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3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73FFD3"/>
      </patternFill>
    </fill>
    <fill>
      <patternFill patternType="solid">
        <fgColor rgb="FF96FF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BBFF73"/>
      </patternFill>
    </fill>
    <fill>
      <patternFill patternType="solid">
        <fgColor rgb="FFD0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FDFF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5FF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FFC573"/>
      </patternFill>
    </fill>
    <fill>
      <patternFill patternType="solid">
        <fgColor rgb="FFD5FF73"/>
      </patternFill>
    </fill>
    <fill>
      <patternFill patternType="solid">
        <fgColor rgb="FFFF9173"/>
      </patternFill>
    </fill>
    <fill>
      <patternFill patternType="solid">
        <fgColor rgb="FFC2FF73"/>
      </patternFill>
    </fill>
    <fill>
      <patternFill patternType="solid">
        <fgColor rgb="FFFFD373"/>
      </patternFill>
    </fill>
    <fill>
      <patternFill patternType="solid">
        <fgColor rgb="FFFFA4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A9FF73"/>
      </patternFill>
    </fill>
    <fill>
      <patternFill patternType="solid">
        <fgColor rgb="FFABFF73"/>
      </patternFill>
    </fill>
    <fill>
      <patternFill patternType="solid">
        <fgColor rgb="FF73FF86"/>
      </patternFill>
    </fill>
    <fill>
      <patternFill patternType="solid">
        <fgColor rgb="FFFF9B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<sst xmlns="http://schemas.openxmlformats.org/spreadsheetml/2006/main" count="43226" uniqueCount="800">
  <si>
    <t>CS2</t>
  </si>
  <si>
    <t>t5501</t>
  </si>
  <si>
    <t>FUNCTION</t>
  </si>
  <si>
    <t/>
  </si>
  <si>
    <t>Location</t>
  </si>
  <si>
    <t>OP Code</t>
  </si>
  <si>
    <t>string</t>
  </si>
  <si>
    <t>bt5501</t>
  </si>
  <si>
    <t>fill</t>
  </si>
  <si>
    <t>int</t>
  </si>
  <si>
    <t>short</t>
  </si>
  <si>
    <t>npc023</t>
  </si>
  <si>
    <t>npc024</t>
  </si>
  <si>
    <t/>
  </si>
  <si>
    <t>byte</t>
  </si>
  <si>
    <t>bytearray</t>
  </si>
  <si>
    <t>mon200</t>
  </si>
  <si>
    <t>npc607</t>
  </si>
  <si>
    <t>npc607_c00</t>
  </si>
  <si>
    <t>mon009_c01</t>
  </si>
  <si>
    <t>mon009</t>
  </si>
  <si>
    <t>PreInit</t>
  </si>
  <si>
    <t>FC_Change_MapColor</t>
  </si>
  <si>
    <t>Init</t>
  </si>
  <si>
    <t>float</t>
  </si>
  <si>
    <t>pointer</t>
  </si>
  <si>
    <t>tbox00</t>
  </si>
  <si>
    <t>LP_tbox00</t>
  </si>
  <si>
    <t>tbox01</t>
  </si>
  <si>
    <t>tbox02</t>
  </si>
  <si>
    <t>EV_AVoice_Treasure01</t>
  </si>
  <si>
    <t>EV_AVoice_Treasure02</t>
  </si>
  <si>
    <t>kbox00</t>
  </si>
  <si>
    <t>LP_kbox00</t>
  </si>
  <si>
    <t>Init_Replay</t>
  </si>
  <si>
    <t>YR_04_01</t>
  </si>
  <si>
    <t>Init_Replay</t>
  </si>
  <si>
    <t>cockpit0</t>
  </si>
  <si>
    <t>army_tel</t>
  </si>
  <si>
    <t>QS2103_CAR01</t>
  </si>
  <si>
    <t>bigtree</t>
  </si>
  <si>
    <t>ST_GARRELIA_GND</t>
  </si>
  <si>
    <t>map</t>
  </si>
  <si>
    <t>baria</t>
  </si>
  <si>
    <t>tree</t>
  </si>
  <si>
    <t>EV_to_t5701</t>
  </si>
  <si>
    <t>Reinit</t>
  </si>
  <si>
    <t>LP_kbox00_Get</t>
  </si>
  <si>
    <t>Npc_Table</t>
  </si>
  <si>
    <t>LP_kbox00</t>
  </si>
  <si>
    <t>dialog</t>
  </si>
  <si>
    <t>A spiritual presence is emanating from the chest.
Combatants: Fie, Sara
Monster Level: L76</t>
  </si>
  <si>
    <t>Start</t>
  </si>
  <si>
    <t>End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</si>
  <si>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</si>
  <si>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</si>
  <si>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</si>
  <si>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</si>
  <si>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</si>
  <si>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</si>
  <si>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</si>
  <si>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If you want a little beer, get a pint glass. If you want
more, a tankard. But if you want to really get smashed,
pour it into a Vale-stein.</t>
  </si>
  <si>
    <t>LP_kbox00_Get</t>
  </si>
  <si>
    <t>open_c</t>
  </si>
  <si>
    <t>Overcame the trial!</t>
  </si>
  <si>
    <t>Fie and Sara can now use Overdrive
when linked with one another.</t>
  </si>
  <si>
    <t>Fie and Sara can now use Overdrive II
when linked with one another.</t>
  </si>
  <si>
    <t>Fie and Sara's bond strengthened!</t>
  </si>
  <si>
    <t>HP and EP were fully restored!</t>
  </si>
  <si>
    <t>LP_tbox00</t>
  </si>
  <si>
    <t>Obtained #3C#94ISepith Mass#0C x400.</t>
  </si>
  <si>
    <t>Npc_Table</t>
  </si>
  <si>
    <t>antone_setting</t>
  </si>
  <si>
    <t>arbekker_setting</t>
  </si>
  <si>
    <t>TK_arbekker</t>
  </si>
  <si>
    <t>FC_chr_entry_tk</t>
  </si>
  <si>
    <t>#E_0#M_0</t>
  </si>
  <si>
    <t>Oh, it's you.</t>
  </si>
  <si>
    <t>#E[C]#M_0</t>
  </si>
  <si>
    <t>#KIs something the matter?</t>
  </si>
  <si>
    <t>No, it's nothing.</t>
  </si>
  <si>
    <t>Don't worry about me. I'll head back soon.</t>
  </si>
  <si>
    <t>(Lieutenant General Walter...)</t>
  </si>
  <si>
    <t>(What should we do...?)</t>
  </si>
  <si>
    <t>t5501_soldier_s01_setting</t>
  </si>
  <si>
    <t>AniEvUdegumi</t>
  </si>
  <si>
    <t>crest_01</t>
  </si>
  <si>
    <t>crest_02</t>
  </si>
  <si>
    <t>crest_03</t>
  </si>
  <si>
    <t>crest_04</t>
  </si>
  <si>
    <t>TK_t5501_soldier_s01</t>
  </si>
  <si>
    <t>We just returned from patrolling the 
byroad.</t>
  </si>
  <si>
    <t>We didn't see any civilians there, either.
Wherever they are, I doubt they're over
there.</t>
  </si>
  <si>
    <t>t5501_soldier_s02_setting</t>
  </si>
  <si>
    <t>AniEvTeKosi</t>
  </si>
  <si>
    <t>TK_t5501_soldier_s02</t>
  </si>
  <si>
    <t>The provincial army's been more aggressive
than ever lately.</t>
  </si>
  <si>
    <t>I'd seriously suggest you get yourself back
to base camp where it's safer.</t>
  </si>
  <si>
    <t>EV_01_24_00</t>
  </si>
  <si>
    <t>AniFieldAttack</t>
  </si>
  <si>
    <t>AniWait</t>
  </si>
  <si>
    <t>FC_Start_Party</t>
  </si>
  <si>
    <t>I_SVIS049</t>
  </si>
  <si>
    <t>event/ev2bo007.eff</t>
  </si>
  <si>
    <t>battle/crfi02_0.eff</t>
  </si>
  <si>
    <t>battle/crfi02_1.eff</t>
  </si>
  <si>
    <t>C_NPC052</t>
  </si>
  <si>
    <t>Celine</t>
  </si>
  <si>
    <t>C_NPC023</t>
  </si>
  <si>
    <t>Xeno</t>
  </si>
  <si>
    <t>C_NPC024</t>
  </si>
  <si>
    <t>Leonidas</t>
  </si>
  <si>
    <t>O_S00EVT00</t>
  </si>
  <si>
    <t>Viewpoint</t>
  </si>
  <si>
    <t>FC_chr_entry</t>
  </si>
  <si>
    <t>AniEvKincho</t>
  </si>
  <si>
    <t>AniEv3010</t>
  </si>
  <si>
    <t>AniEvKazetuyo</t>
  </si>
  <si>
    <t>AniEvKazetuyo2</t>
  </si>
  <si>
    <t>AniEvShagami</t>
  </si>
  <si>
    <t>AniEv7545</t>
  </si>
  <si>
    <t>AniEv1350</t>
  </si>
  <si>
    <t>AniEvDead1</t>
  </si>
  <si>
    <t>AniEvKazetuyo3</t>
  </si>
  <si>
    <t>AniEv5660</t>
  </si>
  <si>
    <t>AniEv2000</t>
  </si>
  <si>
    <t>AniEv2000b</t>
  </si>
  <si>
    <t>AniEvYareyare</t>
  </si>
  <si>
    <t>AniEvTeburi</t>
  </si>
  <si>
    <t>AniEvAtamakaki</t>
  </si>
  <si>
    <t>ET_01_24_00_REAN_1</t>
  </si>
  <si>
    <t>ET_01_24_00_ELIOT_1</t>
  </si>
  <si>
    <t>ET_01_24_00_MACHIAS_1</t>
  </si>
  <si>
    <t>ET_01_24_00_FIE_1</t>
  </si>
  <si>
    <t>ET_01_24_00_TOVAR_1</t>
  </si>
  <si>
    <t>ET_01_24_00_CELINE2_1</t>
  </si>
  <si>
    <t>#E[C]#M[3]</t>
  </si>
  <si>
    <t>#3KWhoa...</t>
  </si>
  <si>
    <t>#3KWhat the hell...?</t>
  </si>
  <si>
    <t>#E_2#M[A]</t>
  </si>
  <si>
    <t>#3K...</t>
  </si>
  <si>
    <t>AniWait2</t>
  </si>
  <si>
    <t>I_PVIS_T5501</t>
  </si>
  <si>
    <t>#E_2#M_0</t>
  </si>
  <si>
    <t>#4K#FIt's like someone took a giant ice cream
scoop to it.</t>
  </si>
  <si>
    <t>#E_8#M_A</t>
  </si>
  <si>
    <t>#4K#FI mean, I'd heard what had happened,
but...</t>
  </si>
  <si>
    <t>#E_8#M_0</t>
  </si>
  <si>
    <t>#3K#FYeah. None of that prepared me for the
reality of how it looks in person.</t>
  </si>
  <si>
    <t>#E[3]#M_A</t>
  </si>
  <si>
    <t>#3K#FThat place you can see in the distance
must be Crossbell City.</t>
  </si>
  <si>
    <t>#E_2#M_ABut what's that blue barrier surrounding
it?</t>
  </si>
  <si>
    <t>#E_2#M_A</t>
  </si>
  <si>
    <t>#0T#K#FWell, according to info I got from the
guild, Crossbell's got some kinda new
power.</t>
  </si>
  <si>
    <t>#E[3]#M_AAnd we're talkin' big, absolute power.</t>
  </si>
  <si>
    <t>#E_2#M_ANo one's got a clue how the damn thing
works, though.</t>
  </si>
  <si>
    <t>#0T#KIt sounds terrifying...</t>
  </si>
  <si>
    <t>#E_J#M_A</t>
  </si>
  <si>
    <t>#0T#K#FYeah. Anyway, that power was what
allowed them to do this to Garrelia.</t>
  </si>
  <si>
    <t>#E[3]#M_AIt's also what's putting up that barrier
around the city.</t>
  </si>
  <si>
    <t>#E_2#M_AThanks to that, no other country on the
continent, Erebonia included, can touch
them.</t>
  </si>
  <si>
    <t>#E[9]#M_AThe concept alone is so out of this world,
I thought my source was just messing
with me. But now...</t>
  </si>
  <si>
    <t>#E_F#M_0</t>
  </si>
  <si>
    <t>#0T#KYeah. You can't doubt what's right
before your eyes.</t>
  </si>
  <si>
    <t>#0T#KPlease. I'm willing to bet Ouroboros is
involved in whatever happened there.</t>
  </si>
  <si>
    <t>#0T#K#FWouldn't surprise me. Whatever happened
in Crossbell, it happened at about the
same time the war broke out in Erebonia.</t>
  </si>
  <si>
    <t>#E[3]#M_ASo there's every chance they're behind
both.</t>
  </si>
  <si>
    <t>0[autoE0]</t>
  </si>
  <si>
    <t>0[autoM0]</t>
  </si>
  <si>
    <t>#b</t>
  </si>
  <si>
    <t>0</t>
  </si>
  <si>
    <t>I</t>
  </si>
  <si>
    <t>2[autoE2]</t>
  </si>
  <si>
    <t>A[autoMA]</t>
  </si>
  <si>
    <t>#E[9]#M[8]</t>
  </si>
  <si>
    <t>#2K*sigh*</t>
  </si>
  <si>
    <t>#2KUnbelievable.</t>
  </si>
  <si>
    <t>3</t>
  </si>
  <si>
    <t>A</t>
  </si>
  <si>
    <t>There's a lot for us to take in, and a 
lot of questions that need answering...</t>
  </si>
  <si>
    <t>2</t>
  </si>
  <si>
    <t>...but right now, I think we should focus on
reuniting with the 4th Armored Division.</t>
  </si>
  <si>
    <t>We can think about what to do next once
we've met with them.</t>
  </si>
  <si>
    <t>J</t>
  </si>
  <si>
    <t>FC_look_dir_Yes</t>
  </si>
  <si>
    <t xml:space="preserve">#5K#F...Yeah, you're right. </t>
  </si>
  <si>
    <t>#E_I#M_0</t>
  </si>
  <si>
    <t>The proving ground is on the opposite
side of the fortress, right?</t>
  </si>
  <si>
    <t>#E[3]#M_0</t>
  </si>
  <si>
    <t>Then we should head farther inside,
and...</t>
  </si>
  <si>
    <t>WALK</t>
  </si>
  <si>
    <t>_stop_</t>
  </si>
  <si>
    <t>C</t>
  </si>
  <si>
    <t>8</t>
  </si>
  <si>
    <t>#E_6#M[A]</t>
  </si>
  <si>
    <t>#2P...?!</t>
  </si>
  <si>
    <t>#E[C]#M_A</t>
  </si>
  <si>
    <t>#2PWhat was that sound?</t>
  </si>
  <si>
    <t>#E_6#M_A</t>
  </si>
  <si>
    <t>#2PDon't move, Machias!</t>
  </si>
  <si>
    <t>#K#0T#FWh-Why?</t>
  </si>
  <si>
    <t>#E[B]#M[2]</t>
  </si>
  <si>
    <t>#6S#3K#FAaah!</t>
  </si>
  <si>
    <t>O</t>
  </si>
  <si>
    <t>B</t>
  </si>
  <si>
    <t>#2PUgh...!</t>
  </si>
  <si>
    <t>#E[9999999999999999O]#M_A#e[9999999999999999O]</t>
  </si>
  <si>
    <t>#2P*cough* *cough* Wh-What the hell?</t>
  </si>
  <si>
    <t>It was a new model mine. Thought so.</t>
  </si>
  <si>
    <t>Come out, you two. I know you're there.</t>
  </si>
  <si>
    <t>Easygoing Voice</t>
  </si>
  <si>
    <t>#E[0]#M_0</t>
  </si>
  <si>
    <t>#0THaha. Oh, you noticed?</t>
  </si>
  <si>
    <t>Solemn Voice</t>
  </si>
  <si>
    <t>#0TYou haven't lost your touch,
Fie.</t>
  </si>
  <si>
    <t>#3K#FWeren't those two in Heimdallr
during the national address?!</t>
  </si>
  <si>
    <t>#K#F#0TThey were... And they were with
Duke Cayenne in Legram!</t>
  </si>
  <si>
    <t>#E[9]#M_0</t>
  </si>
  <si>
    <t>#3K#FI knew it.</t>
  </si>
  <si>
    <t>Tall Youth</t>
  </si>
  <si>
    <t>#1PLong time no see, Fie.</t>
  </si>
  <si>
    <t>#E[1]#M_0</t>
  </si>
  <si>
    <t xml:space="preserve">#1PA...year-ish, I guess? </t>
  </si>
  <si>
    <t>#1PHaha. Still pint-sized, but you've grown
a bit taller, at least.</t>
  </si>
  <si>
    <t>Large Man</t>
  </si>
  <si>
    <t>Her muscular strength, reflexes, and
agility have also remarkably improved.</t>
  </si>
  <si>
    <t>#E_0#M_4There's no stopping the flow of time,
I suppose.</t>
  </si>
  <si>
    <t>6</t>
  </si>
  <si>
    <t>AniAttachEQU203</t>
  </si>
  <si>
    <t>Careful, guys. That's Zephyr's emblem
on their jackets!</t>
  </si>
  <si>
    <t>#1PWait... Zephyr?!</t>
  </si>
  <si>
    <t>#1PThat's the jaeger corps Fie was with!</t>
  </si>
  <si>
    <t>I_TVIS214</t>
  </si>
  <si>
    <t>1</t>
  </si>
  <si>
    <t>I_TVIS215</t>
  </si>
  <si>
    <t>#3KC'mon. There's no need to be so on
guard.</t>
  </si>
  <si>
    <t>#E[0]#M_0We just wanna enjoy our long-awaited
reunion with an old friend and comrade.</t>
  </si>
  <si>
    <t>#E[4]#M_4</t>
  </si>
  <si>
    <t>#3K#FHow 'bout you, Fie? Miss us?</t>
  </si>
  <si>
    <t>#E[A]#M_0</t>
  </si>
  <si>
    <t>You're the same as ever.</t>
  </si>
  <si>
    <t>Although if you keep using traps to kick
off reunion parties, you won't have any
friends left before long.</t>
  </si>
  <si>
    <t>#K#0TAhh, don't be like that. That's just my
way of sayin' hi.</t>
  </si>
  <si>
    <t>#E[0]#M_0Thought it'd bring you back to the good
ol' days when you used to play with 'em
for practice.</t>
  </si>
  <si>
    <t>#E[8]#M_0And I only set the one, so gimme a break,
okay?</t>
  </si>
  <si>
    <t>#1PWell, whatever.</t>
  </si>
  <si>
    <t>#E_E#M_9</t>
  </si>
  <si>
    <t>#1PYou look good, Leo. I'm glad.</t>
  </si>
  <si>
    <t>Well, we haven't changed half as much
in the span of a year as you did.</t>
  </si>
  <si>
    <t>#E_0#M_0Adults have a lot less room for growing,
after all.</t>
  </si>
  <si>
    <t>#E[N]#M_0</t>
  </si>
  <si>
    <t>#K#0TI'm already fifteen, you know.</t>
  </si>
  <si>
    <t>#3KWhere have you two been all this time?</t>
  </si>
  <si>
    <t>#E_F#M_0I tried to find out where you'd gone after
you all disappeared, but it was like you'd
vanished from the continent.</t>
  </si>
  <si>
    <t>#2K#F...Who knows?</t>
  </si>
  <si>
    <t>#E[8]#M_0</t>
  </si>
  <si>
    <t>#2K#FAnyway, let's let the past stay in the past,
yeah?</t>
  </si>
  <si>
    <t>#E[0]#M_0#KSo, you up to anything fun? We're givin'
the Noble Alliance guys lessons on how
to pilot those Soldats better these days.</t>
  </si>
  <si>
    <t>#E[9]#M_0It ain't the most exciting gig in the world.
They're not interested in learning from a
couple of jaegers...but they suck at piloting
them even when they do listen, so whatever.</t>
  </si>
  <si>
    <t>#E[A]#M_A</t>
  </si>
  <si>
    <t>#3K...Oh.</t>
  </si>
  <si>
    <t>#2K(These two ARE jaegers, right?
They sure don't seem that way.)</t>
  </si>
  <si>
    <t>#E_E#M_A</t>
  </si>
  <si>
    <t>#4K(Well, they're old friends of Fie's...)</t>
  </si>
  <si>
    <t>#2P(They might seem friendly, but don't let
your guard down.)</t>
  </si>
  <si>
    <t>#E_6#M_A(Zephyr's up there together with the
Red Constellation as one of the strongest
corps in Zemuria. They're the real deal.)</t>
  </si>
  <si>
    <t>#2K(Could've fooled me...)</t>
  </si>
  <si>
    <t>#2P(So these're the people Fie lived with
before she joined us...)</t>
  </si>
  <si>
    <t>#E[1]#M_A</t>
  </si>
  <si>
    <t>#3K'Kay, I think we'd better wrap up the
family reunion.</t>
  </si>
  <si>
    <t>#E[9]#M_0Wish we could catch up with you a little
while longer...</t>
  </si>
  <si>
    <t>#E[Q]#M_0...but unfortunately, we've got a job to do,
and work takes priority.</t>
  </si>
  <si>
    <t>#3KTo confirm, you have no intention
of withdrawing?</t>
  </si>
  <si>
    <t>7</t>
  </si>
  <si>
    <t>#E[7]#M_0</t>
  </si>
  <si>
    <t>None.</t>
  </si>
  <si>
    <t>#E[7777777777777777776]#M_0We're here with conflicting goals.
That makes us enemies.</t>
  </si>
  <si>
    <t>#E[6]#M_0And that gives us no choice but to
fight with everything we've got.</t>
  </si>
  <si>
    <t>#E[1]#M_4</t>
  </si>
  <si>
    <t>#1PHaha. Trust you to know how this works.</t>
  </si>
  <si>
    <t>#3KWhat kinds of weapons are those?!</t>
  </si>
  <si>
    <t>#4K#FA blade rifle and a mechanized gauntlet?!</t>
  </si>
  <si>
    <t>#E[6]#M_0</t>
  </si>
  <si>
    <t>All right! Let's have some fun!</t>
  </si>
  <si>
    <t>#E[S]#M_0You ready, kiddos?</t>
  </si>
  <si>
    <t>#E[7]#M_A</t>
  </si>
  <si>
    <t>#2PFight with everything you have.</t>
  </si>
  <si>
    <t>#E_6#M_AUnless you want to end up in as
many pieces as this fortress.</t>
  </si>
  <si>
    <t>ET_01_24_00_AniEv3010</t>
  </si>
  <si>
    <t>#1POh, boy...</t>
  </si>
  <si>
    <t>#1POkay, NOW I can believe they're really
jaegers.</t>
  </si>
  <si>
    <t>#1PThese two served as regimental
commanders back in the corps.</t>
  </si>
  <si>
    <t>#E[666666666666666666669]#M_AOur odds of winning are twenty
percent at best. Don't hold back.</t>
  </si>
  <si>
    <t>#1PI-I'm not sure I like those odds...</t>
  </si>
  <si>
    <t>#1PLike 'em or not, we have no choice but
to bet on those odds! Let's give this all
we got!</t>
  </si>
  <si>
    <t>ET_01_24_00_REAN_1</t>
  </si>
  <si>
    <t>ET_01_24_00_ELIOT_1</t>
  </si>
  <si>
    <t>ET_01_24_00_MACHIAS_1</t>
  </si>
  <si>
    <t>ET_01_24_00_FIE_1</t>
  </si>
  <si>
    <t>ET_01_24_00_TOVAR_1</t>
  </si>
  <si>
    <t>ET_01_24_00_CELINE2_1</t>
  </si>
  <si>
    <t>ET_01_24_00_FIE_2</t>
  </si>
  <si>
    <t>ET_01_24_00_AniEvKincho</t>
  </si>
  <si>
    <t>ET_01_24_00_AniEv3010</t>
  </si>
  <si>
    <t>EV_01_24_01</t>
  </si>
  <si>
    <t>event/ev2kg007.eff</t>
  </si>
  <si>
    <t>C_NPC608</t>
  </si>
  <si>
    <t>Officer Soldat</t>
  </si>
  <si>
    <t>npc608</t>
  </si>
  <si>
    <t>C_NPC607</t>
  </si>
  <si>
    <t>Soldat - Blade</t>
  </si>
  <si>
    <t>C_NPC607_C00</t>
  </si>
  <si>
    <t>Soldat - Rifle</t>
  </si>
  <si>
    <t>Commanding Officer's Voice</t>
  </si>
  <si>
    <t>Pilot's Voice</t>
  </si>
  <si>
    <t>AniEvWeak</t>
  </si>
  <si>
    <t>AniEvBtlWait</t>
  </si>
  <si>
    <t>AniEv0805</t>
  </si>
  <si>
    <t>AniEv0335</t>
  </si>
  <si>
    <t>AniEv0810</t>
  </si>
  <si>
    <t>AniEv3235</t>
  </si>
  <si>
    <t>AniWAIT</t>
  </si>
  <si>
    <t>AniWALK</t>
  </si>
  <si>
    <t>ET_SetAniEv3010</t>
  </si>
  <si>
    <t>AniEvAttachEquip</t>
  </si>
  <si>
    <t>SIT_WAIT</t>
  </si>
  <si>
    <t>FC_AddAP_3</t>
  </si>
  <si>
    <t>#E[9]#M_A</t>
  </si>
  <si>
    <t>#KUgh...*pant*...</t>
  </si>
  <si>
    <t>#E[8]#M_A</t>
  </si>
  <si>
    <t>#KThey're...monsters...</t>
  </si>
  <si>
    <t>#K#FThey're still holding back, too.</t>
  </si>
  <si>
    <t>#1PNot bad. For being only students,
you show great potential.</t>
  </si>
  <si>
    <t>#E_2#M_0Your academy training seems to
have paid off. It's not easy to keep
up with Fie.</t>
  </si>
  <si>
    <t>#1PHaha. You think they can handle us
if we kicked it up a notch?</t>
  </si>
  <si>
    <t>#E[S]#M_0I'm game if you are, Leo. Who else is
up for round two?</t>
  </si>
  <si>
    <t>#1KBah... Should've known they weren't even
trying!</t>
  </si>
  <si>
    <t>#1KThat twenty percent is looking more
like zero right now...</t>
  </si>
  <si>
    <t>AniEvDetachEquip</t>
  </si>
  <si>
    <t>AniEvWait</t>
  </si>
  <si>
    <t>#E[3]#M[A]</t>
  </si>
  <si>
    <t>#2P#800W...</t>
  </si>
  <si>
    <t>Voice</t>
  </si>
  <si>
    <t>#0T#3C#5S#3CWhat do you all think you're doing?!</t>
  </si>
  <si>
    <t>ET_01_24_01_PANZERSOLDAT000_1</t>
  </si>
  <si>
    <t>ET_01_24_01_PANZERSOLDAT001_1</t>
  </si>
  <si>
    <t>ET_01_24_01_PANZERSOLDAT002_1</t>
  </si>
  <si>
    <t>ET_01_24_01_PANZERSOLDAT003_1</t>
  </si>
  <si>
    <t>ET_01_24_01_RoboFootSound_1</t>
  </si>
  <si>
    <t>#K#0TS-Soldats...?!</t>
  </si>
  <si>
    <t>#K#0T#FThe one at the front is like the Soldat
Scarlet was piloting near Trista...!</t>
  </si>
  <si>
    <t>#E[9]#M_AWhat are they doing coming from the
byroad?!</t>
  </si>
  <si>
    <t>#E[P]#M_0</t>
  </si>
  <si>
    <t>#K#0T...I get it now.</t>
  </si>
  <si>
    <t>#E[3]#M_0The attack from the Transcontinental
Railroad was just a diversion.</t>
  </si>
  <si>
    <t>#E_2#M_0They were intending to launch a surprise
attack from the flank all along.</t>
  </si>
  <si>
    <t>#1P#3C#3CWhat are civilians doing here?</t>
  </si>
  <si>
    <t>#1P#3C#3COr Zephyr for that matter!</t>
  </si>
  <si>
    <t>#1P#3C#3CFirst you disappear when you're supposed
to be taking part in our operation, and then
you wind up here?!</t>
  </si>
  <si>
    <t>#3C#3CBegone! You're in our way!</t>
  </si>
  <si>
    <t>9</t>
  </si>
  <si>
    <t>#1K*sigh* Round two's gonna have to wait,
I guess. Bummer.</t>
  </si>
  <si>
    <t>I was hoping I'd get a chance to try my
luck against that famous knight, too.</t>
  </si>
  <si>
    <t>#E[8]#M_0I had some traps specially made for it
and everything.</t>
  </si>
  <si>
    <t>#1KYou'll get your chance eventually.</t>
  </si>
  <si>
    <t>#E[1]#M_0We should stand down for now and
watch from above.</t>
  </si>
  <si>
    <t>#4K#FWhat should we do?</t>
  </si>
  <si>
    <t>#E[O]#M_0We don't have to worry about Xeno and
Leo now, but we're not out of danger yet.</t>
  </si>
  <si>
    <t>#E_6#M_0</t>
  </si>
  <si>
    <t>#3K#FAfter how much trouble it was to defeat
one Soldat back near Trista, 'not out of
danger' is an understatement.</t>
  </si>
  <si>
    <t>#3KYeah... And it was one of those against
all of Class VII...</t>
  </si>
  <si>
    <t>AniFieldAttackEnd</t>
  </si>
  <si>
    <t>P</t>
  </si>
  <si>
    <t>#1PStand back, everyone.</t>
  </si>
  <si>
    <t>#5K#FAre you...?</t>
  </si>
  <si>
    <t>#6K#FWait...</t>
  </si>
  <si>
    <t>#2K#FYou're gonna call Valimar?!</t>
  </si>
  <si>
    <t>#FIt's the only choice we have!</t>
  </si>
  <si>
    <t>#6SHeed my call... 
Valimar, the Ashen Knight!</t>
  </si>
  <si>
    <t>Divine Knight's Voice</t>
  </si>
  <si>
    <t>#1P#0T#6C#5S#6CAcknowledged.</t>
  </si>
  <si>
    <t>ET_SetAniEv3000</t>
  </si>
  <si>
    <t>AniEv3000</t>
  </si>
  <si>
    <t>ET_SetAniEv3010</t>
  </si>
  <si>
    <t>ET_01_24_01_RoboFootSound_1</t>
  </si>
  <si>
    <t>ET_01_24_01_PANZERSOLDAT000_1</t>
  </si>
  <si>
    <t>ET_01_24_01_PANZERSOLDAT001_1</t>
  </si>
  <si>
    <t>ET_01_24_01_PANZERSOLDAT002_1</t>
  </si>
  <si>
    <t>ET_01_24_01_PANZERSOLDAT003_1</t>
  </si>
  <si>
    <t>ET_01_24_01_REAN_2</t>
  </si>
  <si>
    <t>ET_01_24_01_CELINE2_2</t>
  </si>
  <si>
    <t>EV_01_24_03</t>
  </si>
  <si>
    <t>event/ev2re005.eff</t>
  </si>
  <si>
    <t>event/ev2re006.eff</t>
  </si>
  <si>
    <t>event/ev2re008.eff</t>
  </si>
  <si>
    <t>event/ev2kg000.eff</t>
  </si>
  <si>
    <t>event/ev2ke000.eff</t>
  </si>
  <si>
    <t>C_NPC600</t>
  </si>
  <si>
    <t>Valimar</t>
  </si>
  <si>
    <t>NODE_R_WING0</t>
  </si>
  <si>
    <t>NODE_L_WING0</t>
  </si>
  <si>
    <t>AniEv4055</t>
  </si>
  <si>
    <t>AniEvGyu</t>
  </si>
  <si>
    <t>AniEvk0030</t>
  </si>
  <si>
    <t>AniEvk0052</t>
  </si>
  <si>
    <t>AniEvk0025</t>
  </si>
  <si>
    <t>AniEvk0021</t>
  </si>
  <si>
    <t>AniEvk0000</t>
  </si>
  <si>
    <t>AniEvk0005</t>
  </si>
  <si>
    <t>AniEVDB_0000</t>
  </si>
  <si>
    <t>NODE_CENTER</t>
  </si>
  <si>
    <t>ET_01_24_03_VALIMAR_1</t>
  </si>
  <si>
    <t>#1P#3C#3CWhat the...?!</t>
  </si>
  <si>
    <t>#2P#3C#3CAn ash-colored knight?!</t>
  </si>
  <si>
    <t>#2P#3C#3CWhy?! Why is it here?!</t>
  </si>
  <si>
    <t>#3C#3CY-You can't be...?!</t>
  </si>
  <si>
    <t>#E[C]#M[2]</t>
  </si>
  <si>
    <t>#4K#F#800W...</t>
  </si>
  <si>
    <t>#4K#FHe really came.</t>
  </si>
  <si>
    <t>#E[5]#M_4</t>
  </si>
  <si>
    <t>#4K#FWhoa! This is amazing!</t>
  </si>
  <si>
    <t>#4KSorry for leaving this to you, Rean! 
We're counting on you!</t>
  </si>
  <si>
    <t>#3KRight!</t>
  </si>
  <si>
    <t>#3C#2P#3CYou meddling brats!</t>
  </si>
  <si>
    <t>#3C#2P#5S#3CGo forth, my proud Drakkhens!</t>
  </si>
  <si>
    <t>#3C#3CFinish it off while we still can!
It's no threat when it doesn't even
have a weapon!</t>
  </si>
  <si>
    <t>#3C#1P#6S#3CYes, sir!</t>
  </si>
  <si>
    <t>#3C#2P#6S#3CYes, sir!</t>
  </si>
  <si>
    <t>ET_01_24_02_PANZERSOLDAT001_1</t>
  </si>
  <si>
    <t>ET_01_24_02_PANZERSOLDAT002_1</t>
  </si>
  <si>
    <t>wait1</t>
  </si>
  <si>
    <t>#E_2#M_9</t>
  </si>
  <si>
    <t>#1POkay. I shouldn't need to worry about
fighting on borrowed time like before.</t>
  </si>
  <si>
    <t>#1PWe're up against an awful lot of them,
though.</t>
  </si>
  <si>
    <t>#E[9]#M_AIf only we had some kind of weapon...</t>
  </si>
  <si>
    <t>#E[1]#M_9</t>
  </si>
  <si>
    <t>#1POh, that won't be an issue.</t>
  </si>
  <si>
    <t>#E_2#M_9There're plenty of potential weapons
right there in front of us.</t>
  </si>
  <si>
    <t>4</t>
  </si>
  <si>
    <t>Heehee. Clever.</t>
  </si>
  <si>
    <t>#E_J#M_0If that's what you have in mind, we'd best
concentrate our attacks on one of them and
snatch it away as quickly as possible.</t>
  </si>
  <si>
    <t>#1PThat's the plan.</t>
  </si>
  <si>
    <t>#E_2#M_0Valimar! Here we go!</t>
  </si>
  <si>
    <t>#0T#6C#5S#6CAcknowledged!</t>
  </si>
  <si>
    <t>ET_01_24_03_VALIMAR_1</t>
  </si>
  <si>
    <t>ET_01_24_03_VALIMAR_2</t>
  </si>
  <si>
    <t>AniSitWait</t>
  </si>
  <si>
    <t>ET_01_24_03_REAN_1</t>
  </si>
  <si>
    <t>ET_01_24_03_CELINE2_1</t>
  </si>
  <si>
    <t>ET_01_24_02_PANZERSOLDAT001_1</t>
  </si>
  <si>
    <t>ET_01_24_02_PANZERSOLDAT002_1</t>
  </si>
  <si>
    <t>EV_01_24_05</t>
  </si>
  <si>
    <t>event/ev2ch004.eff</t>
  </si>
  <si>
    <t>event/ev2ch005.eff</t>
  </si>
  <si>
    <t>AniWait1</t>
  </si>
  <si>
    <t>AniBtlWait</t>
  </si>
  <si>
    <t>AniEvk0560</t>
  </si>
  <si>
    <t>AniEvk0561</t>
  </si>
  <si>
    <t>AniEvk0058</t>
  </si>
  <si>
    <t>AniEvk0051</t>
  </si>
  <si>
    <t>AniEVDB_0010</t>
  </si>
  <si>
    <t>AniEVDB_0030</t>
  </si>
  <si>
    <t>AniDownloop</t>
  </si>
  <si>
    <t>AniEvRyoteGyu</t>
  </si>
  <si>
    <t>AniEvRyoteKosi</t>
  </si>
  <si>
    <t>Left_SB_point</t>
  </si>
  <si>
    <t>#1PIt's down!</t>
  </si>
  <si>
    <t>#1P#5SNow! Destructive Impact!</t>
  </si>
  <si>
    <t>AniAttachEQU607</t>
  </si>
  <si>
    <t>#E[4]#M_0</t>
  </si>
  <si>
    <t>#2PHeh! Nicely done, Rean.</t>
  </si>
  <si>
    <t>#2PI'm just glad that it worked.</t>
  </si>
  <si>
    <t>Rean's Voice</t>
  </si>
  <si>
    <t>#1P#6C#6CThis is where the real battle begins!</t>
  </si>
  <si>
    <t>#E[5]#M_0</t>
  </si>
  <si>
    <t>#3K#FYeeeah! That's our Rean!</t>
  </si>
  <si>
    <t>#3KThat was quite an impressive plan.</t>
  </si>
  <si>
    <t>Huh?</t>
  </si>
  <si>
    <t>#2PAre your ARCUS' resonating with one
another?</t>
  </si>
  <si>
    <t>SetKisinBattlePartnerReserve</t>
  </si>
  <si>
    <t>SetKisinBattlePartner</t>
  </si>
  <si>
    <t>SetKisinWeapon0</t>
  </si>
  <si>
    <t>ET_01_24_05_PANZERSOLDAT001_1</t>
  </si>
  <si>
    <t>ET_01_24_05_PANZERSOLDAT003_1</t>
  </si>
  <si>
    <t>ET_01_24_05_VALIMAR_1</t>
  </si>
  <si>
    <t>EV_01_24_04</t>
  </si>
  <si>
    <t>I_VIS050</t>
  </si>
  <si>
    <t>event/ev2kz009.eff</t>
  </si>
  <si>
    <t>event/ev2ca005.eff</t>
  </si>
  <si>
    <t>event/ev2ca004.eff</t>
  </si>
  <si>
    <t>event/ev2ca001.eff</t>
  </si>
  <si>
    <t>event/ev2ca003.eff</t>
  </si>
  <si>
    <t>event/ev2cl001.eff</t>
  </si>
  <si>
    <t>event/ev2kz006.eff</t>
  </si>
  <si>
    <t>C_NPC032</t>
  </si>
  <si>
    <t>Lieutenant General Craig</t>
  </si>
  <si>
    <t>C_NPC332_C00</t>
  </si>
  <si>
    <t>観測士</t>
  </si>
  <si>
    <t>C_NPC009</t>
  </si>
  <si>
    <t>Captain Claire</t>
  </si>
  <si>
    <t>O_E6300</t>
  </si>
  <si>
    <t>Achtzehn 1</t>
  </si>
  <si>
    <t>Achtzehn 2</t>
  </si>
  <si>
    <t>Achtzehn 3</t>
  </si>
  <si>
    <t>Achtzehn 4</t>
  </si>
  <si>
    <t>Achtzehn 5</t>
  </si>
  <si>
    <t>Red-Haired General</t>
  </si>
  <si>
    <t>Crest001</t>
  </si>
  <si>
    <t>Crest003</t>
  </si>
  <si>
    <t>Crest004</t>
  </si>
  <si>
    <t>Crest005</t>
  </si>
  <si>
    <t>Crest009</t>
  </si>
  <si>
    <t>chr_locator</t>
  </si>
  <si>
    <t>ET_setWappenCRest4</t>
  </si>
  <si>
    <t>AniEvk0054</t>
  </si>
  <si>
    <t>AniEVSB_0000</t>
  </si>
  <si>
    <t>AniEVSB_0010</t>
  </si>
  <si>
    <t>AniEVSB_0020</t>
  </si>
  <si>
    <t>AniRdash</t>
  </si>
  <si>
    <t>AniEVDR_0031</t>
  </si>
  <si>
    <t>AniStepback</t>
  </si>
  <si>
    <t>AniEVDR_0030</t>
  </si>
  <si>
    <t>AniEv7075</t>
  </si>
  <si>
    <t>AniEv7520</t>
  </si>
  <si>
    <t>AniEvKangei</t>
  </si>
  <si>
    <t>AniEv3110a</t>
  </si>
  <si>
    <t>AniAttachEQU559</t>
  </si>
  <si>
    <t>#3C#2P#3CTh-This can't be happening...!</t>
  </si>
  <si>
    <t>#3C#2P#3CHow can it be this strong?!</t>
  </si>
  <si>
    <t>#1PWell? What's it to be?</t>
  </si>
  <si>
    <t>We can do this all day if you're still not
ready to give up!</t>
  </si>
  <si>
    <t>#3C#2P#3CUgh...!</t>
  </si>
  <si>
    <t>#3K#FGo, Rean!</t>
  </si>
  <si>
    <t>#E_0#M_9</t>
  </si>
  <si>
    <t>#3K#FHe's got this.</t>
  </si>
  <si>
    <t>#E_2#M_4</t>
  </si>
  <si>
    <t>#3KThat he does. He's turned this whole
situation around.</t>
  </si>
  <si>
    <t>#3C#1P#3CS-Sir...!</t>
  </si>
  <si>
    <t>#3C#1P#3CThis battle isn't over yet!</t>
  </si>
  <si>
    <t>#3C#3CWe still have the advantage in numbers!
If we can surround him, victory will be
ours!</t>
  </si>
  <si>
    <t>Fearless Voice</t>
  </si>
  <si>
    <t>#6S#0TENOUGH!</t>
  </si>
  <si>
    <t>#3C#1P#3CWhat?!</t>
  </si>
  <si>
    <t>#3C#1P#3CTh-That sounds like...!</t>
  </si>
  <si>
    <t>gareki0</t>
  </si>
  <si>
    <t>ET_01_24_04_TANK000_1</t>
  </si>
  <si>
    <t>ET_01_24_04_TANK001_1</t>
  </si>
  <si>
    <t>ET_01_24_04_TANK002_1</t>
  </si>
  <si>
    <t>ET_01_24_04_TANK003_1</t>
  </si>
  <si>
    <t>ET_01_24_04_TANK004_1</t>
  </si>
  <si>
    <t>ET_01_24_04_TankFireHit</t>
  </si>
  <si>
    <t>#1P#3C#3CYou're kidding me!</t>
  </si>
  <si>
    <t>#1P#3C#3CAaaargh!</t>
  </si>
  <si>
    <t>ET_01_24_04_TankFire</t>
  </si>
  <si>
    <t>#E[C]#M[8]</t>
  </si>
  <si>
    <t>#0T#K#F#6C#6C...!</t>
  </si>
  <si>
    <t>#3K#FD-Dad?!</t>
  </si>
  <si>
    <t>#1P#3C#3CThe 4th Armored Division?!</t>
  </si>
  <si>
    <t>#1P#3C#3CHow are they here?! They're supposed
to be dealing with the force from the 
Transcontinental Railroad!</t>
  </si>
  <si>
    <t>#2P#6SBah! Nothing more than a small diversion.</t>
  </si>
  <si>
    <t>#2P#6SAnd I suggest you turn and run off with
your tails between your legs if you don't
want to share their fate!</t>
  </si>
  <si>
    <t>#2P#6SUnless you men think you can handle
the might of the 4th Armored Division!</t>
  </si>
  <si>
    <t>#1P#3C#3CUgh... Curse you, Craig!</t>
  </si>
  <si>
    <t>#1P#3C#3CFine. If that's how you want to play,
we'll just have to call--</t>
  </si>
  <si>
    <t>NODE_HEAD</t>
  </si>
  <si>
    <t>#1P#5S#3C#0T#3CWhat the...?!</t>
  </si>
  <si>
    <t>#3C#1P#3CA-Are you all right, sir?!</t>
  </si>
  <si>
    <t>#3C#1P#3CA sniper?! Where are they?!</t>
  </si>
  <si>
    <t>#0T#K#FWhat just happened?</t>
  </si>
  <si>
    <t>#0T#KWho the...?</t>
  </si>
  <si>
    <t>#2PI've taken out the commander's sensor.</t>
  </si>
  <si>
    <t>#E_6#M_AWhat's the situation with Zephyr?</t>
  </si>
  <si>
    <t>Observer's Voice</t>
  </si>
  <si>
    <t>#1C#0T#1CBoth are standing by at 5 o'clock.
No signs of movement.</t>
  </si>
  <si>
    <t>#2PAcknowledged. Ignore them for now.</t>
  </si>
  <si>
    <t>#E_6#M_AFocus your attention on the highway
instead.</t>
  </si>
  <si>
    <t>#1C#0T#1CYes, ma'am.</t>
  </si>
  <si>
    <t>#3K#FIf she can aim that precisely from that
far away, we're likely in her sights, too.</t>
  </si>
  <si>
    <t>#E[3]#M_0The Icy Maiden has certainly earned her
reputation.</t>
  </si>
  <si>
    <t>FC_look_dir_No</t>
  </si>
  <si>
    <t>#4K#F*whistle* Wouldn't wanna try my luck 
against her.</t>
  </si>
  <si>
    <t>#E[8]#M_0Not right now, anyway. Not much we can
do while she's all the way over there.</t>
  </si>
  <si>
    <t>#E_0#M_0Besides, I think it's about time we called
it a day.</t>
  </si>
  <si>
    <t>#1PWe're takin' off, Fie!</t>
  </si>
  <si>
    <t>See ya some other time, 'kay?</t>
  </si>
  <si>
    <t>#1KBe sure to keep up with your training.</t>
  </si>
  <si>
    <t>#E_2#M_0You'll need it if you want to make it
through this war unscathed.</t>
  </si>
  <si>
    <t>#K#0T#F...Bye bye...</t>
  </si>
  <si>
    <t>#1P#3C#3CWho do those damn jaegers think
they are to retreat without orders?!</t>
  </si>
  <si>
    <t>#1P#3C#5S#3CAll units, fall back! We're returning to the
Twin Dragons Bridge!</t>
  </si>
  <si>
    <t>Pilots' Voices</t>
  </si>
  <si>
    <t>#0T#3C#5S#3CYes, sir!</t>
  </si>
  <si>
    <t>ET_01_24_04_PanzersoldatRun</t>
  </si>
  <si>
    <t>AniDetachEQU559</t>
  </si>
  <si>
    <t>AniDetachEQU607</t>
  </si>
  <si>
    <t>#1KWhew... Looks like we're safe now.</t>
  </si>
  <si>
    <t>#E_4#M_0</t>
  </si>
  <si>
    <t>#4KHey. Nice work out there.</t>
  </si>
  <si>
    <t>#4KWhew... I felt uncomfortably close to
death one or four too many times.</t>
  </si>
  <si>
    <t>#1KAt least it's all over with now.</t>
  </si>
  <si>
    <t>#E_4#M_4</t>
  </si>
  <si>
    <t>#4K#FDad!</t>
  </si>
  <si>
    <t>#E[5]#M_4Thank goodness you're all right!</t>
  </si>
  <si>
    <t>#1K#FElliot!</t>
  </si>
  <si>
    <t>I_TVIS216</t>
  </si>
  <si>
    <t>#2KThat's the famous Craig the Red, huh?
Looks like the real model of a scary-ass
military officer.</t>
  </si>
  <si>
    <t>#E_F#M_9</t>
  </si>
  <si>
    <t>#2KAbout that...</t>
  </si>
  <si>
    <t>#E[9]#M_9</t>
  </si>
  <si>
    <t>#2KThat's what everyone thinks at first.</t>
  </si>
  <si>
    <t>#5S#2POh, my beloved gift from Aidios!</t>
  </si>
  <si>
    <t>AniRun</t>
  </si>
  <si>
    <t>#3PEeek!</t>
  </si>
  <si>
    <t>Wh-Wh-Why did you duck?</t>
  </si>
  <si>
    <t>#E_4#M_4Come here into your father's loving
embrace!</t>
  </si>
  <si>
    <t>N-No way, Dad!</t>
  </si>
  <si>
    <t>#E[888888888888888888888E]#M_A</t>
  </si>
  <si>
    <t>I mean, I'm glad you haven't changed,
but... D-D-Dad!</t>
  </si>
  <si>
    <t>Nonsense! You were raised in my arms,
my boy. What's another two or three
minutes more?</t>
  </si>
  <si>
    <t>#E_I#M_4I can tell you've lost some weight,
but you're otherwise as fit as your
fiddles!</t>
  </si>
  <si>
    <t>#E[1]#M_4Ahhh, it's so good to see you again!</t>
  </si>
  <si>
    <t>#E_8#M_9</t>
  </si>
  <si>
    <t>#3KHaha... You, too...</t>
  </si>
  <si>
    <t>#E[9]#M_A...but you're seriously hurting me now!
At least loosen your grip some!</t>
  </si>
  <si>
    <t>#3KThat thing I said earlier? I take it back.</t>
  </si>
  <si>
    <t>#4K#FHaha. Yeah, everyone reacts like that.</t>
  </si>
  <si>
    <t>#3KElliot seems really happy, though.</t>
  </si>
  <si>
    <t>#3K#FYeah. It's great to see them together
again.</t>
  </si>
  <si>
    <t>Female Voice</t>
  </si>
  <si>
    <t>#0TI'm pleased to see that everything
went well.</t>
  </si>
  <si>
    <t>ET_01_24_04_CLAIRE_1</t>
  </si>
  <si>
    <t>#4K...!</t>
  </si>
  <si>
    <t>#E_4#M_9</t>
  </si>
  <si>
    <t>#4KI thought it was you.</t>
  </si>
  <si>
    <t>#E_0#M_A</t>
  </si>
  <si>
    <t>#4K#FLooks like you're from the Railway 
Military Police? Then you must be...</t>
  </si>
  <si>
    <t>#4KIt's a pleasure to see you again,
Captain.</t>
  </si>
  <si>
    <t>#1K#FHeehee. Likewise.</t>
  </si>
  <si>
    <t>I_TVIS217</t>
  </si>
  <si>
    <t>#1PAnd yes, sir. I'm Captain Claire Rieveldt
of the RMP.</t>
  </si>
  <si>
    <t>#E[1]#M_9It sounds as though we have plenty
to discuss...perhaps in a more fitting
location.</t>
  </si>
  <si>
    <t>#E_4#M_9Follow me, if you would.</t>
  </si>
  <si>
    <t>ET_01_24_04_TankFire</t>
  </si>
  <si>
    <t>shot_l0</t>
  </si>
  <si>
    <t>NODE_SHOT</t>
  </si>
  <si>
    <t>ET_01_24_04_TankFire_NoQuake</t>
  </si>
  <si>
    <t>ET_01_24_04_TankFireHit</t>
  </si>
  <si>
    <t>ET_01_24_04_VALIMAR_1</t>
  </si>
  <si>
    <t>ET_01_24_04_PANZERSOLDAT004_1</t>
  </si>
  <si>
    <t>ET_01_24_04_PANZERSOLDAT005_1</t>
  </si>
  <si>
    <t>ET_01_24_04_TANK000_1</t>
  </si>
  <si>
    <t>ET_01_24_04_TANK001_1</t>
  </si>
  <si>
    <t>ET_01_24_04_TANK002_1</t>
  </si>
  <si>
    <t>ET_01_24_04_TANK003_1</t>
  </si>
  <si>
    <t>ET_01_24_04_TANK004_1</t>
  </si>
  <si>
    <t>ET_01_24_04_CLAIRE_1</t>
  </si>
  <si>
    <t>ET_01_24_04_PanzersoldatRun</t>
  </si>
  <si>
    <t>NODE_GW_R</t>
  </si>
  <si>
    <t>NODE_GW_L</t>
  </si>
  <si>
    <t>ET_setWappenCRest4</t>
  </si>
  <si>
    <t>QS_2103_03</t>
  </si>
  <si>
    <t>#K#0TNo matter how many times I see what's
left of this fortress, it doesn't get any less
shocking.</t>
  </si>
  <si>
    <t>#K#0TThis is all that's left of Garrelia Fortress?
It's a shocking sight.</t>
  </si>
  <si>
    <t>#E_E#M_0</t>
  </si>
  <si>
    <t>#K#0TIt really is...</t>
  </si>
  <si>
    <t>#K#0TIt's not as though we had any real
personal attachment to this fortress,
but to see this happen to it...</t>
  </si>
  <si>
    <t>#K#0TWhatever weapon Crossbell used,
it defies human comprehension.</t>
  </si>
  <si>
    <t>#K#0THard to believe those railway guns
are gone, too.</t>
  </si>
  <si>
    <t>#K#0TStill, this is no time to be feeling
overwhelmed by the scenery.</t>
  </si>
  <si>
    <t>#E_2#M_0We need to focus on finding that
missing civilian. How about we start
by combing this area?</t>
  </si>
  <si>
    <t>#K#0TThere's a whole lot of ground to cover,
but we're just going to have to get on
with it.</t>
  </si>
  <si>
    <t>#K#0THopefully, we'll find him soon.</t>
  </si>
  <si>
    <t>#K#0T(...?)</t>
  </si>
  <si>
    <t>#E_I#M_A(That felt like some kind of distortion
in this area...)</t>
  </si>
  <si>
    <t>(Maybe it was just my imagination?)</t>
  </si>
  <si>
    <t>#K#0T(Hmm...?)</t>
  </si>
  <si>
    <t>#E_I(I felt like I just sensed something
strange...)</t>
  </si>
  <si>
    <t>FC_End_Party</t>
  </si>
  <si>
    <t>Reinit</t>
  </si>
  <si>
    <t>QS_2103_04</t>
  </si>
  <si>
    <t>FC_Reset_HorseRide</t>
  </si>
  <si>
    <t>#K#0THmm? Oh, you're those Thors students.
What are you doing here?</t>
  </si>
  <si>
    <t>#K#0TWe could come under attack at any time.
I'd suggest you hurry back to base camp
where it's safe.</t>
  </si>
  <si>
    <t>#K#0TActually, we're here looking for someone...</t>
  </si>
  <si>
    <t>They told the soldiers about the missing civilian and
asked if they had seen him.</t>
  </si>
  <si>
    <t>#K#0TA missing civilian? Sorry. Doesn't ring a
bell.</t>
  </si>
  <si>
    <t>#K#0TWe just came back from patrolling the
byroad. Didn't see anyone there, at the
very least.</t>
  </si>
  <si>
    <t>#E_J#M_0</t>
  </si>
  <si>
    <t>#K#0TSounds like he must be somewhere in this
fortress then.</t>
  </si>
  <si>
    <t>#K#0TThat could mean he's somewhere in the
fortress after all.</t>
  </si>
  <si>
    <t>#K#0TLet's keep up the search.</t>
  </si>
  <si>
    <t>#E_0Thank you both for your assistance.</t>
  </si>
  <si>
    <t>QS_2103_05</t>
  </si>
  <si>
    <t>event/ev2mo017.eff</t>
  </si>
  <si>
    <t>AniEvTeMune</t>
  </si>
  <si>
    <t>AniEvSian</t>
  </si>
  <si>
    <t>AniEvHookaki</t>
  </si>
  <si>
    <t>Young Man</t>
  </si>
  <si>
    <t>#2P*sigh* I can't find him anywhere...</t>
  </si>
  <si>
    <t>I even came all the way to this
scary-looking place to find him...</t>
  </si>
  <si>
    <t>#2K#5SRICKYYY! WHERE ARE YOOOOOOU?!</t>
  </si>
  <si>
    <t>#2K#5S*sniffle* If you're there, say something!</t>
  </si>
  <si>
    <t>#E[D]#M_0</t>
  </si>
  <si>
    <t>#2KCould this be...?</t>
  </si>
  <si>
    <t>#2KYeah, I think this is our guy.</t>
  </si>
  <si>
    <t>#E[C]#M_0Wait. He actually looks kind of
familiar...</t>
  </si>
  <si>
    <t>#3K#0THuh? Who're you?</t>
  </si>
  <si>
    <t>#E_4#M_4...Wait! I know you. You're those students
who helped me out a few months back!</t>
  </si>
  <si>
    <t>#3K#0TC'mon. Don't tell me you've forgotten me!
You came to my aid when I was all lost by
Aurochs Fort.</t>
  </si>
  <si>
    <t>#2KI remember now... That was back during
our field study at Bareahard.</t>
  </si>
  <si>
    <t>#E_0#M_9Your name's Anton, right? From Liberl?</t>
  </si>
  <si>
    <t>#2KOh, he was the one we escorted back to
the city.</t>
  </si>
  <si>
    <t>#2KHeehee. I'd almost forgotten about that.</t>
  </si>
  <si>
    <t>#E[1]#M[0]</t>
  </si>
  <si>
    <t>#2K(We saw him in a few other places, too...
I guess he hasn't been home to Liberl
since?)</t>
  </si>
  <si>
    <t>#E_0#M[9](We should probably ask him what he's
doing here.)</t>
  </si>
  <si>
    <t>#E_I#M[0](He looks oddly familiar, too...)</t>
  </si>
  <si>
    <t>#E_0(Well, whatever. We should probably ask
him what he's doing here.)</t>
  </si>
  <si>
    <t>#4KSo you came here looking for a friend you
were separated from just before the war
broke out?</t>
  </si>
  <si>
    <t>#1KYeah... Ricky went to Heimdallr all on his
own...</t>
  </si>
  <si>
    <t>And right after that, it got occupied by 
the alliance.</t>
  </si>
  <si>
    <t>#E_8#M_AI've been all over the place looking for
him, even to Heimdallr station, but I can't
find him anywhere...</t>
  </si>
  <si>
    <t>#E[9]#M_A*sniffle* I'm so sorry, Ricky... If only I'd gone
with you...</t>
  </si>
  <si>
    <t>#4KI see... That is quite worrying.</t>
  </si>
  <si>
    <t>#4KYeah...</t>
  </si>
  <si>
    <t>#E_E#M[0](I know as well as anyone what it feels
like to not know where your loved ones
are...)</t>
  </si>
  <si>
    <t>#E[9](Elise...)</t>
  </si>
  <si>
    <t>#1KIt's really scary, seeing what's going on
over in Crossbell...</t>
  </si>
  <si>
    <t>#E[9]#M_A*sniffle* The last girl to win my heart is
still there, too...</t>
  </si>
  <si>
    <t>#1KOh, Fran! Please be okay!</t>
  </si>
  <si>
    <t>#E[7]#M_AYou may have turned me down, but
I'll never forget your beautiful smile!</t>
  </si>
  <si>
    <t>#4KW-Well, regardless... Now we know what
you're doing here.</t>
  </si>
  <si>
    <t>#E_0I still don't think you should be coming
to places this dangerous without some
type of permission, though.</t>
  </si>
  <si>
    <t>This area could become a battleground
at a moment's notice. We should get you
back to base camp.</t>
  </si>
  <si>
    <t>#1KI-I suppose you're right... I can't say
I like this place very much anyway.</t>
  </si>
  <si>
    <t>#E[1]And it's not like I'm gonna find Ricky
here, so I don't mind coming with you.</t>
  </si>
  <si>
    <t>#4KWe'd appreciate that.</t>
  </si>
  <si>
    <t>#4K'Kay, we've done our part. Let's tell the
lieutenant general we've found him.</t>
  </si>
  <si>
    <t>#4KLet's report back to the lieutenant general.</t>
  </si>
  <si>
    <t>YR_04_01</t>
  </si>
  <si>
    <t>I_NOTE_HELP050</t>
  </si>
  <si>
    <t>SubAttackEndEV</t>
  </si>
  <si>
    <t>Defeated the cryptid Volglyph!</t>
  </si>
  <si>
    <t xml:space="preserve">Received </t>
  </si>
  <si>
    <t>.</t>
  </si>
  <si>
    <t>#K#0TWhat's this...? Did that cryptid drop it?</t>
  </si>
  <si>
    <t>#K#0TI wonder what it's for...</t>
  </si>
  <si>
    <t>#K#0TIt's certainly pretty, though I get the
feeling there's more to it than that.</t>
  </si>
  <si>
    <t>#K#0TMy guess is, it's an antique.</t>
  </si>
  <si>
    <t>#K#0TI can sense an unusual force coming
from it.</t>
  </si>
  <si>
    <t>#K#0TThe light radiating from it suggests
that it contains significant power.</t>
  </si>
  <si>
    <t>#K#0TMaybe it's part of that cryptid's
body or something?</t>
  </si>
  <si>
    <t>#K#0TWell, touching it doesn't seem all
that dangerous, at least...</t>
  </si>
  <si>
    <t>#K#0TCeline, could this be a relic from the
Dark Ages?</t>
  </si>
  <si>
    <t>#K#0TI was thinking that, too, actually. It's the
antique equivalent of a quartz.</t>
  </si>
  <si>
    <t>#K#0TA quartz from the Dark Ages, huh?
Anything special to it?</t>
  </si>
  <si>
    <t>#K#0TThey're supposed to allow you to use an
ancient form of arts that involves three
different elements.</t>
  </si>
  <si>
    <t>#E_2I suppose at this point, you'd call them
Lost Arts.</t>
  </si>
  <si>
    <t>I've heard about their existence from
Grandmother, but beyond that, nothing
else.</t>
  </si>
  <si>
    <t>#K#0TThat's about what I've heard, too.</t>
  </si>
  <si>
    <t>#E_2Still, its wavelength shouldn't be all 
that different from that of your ARCUS'
quartz.</t>
  </si>
  <si>
    <t>#E[5]Why don't you try putting it into one?
It might not work, but it's worth a try.</t>
  </si>
  <si>
    <t>#K#0TThat's true. The size and shape are
similar enough.</t>
  </si>
  <si>
    <t>#E_0#M_4Let's give this a go.</t>
  </si>
  <si>
    <t>#K#0THmm... Well, its size and shape is pretty
close to the quartz we use in our ARCUS.</t>
  </si>
  <si>
    <t>#E_2Maybe we should try setting it into one?</t>
  </si>
  <si>
    <t>#K#0TThat could work.</t>
  </si>
  <si>
    <t>#K#0TOr something could explode. But hey,
we'll cross that bridge when we come
to it.</t>
  </si>
  <si>
    <t>~About Lost Arts~</t>
  </si>
  <si>
    <t>The orb just obtained will allow you to use a kind of arts
called Lost Arts when set into an orbment.</t>
  </si>
  <si>
    <t>Lost Arts are extremely powerful arts from the Dark Ages,
with the orbs representing new elements not reflective of
the seven known elements.</t>
  </si>
  <si>
    <t>These arts can only be used when a character has max EP.
They can only be cast once per battle, and once used, they
will consume the caster's EP entirely.</t>
  </si>
  <si>
    <t>In addition to these nonstandard elements, each orb has
three standard elements. These indicate which elemental
slots on a character's ARCUS they can be set into.</t>
  </si>
  <si>
    <t>ST_GARRELIA_GND</t>
  </si>
  <si>
    <t>#K#0T(With Fiona taken hostage, the 4th
Armored Division must be in a real
panic.)</t>
  </si>
  <si>
    <t>#E[3]#M[A](I'd better not get in their way.)</t>
  </si>
  <si>
    <t>EV_go_t5701</t>
  </si>
  <si>
    <t>Travel to the Garrelia proving ground?</t>
  </si>
  <si>
    <t>t5701</t>
  </si>
  <si>
    <t>to_t5501</t>
  </si>
  <si>
    <t>_LP_kbox00_Get</t>
  </si>
  <si>
    <t>_LP_tbox00</t>
  </si>
  <si>
    <t>_EV_01_24_00</t>
  </si>
  <si>
    <t>_EV_01_24_01</t>
  </si>
  <si>
    <t>_ET_01_24_01_RoboFootSound_1</t>
  </si>
  <si>
    <t>_EV_01_24_03</t>
  </si>
  <si>
    <t>_ET_01_24_02_PANZERSOLDAT001_1</t>
  </si>
  <si>
    <t>_EV_01_24_05</t>
  </si>
  <si>
    <t>_EV_01_24_04</t>
  </si>
  <si>
    <t>_ET_01_24_04_TankFire</t>
  </si>
  <si>
    <t>_ET_01_24_04_TankFire_NoQuake</t>
  </si>
  <si>
    <t>_ET_01_24_04_TankFireHit</t>
  </si>
  <si>
    <t>_ET_01_24_04_TANK000_1</t>
  </si>
  <si>
    <t>_ET_01_24_04_TANK001_1</t>
  </si>
  <si>
    <t>_ET_01_24_04_TANK002_1</t>
  </si>
  <si>
    <t>_ET_01_24_04_TANK003_1</t>
  </si>
  <si>
    <t>_ET_01_24_04_TANK004_1</t>
  </si>
  <si>
    <t>_ET_01_24_04_PanzersoldatRun</t>
  </si>
  <si>
    <t>_QS_2103_05</t>
  </si>
  <si>
    <t>_YR_04_01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</si>
</sst>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7A73"/>
      </patternFill>
    </fill>
    <fill>
      <patternFill patternType="solid">
        <fgColor rgb="FFFF9F73"/>
      </patternFill>
    </fill>
    <fill>
      <patternFill patternType="solid">
        <fgColor rgb="FF73FF73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73FFD3"/>
      </patternFill>
    </fill>
    <fill>
      <patternFill patternType="solid">
        <fgColor rgb="FF96FF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BBFF73"/>
      </patternFill>
    </fill>
    <fill>
      <patternFill patternType="solid">
        <fgColor rgb="FFD0FF73"/>
      </patternFill>
    </fill>
    <fill>
      <patternFill patternType="solid">
        <fgColor rgb="FFD7FF73"/>
      </patternFill>
    </fill>
    <fill>
      <patternFill patternType="solid">
        <fgColor rgb="FF7CFF73"/>
      </patternFill>
    </fill>
    <fill>
      <patternFill patternType="solid">
        <fgColor rgb="FFFDFF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5FF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FFC573"/>
      </patternFill>
    </fill>
    <fill>
      <patternFill patternType="solid">
        <fgColor rgb="FFD5FF73"/>
      </patternFill>
    </fill>
    <fill>
      <patternFill patternType="solid">
        <fgColor rgb="FFFF9173"/>
      </patternFill>
    </fill>
    <fill>
      <patternFill patternType="solid">
        <fgColor rgb="FFC2FF73"/>
      </patternFill>
    </fill>
    <fill>
      <patternFill patternType="solid">
        <fgColor rgb="FFFFD373"/>
      </patternFill>
    </fill>
    <fill>
      <patternFill patternType="solid">
        <fgColor rgb="FFFFA4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A9FF73"/>
      </patternFill>
    </fill>
    <fill>
      <patternFill patternType="solid">
        <fgColor rgb="FFABFF73"/>
      </patternFill>
    </fill>
    <fill>
      <patternFill patternType="solid">
        <fgColor rgb="FF73FF86"/>
      </patternFill>
    </fill>
    <fill>
      <patternFill patternType="solid">
        <fgColor rgb="FFFF9B73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I1227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2308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2312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590025</v>
      </c>
      <c r="F9" s="7" t="n">
        <v>424</v>
      </c>
      <c r="G9" s="7" t="n">
        <v>424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2520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2524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801</v>
      </c>
      <c r="F14" s="7" t="n">
        <v>435</v>
      </c>
      <c r="G14" s="7" t="n">
        <v>435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13</v>
      </c>
      <c r="P14" s="7" t="n">
        <f t="normal" ca="1">16-LENB(INDIRECT(ADDRESS(14,15)))</f>
        <v>0</v>
      </c>
      <c r="Q14" s="7" t="s">
        <v>13</v>
      </c>
      <c r="R14" s="7" t="n">
        <f t="normal" ca="1">16-LENB(INDIRECT(ADDRESS(14,17)))</f>
        <v>0</v>
      </c>
      <c r="S14" s="7" t="s">
        <v>13</v>
      </c>
      <c r="T14" s="7" t="n">
        <f t="normal" ca="1">16-LENB(INDIRECT(ADDRESS(14,19)))</f>
        <v>0</v>
      </c>
      <c r="U14" s="7" t="s">
        <v>13</v>
      </c>
      <c r="V14" s="7" t="n">
        <f t="normal" ca="1">16-LENB(INDIRECT(ADDRESS(14,21)))</f>
        <v>0</v>
      </c>
      <c r="W14" s="7" t="s">
        <v>13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2732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14</v>
      </c>
      <c r="AD18" s="4" t="s">
        <v>14</v>
      </c>
      <c r="AE18" s="4" t="s">
        <v>14</v>
      </c>
      <c r="AF18" s="4" t="s">
        <v>14</v>
      </c>
      <c r="AG18" s="4" t="s">
        <v>14</v>
      </c>
      <c r="AH18" s="4" t="s">
        <v>14</v>
      </c>
      <c r="AI18" s="4" t="s">
        <v>14</v>
      </c>
      <c r="AJ18" s="4" t="s">
        <v>14</v>
      </c>
      <c r="AK18" s="4" t="s">
        <v>15</v>
      </c>
      <c r="AL18" s="4" t="s">
        <v>15</v>
      </c>
      <c r="AM18" s="4" t="s">
        <v>15</v>
      </c>
      <c r="AN18" s="4" t="s">
        <v>15</v>
      </c>
      <c r="AO18" s="4" t="s">
        <v>15</v>
      </c>
      <c r="AP18" s="4" t="s">
        <v>15</v>
      </c>
      <c r="AQ18" s="4" t="s">
        <v>15</v>
      </c>
      <c r="AR18" s="4" t="s">
        <v>15</v>
      </c>
      <c r="AS18" s="4" t="s">
        <v>15</v>
      </c>
      <c r="AT18" s="4" t="s">
        <v>15</v>
      </c>
      <c r="AU18" s="4" t="s">
        <v>15</v>
      </c>
      <c r="AV18" s="4" t="s">
        <v>15</v>
      </c>
      <c r="AW18" s="4" t="s">
        <v>15</v>
      </c>
      <c r="AX18" s="4" t="s">
        <v>15</v>
      </c>
      <c r="AY18" s="4" t="s">
        <v>15</v>
      </c>
      <c r="AZ18" s="4" t="s">
        <v>15</v>
      </c>
      <c r="BA18" s="4" t="s">
        <v>15</v>
      </c>
      <c r="BB18" s="4" t="s">
        <v>15</v>
      </c>
      <c r="BC18" s="4" t="s">
        <v>15</v>
      </c>
      <c r="BD18" s="4" t="s">
        <v>15</v>
      </c>
      <c r="BE18" s="4" t="s">
        <v>15</v>
      </c>
      <c r="BF18" s="4" t="s">
        <v>15</v>
      </c>
      <c r="BG18" s="4" t="s">
        <v>15</v>
      </c>
      <c r="BH18" s="4" t="s">
        <v>15</v>
      </c>
      <c r="BI18" s="4" t="s">
        <v>15</v>
      </c>
      <c r="BJ18" s="4" t="s">
        <v>15</v>
      </c>
      <c r="BK18" s="4" t="s">
        <v>15</v>
      </c>
      <c r="BL18" s="4" t="s">
        <v>15</v>
      </c>
      <c r="BM18" s="4" t="s">
        <v>15</v>
      </c>
      <c r="BN18" s="4" t="s">
        <v>15</v>
      </c>
      <c r="BO18" s="4" t="s">
        <v>15</v>
      </c>
      <c r="BP18" s="4" t="s">
        <v>15</v>
      </c>
      <c r="BQ18" s="4" t="s">
        <v>15</v>
      </c>
      <c r="BR18" s="4" t="s">
        <v>15</v>
      </c>
      <c r="BS18" s="4" t="s">
        <v>15</v>
      </c>
      <c r="BT18" s="4" t="s">
        <v>15</v>
      </c>
    </row>
    <row r="19" spans="1:72">
      <c r="A19" t="n">
        <v>2736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1010</v>
      </c>
      <c r="F19" s="7" t="n">
        <v>562</v>
      </c>
      <c r="G19" s="7" t="n">
        <v>562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s">
        <v>17</v>
      </c>
      <c r="N19" s="7" t="n">
        <f t="normal" ca="1">16-LENB(INDIRECT(ADDRESS(19,13)))</f>
        <v>0</v>
      </c>
      <c r="O19" s="7" t="s">
        <v>17</v>
      </c>
      <c r="P19" s="7" t="n">
        <f t="normal" ca="1">16-LENB(INDIRECT(ADDRESS(19,15)))</f>
        <v>0</v>
      </c>
      <c r="Q19" s="7" t="s">
        <v>13</v>
      </c>
      <c r="R19" s="7" t="n">
        <f t="normal" ca="1">16-LENB(INDIRECT(ADDRESS(19,17)))</f>
        <v>0</v>
      </c>
      <c r="S19" s="7" t="s">
        <v>13</v>
      </c>
      <c r="T19" s="7" t="n">
        <f t="normal" ca="1">16-LENB(INDIRECT(ADDRESS(19,19)))</f>
        <v>0</v>
      </c>
      <c r="U19" s="7" t="s">
        <v>13</v>
      </c>
      <c r="V19" s="7" t="n">
        <f t="normal" ca="1">16-LENB(INDIRECT(ADDRESS(19,21)))</f>
        <v>0</v>
      </c>
      <c r="W19" s="7" t="s">
        <v>13</v>
      </c>
      <c r="X19" s="7" t="n">
        <f t="normal" ca="1">16-LENB(INDIRECT(ADDRESS(19,23)))</f>
        <v>0</v>
      </c>
      <c r="Y19" s="7" t="s">
        <v>13</v>
      </c>
      <c r="Z19" s="7" t="n">
        <f t="normal" ca="1">16-LENB(INDIRECT(ADDRESS(19,25)))</f>
        <v>0</v>
      </c>
      <c r="AA19" s="7" t="s">
        <v>13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2944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14</v>
      </c>
      <c r="AD23" s="4" t="s">
        <v>14</v>
      </c>
      <c r="AE23" s="4" t="s">
        <v>14</v>
      </c>
      <c r="AF23" s="4" t="s">
        <v>14</v>
      </c>
      <c r="AG23" s="4" t="s">
        <v>14</v>
      </c>
      <c r="AH23" s="4" t="s">
        <v>14</v>
      </c>
      <c r="AI23" s="4" t="s">
        <v>14</v>
      </c>
      <c r="AJ23" s="4" t="s">
        <v>14</v>
      </c>
      <c r="AK23" s="4" t="s">
        <v>15</v>
      </c>
      <c r="AL23" s="4" t="s">
        <v>15</v>
      </c>
      <c r="AM23" s="4" t="s">
        <v>15</v>
      </c>
      <c r="AN23" s="4" t="s">
        <v>15</v>
      </c>
      <c r="AO23" s="4" t="s">
        <v>15</v>
      </c>
      <c r="AP23" s="4" t="s">
        <v>15</v>
      </c>
      <c r="AQ23" s="4" t="s">
        <v>15</v>
      </c>
      <c r="AR23" s="4" t="s">
        <v>15</v>
      </c>
      <c r="AS23" s="4" t="s">
        <v>15</v>
      </c>
      <c r="AT23" s="4" t="s">
        <v>15</v>
      </c>
      <c r="AU23" s="4" t="s">
        <v>15</v>
      </c>
      <c r="AV23" s="4" t="s">
        <v>15</v>
      </c>
      <c r="AW23" s="4" t="s">
        <v>15</v>
      </c>
      <c r="AX23" s="4" t="s">
        <v>15</v>
      </c>
      <c r="AY23" s="4" t="s">
        <v>15</v>
      </c>
      <c r="AZ23" s="4" t="s">
        <v>15</v>
      </c>
      <c r="BA23" s="4" t="s">
        <v>15</v>
      </c>
      <c r="BB23" s="4" t="s">
        <v>15</v>
      </c>
      <c r="BC23" s="4" t="s">
        <v>15</v>
      </c>
      <c r="BD23" s="4" t="s">
        <v>15</v>
      </c>
      <c r="BE23" s="4" t="s">
        <v>15</v>
      </c>
      <c r="BF23" s="4" t="s">
        <v>15</v>
      </c>
      <c r="BG23" s="4" t="s">
        <v>15</v>
      </c>
      <c r="BH23" s="4" t="s">
        <v>15</v>
      </c>
      <c r="BI23" s="4" t="s">
        <v>15</v>
      </c>
      <c r="BJ23" s="4" t="s">
        <v>15</v>
      </c>
      <c r="BK23" s="4" t="s">
        <v>15</v>
      </c>
      <c r="BL23" s="4" t="s">
        <v>15</v>
      </c>
      <c r="BM23" s="4" t="s">
        <v>15</v>
      </c>
      <c r="BN23" s="4" t="s">
        <v>15</v>
      </c>
      <c r="BO23" s="4" t="s">
        <v>15</v>
      </c>
      <c r="BP23" s="4" t="s">
        <v>15</v>
      </c>
      <c r="BQ23" s="4" t="s">
        <v>15</v>
      </c>
      <c r="BR23" s="4" t="s">
        <v>15</v>
      </c>
      <c r="BS23" s="4" t="s">
        <v>15</v>
      </c>
      <c r="BT23" s="4" t="s">
        <v>15</v>
      </c>
    </row>
    <row r="24" spans="1:72">
      <c r="A24" t="n">
        <v>2948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1011</v>
      </c>
      <c r="F24" s="7" t="n">
        <v>426</v>
      </c>
      <c r="G24" s="7" t="n">
        <v>426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s">
        <v>17</v>
      </c>
      <c r="N24" s="7" t="n">
        <f t="normal" ca="1">16-LENB(INDIRECT(ADDRESS(24,13)))</f>
        <v>0</v>
      </c>
      <c r="O24" s="7" t="s">
        <v>18</v>
      </c>
      <c r="P24" s="7" t="n">
        <f t="normal" ca="1">16-LENB(INDIRECT(ADDRESS(24,15)))</f>
        <v>0</v>
      </c>
      <c r="Q24" s="7" t="s">
        <v>13</v>
      </c>
      <c r="R24" s="7" t="n">
        <f t="normal" ca="1">16-LENB(INDIRECT(ADDRESS(24,17)))</f>
        <v>0</v>
      </c>
      <c r="S24" s="7" t="s">
        <v>13</v>
      </c>
      <c r="T24" s="7" t="n">
        <f t="normal" ca="1">16-LENB(INDIRECT(ADDRESS(24,19)))</f>
        <v>0</v>
      </c>
      <c r="U24" s="7" t="s">
        <v>13</v>
      </c>
      <c r="V24" s="7" t="n">
        <f t="normal" ca="1">16-LENB(INDIRECT(ADDRESS(24,21)))</f>
        <v>0</v>
      </c>
      <c r="W24" s="7" t="s">
        <v>13</v>
      </c>
      <c r="X24" s="7" t="n">
        <f t="normal" ca="1">16-LENB(INDIRECT(ADDRESS(24,23)))</f>
        <v>0</v>
      </c>
      <c r="Y24" s="7" t="s">
        <v>13</v>
      </c>
      <c r="Z24" s="7" t="n">
        <f t="normal" ca="1">16-LENB(INDIRECT(ADDRESS(24,25)))</f>
        <v>0</v>
      </c>
      <c r="AA24" s="7" t="s">
        <v>13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72">
      <c r="A25" t="s">
        <v>4</v>
      </c>
      <c r="B25" s="4" t="s">
        <v>5</v>
      </c>
    </row>
    <row r="26" spans="1:72">
      <c r="A26" t="n">
        <v>3156</v>
      </c>
      <c r="B26" s="5" t="n">
        <v>1</v>
      </c>
    </row>
    <row r="27" spans="1:72" s="3" customFormat="1" customHeight="0">
      <c r="A27" s="3" t="s">
        <v>2</v>
      </c>
      <c r="B27" s="3" t="s">
        <v>3</v>
      </c>
    </row>
    <row r="28" spans="1:72">
      <c r="A28" t="s">
        <v>4</v>
      </c>
      <c r="B28" s="4" t="s">
        <v>5</v>
      </c>
      <c r="C28" s="4" t="s">
        <v>6</v>
      </c>
      <c r="D28" s="4" t="s">
        <v>8</v>
      </c>
      <c r="E28" s="4" t="s">
        <v>9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9</v>
      </c>
      <c r="M28" s="4" t="s">
        <v>6</v>
      </c>
      <c r="N28" s="4" t="s">
        <v>8</v>
      </c>
      <c r="O28" s="4" t="s">
        <v>6</v>
      </c>
      <c r="P28" s="4" t="s">
        <v>8</v>
      </c>
      <c r="Q28" s="4" t="s">
        <v>6</v>
      </c>
      <c r="R28" s="4" t="s">
        <v>8</v>
      </c>
      <c r="S28" s="4" t="s">
        <v>6</v>
      </c>
      <c r="T28" s="4" t="s">
        <v>8</v>
      </c>
      <c r="U28" s="4" t="s">
        <v>6</v>
      </c>
      <c r="V28" s="4" t="s">
        <v>8</v>
      </c>
      <c r="W28" s="4" t="s">
        <v>6</v>
      </c>
      <c r="X28" s="4" t="s">
        <v>8</v>
      </c>
      <c r="Y28" s="4" t="s">
        <v>6</v>
      </c>
      <c r="Z28" s="4" t="s">
        <v>8</v>
      </c>
      <c r="AA28" s="4" t="s">
        <v>6</v>
      </c>
      <c r="AB28" s="4" t="s">
        <v>8</v>
      </c>
      <c r="AC28" s="4" t="s">
        <v>14</v>
      </c>
      <c r="AD28" s="4" t="s">
        <v>14</v>
      </c>
      <c r="AE28" s="4" t="s">
        <v>14</v>
      </c>
      <c r="AF28" s="4" t="s">
        <v>14</v>
      </c>
      <c r="AG28" s="4" t="s">
        <v>14</v>
      </c>
      <c r="AH28" s="4" t="s">
        <v>14</v>
      </c>
      <c r="AI28" s="4" t="s">
        <v>14</v>
      </c>
      <c r="AJ28" s="4" t="s">
        <v>14</v>
      </c>
      <c r="AK28" s="4" t="s">
        <v>15</v>
      </c>
      <c r="AL28" s="4" t="s">
        <v>15</v>
      </c>
      <c r="AM28" s="4" t="s">
        <v>15</v>
      </c>
      <c r="AN28" s="4" t="s">
        <v>15</v>
      </c>
      <c r="AO28" s="4" t="s">
        <v>15</v>
      </c>
      <c r="AP28" s="4" t="s">
        <v>15</v>
      </c>
      <c r="AQ28" s="4" t="s">
        <v>15</v>
      </c>
      <c r="AR28" s="4" t="s">
        <v>15</v>
      </c>
      <c r="AS28" s="4" t="s">
        <v>15</v>
      </c>
      <c r="AT28" s="4" t="s">
        <v>15</v>
      </c>
      <c r="AU28" s="4" t="s">
        <v>15</v>
      </c>
      <c r="AV28" s="4" t="s">
        <v>15</v>
      </c>
      <c r="AW28" s="4" t="s">
        <v>15</v>
      </c>
      <c r="AX28" s="4" t="s">
        <v>15</v>
      </c>
      <c r="AY28" s="4" t="s">
        <v>15</v>
      </c>
      <c r="AZ28" s="4" t="s">
        <v>15</v>
      </c>
      <c r="BA28" s="4" t="s">
        <v>15</v>
      </c>
      <c r="BB28" s="4" t="s">
        <v>15</v>
      </c>
      <c r="BC28" s="4" t="s">
        <v>15</v>
      </c>
      <c r="BD28" s="4" t="s">
        <v>15</v>
      </c>
      <c r="BE28" s="4" t="s">
        <v>15</v>
      </c>
      <c r="BF28" s="4" t="s">
        <v>15</v>
      </c>
      <c r="BG28" s="4" t="s">
        <v>15</v>
      </c>
      <c r="BH28" s="4" t="s">
        <v>15</v>
      </c>
      <c r="BI28" s="4" t="s">
        <v>15</v>
      </c>
      <c r="BJ28" s="4" t="s">
        <v>15</v>
      </c>
      <c r="BK28" s="4" t="s">
        <v>15</v>
      </c>
      <c r="BL28" s="4" t="s">
        <v>15</v>
      </c>
      <c r="BM28" s="4" t="s">
        <v>15</v>
      </c>
      <c r="BN28" s="4" t="s">
        <v>15</v>
      </c>
      <c r="BO28" s="4" t="s">
        <v>15</v>
      </c>
      <c r="BP28" s="4" t="s">
        <v>15</v>
      </c>
      <c r="BQ28" s="4" t="s">
        <v>15</v>
      </c>
      <c r="BR28" s="4" t="s">
        <v>15</v>
      </c>
      <c r="BS28" s="4" t="s">
        <v>15</v>
      </c>
      <c r="BT28" s="4" t="s">
        <v>15</v>
      </c>
    </row>
    <row r="29" spans="1:72">
      <c r="A29" t="n">
        <v>3160</v>
      </c>
      <c r="B29" s="6" t="n">
        <v>256</v>
      </c>
      <c r="C29" s="7" t="s">
        <v>7</v>
      </c>
      <c r="D29" s="7" t="n">
        <f t="normal" ca="1">16-LENB(INDIRECT(ADDRESS(29,3)))</f>
        <v>0</v>
      </c>
      <c r="E29" s="7" t="n">
        <v>85</v>
      </c>
      <c r="F29" s="7" t="n">
        <v>443</v>
      </c>
      <c r="G29" s="7" t="n">
        <v>423</v>
      </c>
      <c r="H29" s="7" t="n">
        <v>0</v>
      </c>
      <c r="I29" s="7" t="n">
        <v>0</v>
      </c>
      <c r="J29" s="7" t="n">
        <v>1</v>
      </c>
      <c r="K29" s="7" t="n">
        <v>0</v>
      </c>
      <c r="L29" s="7" t="n">
        <v>0</v>
      </c>
      <c r="M29" s="7" t="s">
        <v>19</v>
      </c>
      <c r="N29" s="7" t="n">
        <f t="normal" ca="1">16-LENB(INDIRECT(ADDRESS(29,13)))</f>
        <v>0</v>
      </c>
      <c r="O29" s="7" t="s">
        <v>20</v>
      </c>
      <c r="P29" s="7" t="n">
        <f t="normal" ca="1">16-LENB(INDIRECT(ADDRESS(29,15)))</f>
        <v>0</v>
      </c>
      <c r="Q29" s="7" t="s">
        <v>20</v>
      </c>
      <c r="R29" s="7" t="n">
        <f t="normal" ca="1">16-LENB(INDIRECT(ADDRESS(29,17)))</f>
        <v>0</v>
      </c>
      <c r="S29" s="7" t="s">
        <v>20</v>
      </c>
      <c r="T29" s="7" t="n">
        <f t="normal" ca="1">16-LENB(INDIRECT(ADDRESS(29,19)))</f>
        <v>0</v>
      </c>
      <c r="U29" s="7" t="s">
        <v>20</v>
      </c>
      <c r="V29" s="7" t="n">
        <f t="normal" ca="1">16-LENB(INDIRECT(ADDRESS(29,21)))</f>
        <v>0</v>
      </c>
      <c r="W29" s="7" t="s">
        <v>20</v>
      </c>
      <c r="X29" s="7" t="n">
        <f t="normal" ca="1">16-LENB(INDIRECT(ADDRESS(29,23)))</f>
        <v>0</v>
      </c>
      <c r="Y29" s="7" t="s">
        <v>20</v>
      </c>
      <c r="Z29" s="7" t="n">
        <f t="normal" ca="1">16-LENB(INDIRECT(ADDRESS(29,25)))</f>
        <v>0</v>
      </c>
      <c r="AA29" s="7" t="s">
        <v>20</v>
      </c>
      <c r="AB29" s="7" t="n">
        <f t="normal" ca="1">16-LENB(INDIRECT(ADDRESS(29,27)))</f>
        <v>0</v>
      </c>
      <c r="AC29" s="7" t="n">
        <v>100</v>
      </c>
      <c r="AD29" s="7" t="n">
        <v>100</v>
      </c>
      <c r="AE29" s="7" t="n">
        <v>100</v>
      </c>
      <c r="AF29" s="7" t="n">
        <v>100</v>
      </c>
      <c r="AG29" s="7" t="n">
        <v>100</v>
      </c>
      <c r="AH29" s="7" t="n">
        <v>100</v>
      </c>
      <c r="AI29" s="7" t="n">
        <v>100</v>
      </c>
      <c r="AJ29" s="7" t="n">
        <v>100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255</v>
      </c>
      <c r="AT29" s="7" t="n">
        <v>255</v>
      </c>
      <c r="AU29" s="7" t="n">
        <v>255</v>
      </c>
      <c r="AV29" s="7" t="n">
        <v>255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7" t="n">
        <v>0</v>
      </c>
      <c r="BD29" s="7" t="n">
        <v>0</v>
      </c>
      <c r="BE29" s="7" t="n">
        <v>0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</row>
    <row r="30" spans="1:72">
      <c r="A30" t="s">
        <v>4</v>
      </c>
      <c r="B30" s="4" t="s">
        <v>5</v>
      </c>
    </row>
    <row r="31" spans="1:72">
      <c r="A31" t="n">
        <v>3368</v>
      </c>
      <c r="B31" s="5" t="n">
        <v>1</v>
      </c>
    </row>
    <row r="32" spans="1:72" s="3" customFormat="1" customHeight="0">
      <c r="A32" s="3" t="s">
        <v>2</v>
      </c>
      <c r="B32" s="3" t="s">
        <v>21</v>
      </c>
    </row>
    <row r="33" spans="1:72">
      <c r="A33" t="s">
        <v>4</v>
      </c>
      <c r="B33" s="4" t="s">
        <v>5</v>
      </c>
      <c r="C33" s="4" t="s">
        <v>14</v>
      </c>
      <c r="D33" s="4" t="s">
        <v>14</v>
      </c>
      <c r="E33" s="4" t="s">
        <v>14</v>
      </c>
      <c r="F33" s="4" t="s">
        <v>14</v>
      </c>
    </row>
    <row r="34" spans="1:72">
      <c r="A34" t="n">
        <v>3372</v>
      </c>
      <c r="B34" s="8" t="n">
        <v>14</v>
      </c>
      <c r="C34" s="7" t="n">
        <v>0</v>
      </c>
      <c r="D34" s="7" t="n">
        <v>0</v>
      </c>
      <c r="E34" s="7" t="n">
        <v>64</v>
      </c>
      <c r="F34" s="7" t="n">
        <v>0</v>
      </c>
    </row>
    <row r="35" spans="1:72">
      <c r="A35" t="s">
        <v>4</v>
      </c>
      <c r="B35" s="4" t="s">
        <v>5</v>
      </c>
      <c r="C35" s="4" t="s">
        <v>14</v>
      </c>
      <c r="D35" s="4" t="s">
        <v>6</v>
      </c>
    </row>
    <row r="36" spans="1:72">
      <c r="A36" t="n">
        <v>3377</v>
      </c>
      <c r="B36" s="9" t="n">
        <v>2</v>
      </c>
      <c r="C36" s="7" t="n">
        <v>10</v>
      </c>
      <c r="D36" s="7" t="s">
        <v>22</v>
      </c>
    </row>
    <row r="37" spans="1:72">
      <c r="A37" t="s">
        <v>4</v>
      </c>
      <c r="B37" s="4" t="s">
        <v>5</v>
      </c>
      <c r="C37" s="4" t="s">
        <v>14</v>
      </c>
      <c r="D37" s="4" t="s">
        <v>14</v>
      </c>
    </row>
    <row r="38" spans="1:72">
      <c r="A38" t="n">
        <v>3398</v>
      </c>
      <c r="B38" s="10" t="n">
        <v>162</v>
      </c>
      <c r="C38" s="7" t="n">
        <v>0</v>
      </c>
      <c r="D38" s="7" t="n">
        <v>0</v>
      </c>
    </row>
    <row r="39" spans="1:72">
      <c r="A39" t="s">
        <v>4</v>
      </c>
      <c r="B39" s="4" t="s">
        <v>5</v>
      </c>
    </row>
    <row r="40" spans="1:72">
      <c r="A40" t="n">
        <v>3401</v>
      </c>
      <c r="B40" s="5" t="n">
        <v>1</v>
      </c>
    </row>
    <row r="41" spans="1:72" s="3" customFormat="1" customHeight="0">
      <c r="A41" s="3" t="s">
        <v>2</v>
      </c>
      <c r="B41" s="3" t="s">
        <v>23</v>
      </c>
    </row>
    <row r="42" spans="1:72">
      <c r="A42" t="s">
        <v>4</v>
      </c>
      <c r="B42" s="4" t="s">
        <v>5</v>
      </c>
      <c r="C42" s="4" t="s">
        <v>14</v>
      </c>
      <c r="D42" s="4" t="s">
        <v>10</v>
      </c>
      <c r="E42" s="4" t="s">
        <v>24</v>
      </c>
      <c r="F42" s="4" t="s">
        <v>10</v>
      </c>
      <c r="G42" s="4" t="s">
        <v>9</v>
      </c>
      <c r="H42" s="4" t="s">
        <v>9</v>
      </c>
      <c r="I42" s="4" t="s">
        <v>10</v>
      </c>
      <c r="J42" s="4" t="s">
        <v>10</v>
      </c>
      <c r="K42" s="4" t="s">
        <v>9</v>
      </c>
      <c r="L42" s="4" t="s">
        <v>9</v>
      </c>
      <c r="M42" s="4" t="s">
        <v>9</v>
      </c>
      <c r="N42" s="4" t="s">
        <v>9</v>
      </c>
      <c r="O42" s="4" t="s">
        <v>6</v>
      </c>
    </row>
    <row r="43" spans="1:72">
      <c r="A43" t="n">
        <v>3404</v>
      </c>
      <c r="B43" s="11" t="n">
        <v>50</v>
      </c>
      <c r="C43" s="7" t="n">
        <v>0</v>
      </c>
      <c r="D43" s="7" t="n">
        <v>8060</v>
      </c>
      <c r="E43" s="7" t="n">
        <v>0.300000011920929</v>
      </c>
      <c r="F43" s="7" t="n">
        <v>1000</v>
      </c>
      <c r="G43" s="7" t="n">
        <v>0</v>
      </c>
      <c r="H43" s="7" t="n">
        <v>-1069547520</v>
      </c>
      <c r="I43" s="7" t="n">
        <v>0</v>
      </c>
      <c r="J43" s="7" t="n">
        <v>65533</v>
      </c>
      <c r="K43" s="7" t="n">
        <v>0</v>
      </c>
      <c r="L43" s="7" t="n">
        <v>0</v>
      </c>
      <c r="M43" s="7" t="n">
        <v>0</v>
      </c>
      <c r="N43" s="7" t="n">
        <v>0</v>
      </c>
      <c r="O43" s="7" t="s">
        <v>13</v>
      </c>
    </row>
    <row r="44" spans="1:72">
      <c r="A44" t="s">
        <v>4</v>
      </c>
      <c r="B44" s="4" t="s">
        <v>5</v>
      </c>
      <c r="C44" s="4" t="s">
        <v>14</v>
      </c>
      <c r="D44" s="4" t="s">
        <v>10</v>
      </c>
      <c r="E44" s="4" t="s">
        <v>14</v>
      </c>
      <c r="F44" s="4" t="s">
        <v>10</v>
      </c>
      <c r="G44" s="4" t="s">
        <v>14</v>
      </c>
      <c r="H44" s="4" t="s">
        <v>14</v>
      </c>
      <c r="I44" s="4" t="s">
        <v>25</v>
      </c>
    </row>
    <row r="45" spans="1:72">
      <c r="A45" t="n">
        <v>3443</v>
      </c>
      <c r="B45" s="12" t="n">
        <v>5</v>
      </c>
      <c r="C45" s="7" t="n">
        <v>30</v>
      </c>
      <c r="D45" s="7" t="n">
        <v>6465</v>
      </c>
      <c r="E45" s="7" t="n">
        <v>30</v>
      </c>
      <c r="F45" s="7" t="n">
        <v>6466</v>
      </c>
      <c r="G45" s="7" t="n">
        <v>11</v>
      </c>
      <c r="H45" s="7" t="n">
        <v>1</v>
      </c>
      <c r="I45" s="13" t="n">
        <f t="normal" ca="1">A51</f>
        <v>0</v>
      </c>
    </row>
    <row r="46" spans="1:72">
      <c r="A46" t="s">
        <v>4</v>
      </c>
      <c r="B46" s="4" t="s">
        <v>5</v>
      </c>
      <c r="C46" s="4" t="s">
        <v>14</v>
      </c>
      <c r="D46" s="4" t="s">
        <v>10</v>
      </c>
      <c r="E46" s="4" t="s">
        <v>24</v>
      </c>
      <c r="F46" s="4" t="s">
        <v>10</v>
      </c>
      <c r="G46" s="4" t="s">
        <v>24</v>
      </c>
      <c r="H46" s="4" t="s">
        <v>14</v>
      </c>
    </row>
    <row r="47" spans="1:72">
      <c r="A47" t="n">
        <v>3456</v>
      </c>
      <c r="B47" s="14" t="n">
        <v>49</v>
      </c>
      <c r="C47" s="7" t="n">
        <v>4</v>
      </c>
      <c r="D47" s="7" t="n">
        <v>2</v>
      </c>
      <c r="E47" s="7" t="n">
        <v>1</v>
      </c>
      <c r="F47" s="7" t="n">
        <v>0</v>
      </c>
      <c r="G47" s="7" t="n">
        <v>0</v>
      </c>
      <c r="H47" s="7" t="n">
        <v>0</v>
      </c>
    </row>
    <row r="48" spans="1:72">
      <c r="A48" t="s">
        <v>4</v>
      </c>
      <c r="B48" s="4" t="s">
        <v>5</v>
      </c>
      <c r="C48" s="4" t="s">
        <v>14</v>
      </c>
      <c r="D48" s="4" t="s">
        <v>10</v>
      </c>
      <c r="E48" s="4" t="s">
        <v>10</v>
      </c>
    </row>
    <row r="49" spans="1:15">
      <c r="A49" t="n">
        <v>3471</v>
      </c>
      <c r="B49" s="11" t="n">
        <v>50</v>
      </c>
      <c r="C49" s="7" t="n">
        <v>1</v>
      </c>
      <c r="D49" s="7" t="n">
        <v>8060</v>
      </c>
      <c r="E49" s="7" t="n">
        <v>0</v>
      </c>
    </row>
    <row r="50" spans="1:15">
      <c r="A50" t="s">
        <v>4</v>
      </c>
      <c r="B50" s="4" t="s">
        <v>5</v>
      </c>
      <c r="C50" s="4" t="s">
        <v>14</v>
      </c>
      <c r="D50" s="4" t="s">
        <v>6</v>
      </c>
      <c r="E50" s="4" t="s">
        <v>6</v>
      </c>
      <c r="F50" s="4" t="s">
        <v>10</v>
      </c>
      <c r="G50" s="4" t="s">
        <v>10</v>
      </c>
    </row>
    <row r="51" spans="1:15">
      <c r="A51" t="n">
        <v>3477</v>
      </c>
      <c r="B51" s="15" t="n">
        <v>74</v>
      </c>
      <c r="C51" s="7" t="n">
        <v>13</v>
      </c>
      <c r="D51" s="7" t="s">
        <v>26</v>
      </c>
      <c r="E51" s="7" t="s">
        <v>27</v>
      </c>
      <c r="F51" s="7" t="n">
        <v>5860</v>
      </c>
      <c r="G51" s="7" t="n">
        <v>9999</v>
      </c>
    </row>
    <row r="52" spans="1:15">
      <c r="A52" t="s">
        <v>4</v>
      </c>
      <c r="B52" s="4" t="s">
        <v>5</v>
      </c>
      <c r="C52" s="4" t="s">
        <v>14</v>
      </c>
      <c r="D52" s="4" t="s">
        <v>6</v>
      </c>
      <c r="E52" s="4" t="s">
        <v>6</v>
      </c>
      <c r="F52" s="4" t="s">
        <v>10</v>
      </c>
      <c r="G52" s="4" t="s">
        <v>10</v>
      </c>
    </row>
    <row r="53" spans="1:15">
      <c r="A53" t="n">
        <v>3500</v>
      </c>
      <c r="B53" s="15" t="n">
        <v>74</v>
      </c>
      <c r="C53" s="7" t="n">
        <v>13</v>
      </c>
      <c r="D53" s="7" t="s">
        <v>28</v>
      </c>
      <c r="E53" s="7" t="s">
        <v>13</v>
      </c>
      <c r="F53" s="7" t="n">
        <v>5862</v>
      </c>
      <c r="G53" s="7" t="n">
        <v>3353</v>
      </c>
    </row>
    <row r="54" spans="1:15">
      <c r="A54" t="s">
        <v>4</v>
      </c>
      <c r="B54" s="4" t="s">
        <v>5</v>
      </c>
      <c r="C54" s="4" t="s">
        <v>14</v>
      </c>
      <c r="D54" s="4" t="s">
        <v>6</v>
      </c>
      <c r="E54" s="4" t="s">
        <v>6</v>
      </c>
      <c r="F54" s="4" t="s">
        <v>10</v>
      </c>
      <c r="G54" s="4" t="s">
        <v>10</v>
      </c>
    </row>
    <row r="55" spans="1:15">
      <c r="A55" t="n">
        <v>3514</v>
      </c>
      <c r="B55" s="15" t="n">
        <v>74</v>
      </c>
      <c r="C55" s="7" t="n">
        <v>13</v>
      </c>
      <c r="D55" s="7" t="s">
        <v>29</v>
      </c>
      <c r="E55" s="7" t="s">
        <v>13</v>
      </c>
      <c r="F55" s="7" t="n">
        <v>5864</v>
      </c>
      <c r="G55" s="7" t="n">
        <v>3308</v>
      </c>
    </row>
    <row r="56" spans="1:15">
      <c r="A56" t="s">
        <v>4</v>
      </c>
      <c r="B56" s="4" t="s">
        <v>5</v>
      </c>
      <c r="C56" s="4" t="s">
        <v>10</v>
      </c>
      <c r="D56" s="4" t="s">
        <v>14</v>
      </c>
      <c r="E56" s="4" t="s">
        <v>6</v>
      </c>
      <c r="F56" s="4" t="s">
        <v>9</v>
      </c>
      <c r="G56" s="4" t="s">
        <v>10</v>
      </c>
      <c r="H56" s="4" t="s">
        <v>10</v>
      </c>
      <c r="I56" s="4" t="s">
        <v>6</v>
      </c>
      <c r="J56" s="4" t="s">
        <v>24</v>
      </c>
    </row>
    <row r="57" spans="1:15">
      <c r="A57" t="n">
        <v>3528</v>
      </c>
      <c r="B57" s="16" t="n">
        <v>106</v>
      </c>
      <c r="C57" s="7" t="n">
        <v>0</v>
      </c>
      <c r="D57" s="7" t="n">
        <v>3</v>
      </c>
      <c r="E57" s="7" t="s">
        <v>28</v>
      </c>
      <c r="F57" s="7" t="n">
        <v>1098907648</v>
      </c>
      <c r="G57" s="7" t="n">
        <v>7424</v>
      </c>
      <c r="H57" s="7" t="n">
        <v>5862</v>
      </c>
      <c r="I57" s="7" t="s">
        <v>30</v>
      </c>
      <c r="J57" s="7" t="n">
        <v>2</v>
      </c>
    </row>
    <row r="58" spans="1:15">
      <c r="A58" t="s">
        <v>4</v>
      </c>
      <c r="B58" s="4" t="s">
        <v>5</v>
      </c>
      <c r="C58" s="4" t="s">
        <v>10</v>
      </c>
      <c r="D58" s="4" t="s">
        <v>14</v>
      </c>
      <c r="E58" s="4" t="s">
        <v>6</v>
      </c>
      <c r="F58" s="4" t="s">
        <v>9</v>
      </c>
      <c r="G58" s="4" t="s">
        <v>10</v>
      </c>
      <c r="H58" s="4" t="s">
        <v>10</v>
      </c>
      <c r="I58" s="4" t="s">
        <v>6</v>
      </c>
      <c r="J58" s="4" t="s">
        <v>24</v>
      </c>
    </row>
    <row r="59" spans="1:15">
      <c r="A59" t="n">
        <v>3572</v>
      </c>
      <c r="B59" s="16" t="n">
        <v>106</v>
      </c>
      <c r="C59" s="7" t="n">
        <v>0</v>
      </c>
      <c r="D59" s="7" t="n">
        <v>3</v>
      </c>
      <c r="E59" s="7" t="s">
        <v>29</v>
      </c>
      <c r="F59" s="7" t="n">
        <v>1098907648</v>
      </c>
      <c r="G59" s="7" t="n">
        <v>7425</v>
      </c>
      <c r="H59" s="7" t="n">
        <v>5864</v>
      </c>
      <c r="I59" s="7" t="s">
        <v>31</v>
      </c>
      <c r="J59" s="7" t="n">
        <v>2</v>
      </c>
    </row>
    <row r="60" spans="1:15">
      <c r="A60" t="s">
        <v>4</v>
      </c>
      <c r="B60" s="4" t="s">
        <v>5</v>
      </c>
      <c r="C60" s="4" t="s">
        <v>14</v>
      </c>
      <c r="D60" s="4" t="s">
        <v>6</v>
      </c>
      <c r="E60" s="4" t="s">
        <v>6</v>
      </c>
      <c r="F60" s="4" t="s">
        <v>10</v>
      </c>
      <c r="G60" s="4" t="s">
        <v>10</v>
      </c>
    </row>
    <row r="61" spans="1:15">
      <c r="A61" t="n">
        <v>3616</v>
      </c>
      <c r="B61" s="15" t="n">
        <v>74</v>
      </c>
      <c r="C61" s="7" t="n">
        <v>13</v>
      </c>
      <c r="D61" s="7" t="s">
        <v>32</v>
      </c>
      <c r="E61" s="7" t="s">
        <v>33</v>
      </c>
      <c r="F61" s="7" t="n">
        <v>6206</v>
      </c>
      <c r="G61" s="7" t="n">
        <v>9999</v>
      </c>
    </row>
    <row r="62" spans="1:15">
      <c r="A62" t="s">
        <v>4</v>
      </c>
      <c r="B62" s="4" t="s">
        <v>5</v>
      </c>
      <c r="C62" s="4" t="s">
        <v>14</v>
      </c>
      <c r="D62" s="4" t="s">
        <v>6</v>
      </c>
    </row>
    <row r="63" spans="1:15">
      <c r="A63" t="n">
        <v>3639</v>
      </c>
      <c r="B63" s="9" t="n">
        <v>2</v>
      </c>
      <c r="C63" s="7" t="n">
        <v>11</v>
      </c>
      <c r="D63" s="7" t="s">
        <v>34</v>
      </c>
    </row>
    <row r="64" spans="1:15">
      <c r="A64" t="s">
        <v>4</v>
      </c>
      <c r="B64" s="4" t="s">
        <v>5</v>
      </c>
      <c r="C64" s="4" t="s">
        <v>14</v>
      </c>
      <c r="D64" s="4" t="s">
        <v>10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9</v>
      </c>
      <c r="K64" s="4" t="s">
        <v>9</v>
      </c>
      <c r="L64" s="4" t="s">
        <v>9</v>
      </c>
      <c r="M64" s="4" t="s">
        <v>6</v>
      </c>
    </row>
    <row r="65" spans="1:13">
      <c r="A65" t="n">
        <v>3653</v>
      </c>
      <c r="B65" s="17" t="n">
        <v>124</v>
      </c>
      <c r="C65" s="7" t="n">
        <v>255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7" t="n">
        <v>65535</v>
      </c>
      <c r="J65" s="7" t="n">
        <v>0</v>
      </c>
      <c r="K65" s="7" t="n">
        <v>0</v>
      </c>
      <c r="L65" s="7" t="n">
        <v>0</v>
      </c>
      <c r="M65" s="7" t="s">
        <v>13</v>
      </c>
    </row>
    <row r="66" spans="1:13">
      <c r="A66" t="s">
        <v>4</v>
      </c>
      <c r="B66" s="4" t="s">
        <v>5</v>
      </c>
      <c r="C66" s="4" t="s">
        <v>10</v>
      </c>
    </row>
    <row r="67" spans="1:13">
      <c r="A67" t="n">
        <v>3680</v>
      </c>
      <c r="B67" s="18" t="n">
        <v>12</v>
      </c>
      <c r="C67" s="7" t="n">
        <v>11080</v>
      </c>
    </row>
    <row r="68" spans="1:13">
      <c r="A68" t="s">
        <v>4</v>
      </c>
      <c r="B68" s="4" t="s">
        <v>5</v>
      </c>
      <c r="C68" s="4" t="s">
        <v>14</v>
      </c>
      <c r="D68" s="4" t="s">
        <v>14</v>
      </c>
      <c r="E68" s="4" t="s">
        <v>14</v>
      </c>
      <c r="F68" s="4" t="s">
        <v>9</v>
      </c>
      <c r="G68" s="4" t="s">
        <v>14</v>
      </c>
      <c r="H68" s="4" t="s">
        <v>14</v>
      </c>
      <c r="I68" s="4" t="s">
        <v>14</v>
      </c>
      <c r="J68" s="4" t="s">
        <v>14</v>
      </c>
      <c r="K68" s="4" t="s">
        <v>9</v>
      </c>
      <c r="L68" s="4" t="s">
        <v>14</v>
      </c>
      <c r="M68" s="4" t="s">
        <v>14</v>
      </c>
      <c r="N68" s="4" t="s">
        <v>14</v>
      </c>
      <c r="O68" s="4" t="s">
        <v>25</v>
      </c>
    </row>
    <row r="69" spans="1:13">
      <c r="A69" t="n">
        <v>3683</v>
      </c>
      <c r="B69" s="12" t="n">
        <v>5</v>
      </c>
      <c r="C69" s="7" t="n">
        <v>32</v>
      </c>
      <c r="D69" s="7" t="n">
        <v>3</v>
      </c>
      <c r="E69" s="7" t="n">
        <v>0</v>
      </c>
      <c r="F69" s="7" t="n">
        <v>801</v>
      </c>
      <c r="G69" s="7" t="n">
        <v>2</v>
      </c>
      <c r="H69" s="7" t="n">
        <v>32</v>
      </c>
      <c r="I69" s="7" t="n">
        <v>4</v>
      </c>
      <c r="J69" s="7" t="n">
        <v>0</v>
      </c>
      <c r="K69" s="7" t="n">
        <v>1</v>
      </c>
      <c r="L69" s="7" t="n">
        <v>2</v>
      </c>
      <c r="M69" s="7" t="n">
        <v>9</v>
      </c>
      <c r="N69" s="7" t="n">
        <v>1</v>
      </c>
      <c r="O69" s="13" t="n">
        <f t="normal" ca="1">A75</f>
        <v>0</v>
      </c>
    </row>
    <row r="70" spans="1:13">
      <c r="A70" t="s">
        <v>4</v>
      </c>
      <c r="B70" s="4" t="s">
        <v>5</v>
      </c>
      <c r="C70" s="4" t="s">
        <v>10</v>
      </c>
      <c r="D70" s="4" t="s">
        <v>14</v>
      </c>
      <c r="E70" s="4" t="s">
        <v>14</v>
      </c>
      <c r="F70" s="4" t="s">
        <v>6</v>
      </c>
    </row>
    <row r="71" spans="1:13">
      <c r="A71" t="n">
        <v>3706</v>
      </c>
      <c r="B71" s="19" t="n">
        <v>20</v>
      </c>
      <c r="C71" s="7" t="n">
        <v>65533</v>
      </c>
      <c r="D71" s="7" t="n">
        <v>0</v>
      </c>
      <c r="E71" s="7" t="n">
        <v>11</v>
      </c>
      <c r="F71" s="7" t="s">
        <v>35</v>
      </c>
    </row>
    <row r="72" spans="1:13">
      <c r="A72" t="s">
        <v>4</v>
      </c>
      <c r="B72" s="4" t="s">
        <v>5</v>
      </c>
      <c r="C72" s="4" t="s">
        <v>25</v>
      </c>
    </row>
    <row r="73" spans="1:13">
      <c r="A73" t="n">
        <v>3720</v>
      </c>
      <c r="B73" s="20" t="n">
        <v>3</v>
      </c>
      <c r="C73" s="13" t="n">
        <f t="normal" ca="1">A83</f>
        <v>0</v>
      </c>
    </row>
    <row r="74" spans="1:13">
      <c r="A74" t="s">
        <v>4</v>
      </c>
      <c r="B74" s="4" t="s">
        <v>5</v>
      </c>
      <c r="C74" s="4" t="s">
        <v>14</v>
      </c>
      <c r="D74" s="4" t="s">
        <v>10</v>
      </c>
      <c r="E74" s="4" t="s">
        <v>14</v>
      </c>
      <c r="F74" s="4" t="s">
        <v>10</v>
      </c>
      <c r="G74" s="4" t="s">
        <v>14</v>
      </c>
      <c r="H74" s="4" t="s">
        <v>14</v>
      </c>
      <c r="I74" s="4" t="s">
        <v>10</v>
      </c>
      <c r="J74" s="4" t="s">
        <v>14</v>
      </c>
      <c r="K74" s="4" t="s">
        <v>14</v>
      </c>
      <c r="L74" s="4" t="s">
        <v>14</v>
      </c>
      <c r="M74" s="4" t="s">
        <v>25</v>
      </c>
    </row>
    <row r="75" spans="1:13">
      <c r="A75" t="n">
        <v>3725</v>
      </c>
      <c r="B75" s="12" t="n">
        <v>5</v>
      </c>
      <c r="C75" s="7" t="n">
        <v>30</v>
      </c>
      <c r="D75" s="7" t="n">
        <v>9715</v>
      </c>
      <c r="E75" s="7" t="n">
        <v>30</v>
      </c>
      <c r="F75" s="7" t="n">
        <v>9484</v>
      </c>
      <c r="G75" s="7" t="n">
        <v>11</v>
      </c>
      <c r="H75" s="7" t="n">
        <v>30</v>
      </c>
      <c r="I75" s="7" t="n">
        <v>10383</v>
      </c>
      <c r="J75" s="7" t="n">
        <v>8</v>
      </c>
      <c r="K75" s="7" t="n">
        <v>9</v>
      </c>
      <c r="L75" s="7" t="n">
        <v>1</v>
      </c>
      <c r="M75" s="13" t="n">
        <f t="normal" ca="1">A83</f>
        <v>0</v>
      </c>
    </row>
    <row r="76" spans="1:13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14</v>
      </c>
      <c r="H76" s="4" t="s">
        <v>9</v>
      </c>
      <c r="I76" s="4" t="s">
        <v>24</v>
      </c>
      <c r="J76" s="4" t="s">
        <v>24</v>
      </c>
      <c r="K76" s="4" t="s">
        <v>24</v>
      </c>
      <c r="L76" s="4" t="s">
        <v>24</v>
      </c>
      <c r="M76" s="4" t="s">
        <v>24</v>
      </c>
      <c r="N76" s="4" t="s">
        <v>24</v>
      </c>
      <c r="O76" s="4" t="s">
        <v>24</v>
      </c>
      <c r="P76" s="4" t="s">
        <v>6</v>
      </c>
      <c r="Q76" s="4" t="s">
        <v>6</v>
      </c>
      <c r="R76" s="4" t="s">
        <v>9</v>
      </c>
      <c r="S76" s="4" t="s">
        <v>14</v>
      </c>
      <c r="T76" s="4" t="s">
        <v>9</v>
      </c>
      <c r="U76" s="4" t="s">
        <v>9</v>
      </c>
      <c r="V76" s="4" t="s">
        <v>10</v>
      </c>
    </row>
    <row r="77" spans="1:13">
      <c r="A77" t="n">
        <v>3743</v>
      </c>
      <c r="B77" s="21" t="n">
        <v>19</v>
      </c>
      <c r="C77" s="7" t="n">
        <v>2083</v>
      </c>
      <c r="D77" s="7" t="s">
        <v>13</v>
      </c>
      <c r="E77" s="7" t="s">
        <v>13</v>
      </c>
      <c r="F77" s="7" t="s">
        <v>16</v>
      </c>
      <c r="G77" s="7" t="n">
        <v>2</v>
      </c>
      <c r="H77" s="7" t="n">
        <v>805306368</v>
      </c>
      <c r="I77" s="7" t="n">
        <v>77.8600006103516</v>
      </c>
      <c r="J77" s="7" t="n">
        <v>-1.1599999666214</v>
      </c>
      <c r="K77" s="7" t="n">
        <v>113.290000915527</v>
      </c>
      <c r="L77" s="7" t="n">
        <v>260</v>
      </c>
      <c r="M77" s="7" t="n">
        <v>-1</v>
      </c>
      <c r="N77" s="7" t="n">
        <v>0</v>
      </c>
      <c r="O77" s="7" t="n">
        <v>0</v>
      </c>
      <c r="P77" s="7" t="s">
        <v>13</v>
      </c>
      <c r="Q77" s="7" t="s">
        <v>13</v>
      </c>
      <c r="R77" s="7" t="n">
        <v>2</v>
      </c>
      <c r="S77" s="7" t="n">
        <v>0</v>
      </c>
      <c r="T77" s="7" t="n">
        <v>0</v>
      </c>
      <c r="U77" s="7" t="n">
        <v>0</v>
      </c>
      <c r="V77" s="7" t="n">
        <v>0</v>
      </c>
    </row>
    <row r="78" spans="1:13">
      <c r="A78" t="s">
        <v>4</v>
      </c>
      <c r="B78" s="4" t="s">
        <v>5</v>
      </c>
      <c r="C78" s="4" t="s">
        <v>10</v>
      </c>
      <c r="D78" s="4" t="s">
        <v>24</v>
      </c>
      <c r="E78" s="4" t="s">
        <v>24</v>
      </c>
      <c r="F78" s="4" t="s">
        <v>10</v>
      </c>
      <c r="G78" s="4" t="s">
        <v>24</v>
      </c>
      <c r="H78" s="4" t="s">
        <v>24</v>
      </c>
      <c r="I78" s="4" t="s">
        <v>24</v>
      </c>
      <c r="J78" s="4" t="s">
        <v>24</v>
      </c>
      <c r="K78" s="4" t="s">
        <v>10</v>
      </c>
    </row>
    <row r="79" spans="1:13">
      <c r="A79" t="n">
        <v>3805</v>
      </c>
      <c r="B79" s="22" t="n">
        <v>120</v>
      </c>
      <c r="C79" s="7" t="n">
        <v>2083</v>
      </c>
      <c r="D79" s="7" t="n">
        <v>0</v>
      </c>
      <c r="E79" s="7" t="n">
        <v>35</v>
      </c>
      <c r="F79" s="7" t="n">
        <v>10383</v>
      </c>
      <c r="G79" s="7" t="n">
        <v>42.5999984741211</v>
      </c>
      <c r="H79" s="7" t="n">
        <v>-1.1599999666214</v>
      </c>
      <c r="I79" s="7" t="n">
        <v>107.069999694824</v>
      </c>
      <c r="J79" s="7" t="n">
        <v>80.5</v>
      </c>
      <c r="K79" s="7" t="n">
        <v>2</v>
      </c>
    </row>
    <row r="80" spans="1:13">
      <c r="A80" t="s">
        <v>4</v>
      </c>
      <c r="B80" s="4" t="s">
        <v>5</v>
      </c>
      <c r="C80" s="4" t="s">
        <v>14</v>
      </c>
      <c r="D80" s="4" t="s">
        <v>10</v>
      </c>
      <c r="E80" s="4" t="s">
        <v>9</v>
      </c>
    </row>
    <row r="81" spans="1:22">
      <c r="A81" t="n">
        <v>3836</v>
      </c>
      <c r="B81" s="15" t="n">
        <v>74</v>
      </c>
      <c r="C81" s="7" t="n">
        <v>33</v>
      </c>
      <c r="D81" s="7" t="n">
        <v>2083</v>
      </c>
      <c r="E81" s="7" t="n">
        <v>1137180672</v>
      </c>
    </row>
    <row r="82" spans="1:22">
      <c r="A82" t="s">
        <v>4</v>
      </c>
      <c r="B82" s="4" t="s">
        <v>5</v>
      </c>
    </row>
    <row r="83" spans="1:22">
      <c r="A83" t="n">
        <v>3844</v>
      </c>
      <c r="B83" s="5" t="n">
        <v>1</v>
      </c>
    </row>
    <row r="84" spans="1:22" s="3" customFormat="1" customHeight="0">
      <c r="A84" s="3" t="s">
        <v>2</v>
      </c>
      <c r="B84" s="3" t="s">
        <v>36</v>
      </c>
    </row>
    <row r="85" spans="1:22">
      <c r="A85" t="s">
        <v>4</v>
      </c>
      <c r="B85" s="4" t="s">
        <v>5</v>
      </c>
      <c r="C85" s="4" t="s">
        <v>14</v>
      </c>
      <c r="D85" s="4" t="s">
        <v>6</v>
      </c>
      <c r="E85" s="4" t="s">
        <v>10</v>
      </c>
    </row>
    <row r="86" spans="1:22">
      <c r="A86" t="n">
        <v>3848</v>
      </c>
      <c r="B86" s="23" t="n">
        <v>94</v>
      </c>
      <c r="C86" s="7" t="n">
        <v>1</v>
      </c>
      <c r="D86" s="7" t="s">
        <v>37</v>
      </c>
      <c r="E86" s="7" t="n">
        <v>1</v>
      </c>
    </row>
    <row r="87" spans="1:22">
      <c r="A87" t="s">
        <v>4</v>
      </c>
      <c r="B87" s="4" t="s">
        <v>5</v>
      </c>
      <c r="C87" s="4" t="s">
        <v>14</v>
      </c>
      <c r="D87" s="4" t="s">
        <v>6</v>
      </c>
      <c r="E87" s="4" t="s">
        <v>10</v>
      </c>
    </row>
    <row r="88" spans="1:22">
      <c r="A88" t="n">
        <v>3861</v>
      </c>
      <c r="B88" s="23" t="n">
        <v>94</v>
      </c>
      <c r="C88" s="7" t="n">
        <v>1</v>
      </c>
      <c r="D88" s="7" t="s">
        <v>37</v>
      </c>
      <c r="E88" s="7" t="n">
        <v>2</v>
      </c>
    </row>
    <row r="89" spans="1:22">
      <c r="A89" t="s">
        <v>4</v>
      </c>
      <c r="B89" s="4" t="s">
        <v>5</v>
      </c>
      <c r="C89" s="4" t="s">
        <v>14</v>
      </c>
      <c r="D89" s="4" t="s">
        <v>6</v>
      </c>
      <c r="E89" s="4" t="s">
        <v>10</v>
      </c>
    </row>
    <row r="90" spans="1:22">
      <c r="A90" t="n">
        <v>3874</v>
      </c>
      <c r="B90" s="23" t="n">
        <v>94</v>
      </c>
      <c r="C90" s="7" t="n">
        <v>0</v>
      </c>
      <c r="D90" s="7" t="s">
        <v>37</v>
      </c>
      <c r="E90" s="7" t="n">
        <v>4</v>
      </c>
    </row>
    <row r="91" spans="1:22">
      <c r="A91" t="s">
        <v>4</v>
      </c>
      <c r="B91" s="4" t="s">
        <v>5</v>
      </c>
      <c r="C91" s="4" t="s">
        <v>14</v>
      </c>
      <c r="D91" s="4" t="s">
        <v>6</v>
      </c>
      <c r="E91" s="4" t="s">
        <v>10</v>
      </c>
    </row>
    <row r="92" spans="1:22">
      <c r="A92" t="n">
        <v>3887</v>
      </c>
      <c r="B92" s="23" t="n">
        <v>94</v>
      </c>
      <c r="C92" s="7" t="n">
        <v>1</v>
      </c>
      <c r="D92" s="7" t="s">
        <v>26</v>
      </c>
      <c r="E92" s="7" t="n">
        <v>1</v>
      </c>
    </row>
    <row r="93" spans="1:22">
      <c r="A93" t="s">
        <v>4</v>
      </c>
      <c r="B93" s="4" t="s">
        <v>5</v>
      </c>
      <c r="C93" s="4" t="s">
        <v>14</v>
      </c>
      <c r="D93" s="4" t="s">
        <v>6</v>
      </c>
      <c r="E93" s="4" t="s">
        <v>10</v>
      </c>
    </row>
    <row r="94" spans="1:22">
      <c r="A94" t="n">
        <v>3898</v>
      </c>
      <c r="B94" s="23" t="n">
        <v>94</v>
      </c>
      <c r="C94" s="7" t="n">
        <v>1</v>
      </c>
      <c r="D94" s="7" t="s">
        <v>26</v>
      </c>
      <c r="E94" s="7" t="n">
        <v>2</v>
      </c>
    </row>
    <row r="95" spans="1:22">
      <c r="A95" t="s">
        <v>4</v>
      </c>
      <c r="B95" s="4" t="s">
        <v>5</v>
      </c>
      <c r="C95" s="4" t="s">
        <v>14</v>
      </c>
      <c r="D95" s="4" t="s">
        <v>6</v>
      </c>
      <c r="E95" s="4" t="s">
        <v>10</v>
      </c>
    </row>
    <row r="96" spans="1:22">
      <c r="A96" t="n">
        <v>3909</v>
      </c>
      <c r="B96" s="23" t="n">
        <v>94</v>
      </c>
      <c r="C96" s="7" t="n">
        <v>0</v>
      </c>
      <c r="D96" s="7" t="s">
        <v>26</v>
      </c>
      <c r="E96" s="7" t="n">
        <v>4</v>
      </c>
    </row>
    <row r="97" spans="1:5">
      <c r="A97" t="s">
        <v>4</v>
      </c>
      <c r="B97" s="4" t="s">
        <v>5</v>
      </c>
      <c r="C97" s="4" t="s">
        <v>14</v>
      </c>
      <c r="D97" s="4" t="s">
        <v>6</v>
      </c>
      <c r="E97" s="4" t="s">
        <v>10</v>
      </c>
    </row>
    <row r="98" spans="1:5">
      <c r="A98" t="n">
        <v>3920</v>
      </c>
      <c r="B98" s="23" t="n">
        <v>94</v>
      </c>
      <c r="C98" s="7" t="n">
        <v>1</v>
      </c>
      <c r="D98" s="7" t="s">
        <v>28</v>
      </c>
      <c r="E98" s="7" t="n">
        <v>1</v>
      </c>
    </row>
    <row r="99" spans="1:5">
      <c r="A99" t="s">
        <v>4</v>
      </c>
      <c r="B99" s="4" t="s">
        <v>5</v>
      </c>
      <c r="C99" s="4" t="s">
        <v>14</v>
      </c>
      <c r="D99" s="4" t="s">
        <v>6</v>
      </c>
      <c r="E99" s="4" t="s">
        <v>10</v>
      </c>
    </row>
    <row r="100" spans="1:5">
      <c r="A100" t="n">
        <v>3931</v>
      </c>
      <c r="B100" s="23" t="n">
        <v>94</v>
      </c>
      <c r="C100" s="7" t="n">
        <v>1</v>
      </c>
      <c r="D100" s="7" t="s">
        <v>28</v>
      </c>
      <c r="E100" s="7" t="n">
        <v>2</v>
      </c>
    </row>
    <row r="101" spans="1:5">
      <c r="A101" t="s">
        <v>4</v>
      </c>
      <c r="B101" s="4" t="s">
        <v>5</v>
      </c>
      <c r="C101" s="4" t="s">
        <v>14</v>
      </c>
      <c r="D101" s="4" t="s">
        <v>6</v>
      </c>
      <c r="E101" s="4" t="s">
        <v>10</v>
      </c>
    </row>
    <row r="102" spans="1:5">
      <c r="A102" t="n">
        <v>3942</v>
      </c>
      <c r="B102" s="23" t="n">
        <v>94</v>
      </c>
      <c r="C102" s="7" t="n">
        <v>0</v>
      </c>
      <c r="D102" s="7" t="s">
        <v>28</v>
      </c>
      <c r="E102" s="7" t="n">
        <v>4</v>
      </c>
    </row>
    <row r="103" spans="1:5">
      <c r="A103" t="s">
        <v>4</v>
      </c>
      <c r="B103" s="4" t="s">
        <v>5</v>
      </c>
      <c r="C103" s="4" t="s">
        <v>14</v>
      </c>
      <c r="D103" s="4" t="s">
        <v>6</v>
      </c>
      <c r="E103" s="4" t="s">
        <v>10</v>
      </c>
    </row>
    <row r="104" spans="1:5">
      <c r="A104" t="n">
        <v>3953</v>
      </c>
      <c r="B104" s="23" t="n">
        <v>94</v>
      </c>
      <c r="C104" s="7" t="n">
        <v>1</v>
      </c>
      <c r="D104" s="7" t="s">
        <v>29</v>
      </c>
      <c r="E104" s="7" t="n">
        <v>1</v>
      </c>
    </row>
    <row r="105" spans="1:5">
      <c r="A105" t="s">
        <v>4</v>
      </c>
      <c r="B105" s="4" t="s">
        <v>5</v>
      </c>
      <c r="C105" s="4" t="s">
        <v>14</v>
      </c>
      <c r="D105" s="4" t="s">
        <v>6</v>
      </c>
      <c r="E105" s="4" t="s">
        <v>10</v>
      </c>
    </row>
    <row r="106" spans="1:5">
      <c r="A106" t="n">
        <v>3964</v>
      </c>
      <c r="B106" s="23" t="n">
        <v>94</v>
      </c>
      <c r="C106" s="7" t="n">
        <v>1</v>
      </c>
      <c r="D106" s="7" t="s">
        <v>29</v>
      </c>
      <c r="E106" s="7" t="n">
        <v>2</v>
      </c>
    </row>
    <row r="107" spans="1:5">
      <c r="A107" t="s">
        <v>4</v>
      </c>
      <c r="B107" s="4" t="s">
        <v>5</v>
      </c>
      <c r="C107" s="4" t="s">
        <v>14</v>
      </c>
      <c r="D107" s="4" t="s">
        <v>6</v>
      </c>
      <c r="E107" s="4" t="s">
        <v>10</v>
      </c>
    </row>
    <row r="108" spans="1:5">
      <c r="A108" t="n">
        <v>3975</v>
      </c>
      <c r="B108" s="23" t="n">
        <v>94</v>
      </c>
      <c r="C108" s="7" t="n">
        <v>0</v>
      </c>
      <c r="D108" s="7" t="s">
        <v>29</v>
      </c>
      <c r="E108" s="7" t="n">
        <v>4</v>
      </c>
    </row>
    <row r="109" spans="1:5">
      <c r="A109" t="s">
        <v>4</v>
      </c>
      <c r="B109" s="4" t="s">
        <v>5</v>
      </c>
      <c r="C109" s="4" t="s">
        <v>14</v>
      </c>
      <c r="D109" s="4" t="s">
        <v>6</v>
      </c>
      <c r="E109" s="4" t="s">
        <v>10</v>
      </c>
    </row>
    <row r="110" spans="1:5">
      <c r="A110" t="n">
        <v>3986</v>
      </c>
      <c r="B110" s="23" t="n">
        <v>94</v>
      </c>
      <c r="C110" s="7" t="n">
        <v>1</v>
      </c>
      <c r="D110" s="7" t="s">
        <v>38</v>
      </c>
      <c r="E110" s="7" t="n">
        <v>1</v>
      </c>
    </row>
    <row r="111" spans="1:5">
      <c r="A111" t="s">
        <v>4</v>
      </c>
      <c r="B111" s="4" t="s">
        <v>5</v>
      </c>
      <c r="C111" s="4" t="s">
        <v>14</v>
      </c>
      <c r="D111" s="4" t="s">
        <v>6</v>
      </c>
      <c r="E111" s="4" t="s">
        <v>10</v>
      </c>
    </row>
    <row r="112" spans="1:5">
      <c r="A112" t="n">
        <v>3999</v>
      </c>
      <c r="B112" s="23" t="n">
        <v>94</v>
      </c>
      <c r="C112" s="7" t="n">
        <v>1</v>
      </c>
      <c r="D112" s="7" t="s">
        <v>38</v>
      </c>
      <c r="E112" s="7" t="n">
        <v>2</v>
      </c>
    </row>
    <row r="113" spans="1:5">
      <c r="A113" t="s">
        <v>4</v>
      </c>
      <c r="B113" s="4" t="s">
        <v>5</v>
      </c>
      <c r="C113" s="4" t="s">
        <v>14</v>
      </c>
      <c r="D113" s="4" t="s">
        <v>6</v>
      </c>
      <c r="E113" s="4" t="s">
        <v>10</v>
      </c>
    </row>
    <row r="114" spans="1:5">
      <c r="A114" t="n">
        <v>4012</v>
      </c>
      <c r="B114" s="23" t="n">
        <v>94</v>
      </c>
      <c r="C114" s="7" t="n">
        <v>0</v>
      </c>
      <c r="D114" s="7" t="s">
        <v>38</v>
      </c>
      <c r="E114" s="7" t="n">
        <v>4</v>
      </c>
    </row>
    <row r="115" spans="1:5">
      <c r="A115" t="s">
        <v>4</v>
      </c>
      <c r="B115" s="4" t="s">
        <v>5</v>
      </c>
      <c r="C115" s="4" t="s">
        <v>14</v>
      </c>
      <c r="D115" s="4" t="s">
        <v>6</v>
      </c>
      <c r="E115" s="4" t="s">
        <v>10</v>
      </c>
    </row>
    <row r="116" spans="1:5">
      <c r="A116" t="n">
        <v>4025</v>
      </c>
      <c r="B116" s="23" t="n">
        <v>94</v>
      </c>
      <c r="C116" s="7" t="n">
        <v>1</v>
      </c>
      <c r="D116" s="7" t="s">
        <v>39</v>
      </c>
      <c r="E116" s="7" t="n">
        <v>1</v>
      </c>
    </row>
    <row r="117" spans="1:5">
      <c r="A117" t="s">
        <v>4</v>
      </c>
      <c r="B117" s="4" t="s">
        <v>5</v>
      </c>
      <c r="C117" s="4" t="s">
        <v>14</v>
      </c>
      <c r="D117" s="4" t="s">
        <v>6</v>
      </c>
      <c r="E117" s="4" t="s">
        <v>10</v>
      </c>
    </row>
    <row r="118" spans="1:5">
      <c r="A118" t="n">
        <v>4042</v>
      </c>
      <c r="B118" s="23" t="n">
        <v>94</v>
      </c>
      <c r="C118" s="7" t="n">
        <v>1</v>
      </c>
      <c r="D118" s="7" t="s">
        <v>39</v>
      </c>
      <c r="E118" s="7" t="n">
        <v>2</v>
      </c>
    </row>
    <row r="119" spans="1:5">
      <c r="A119" t="s">
        <v>4</v>
      </c>
      <c r="B119" s="4" t="s">
        <v>5</v>
      </c>
      <c r="C119" s="4" t="s">
        <v>14</v>
      </c>
      <c r="D119" s="4" t="s">
        <v>6</v>
      </c>
      <c r="E119" s="4" t="s">
        <v>10</v>
      </c>
    </row>
    <row r="120" spans="1:5">
      <c r="A120" t="n">
        <v>4059</v>
      </c>
      <c r="B120" s="23" t="n">
        <v>94</v>
      </c>
      <c r="C120" s="7" t="n">
        <v>0</v>
      </c>
      <c r="D120" s="7" t="s">
        <v>39</v>
      </c>
      <c r="E120" s="7" t="n">
        <v>4</v>
      </c>
    </row>
    <row r="121" spans="1:5">
      <c r="A121" t="s">
        <v>4</v>
      </c>
      <c r="B121" s="4" t="s">
        <v>5</v>
      </c>
      <c r="C121" s="4" t="s">
        <v>14</v>
      </c>
      <c r="D121" s="4" t="s">
        <v>6</v>
      </c>
      <c r="E121" s="4" t="s">
        <v>10</v>
      </c>
    </row>
    <row r="122" spans="1:5">
      <c r="A122" t="n">
        <v>4076</v>
      </c>
      <c r="B122" s="23" t="n">
        <v>94</v>
      </c>
      <c r="C122" s="7" t="n">
        <v>1</v>
      </c>
      <c r="D122" s="7" t="s">
        <v>40</v>
      </c>
      <c r="E122" s="7" t="n">
        <v>1</v>
      </c>
    </row>
    <row r="123" spans="1:5">
      <c r="A123" t="s">
        <v>4</v>
      </c>
      <c r="B123" s="4" t="s">
        <v>5</v>
      </c>
      <c r="C123" s="4" t="s">
        <v>14</v>
      </c>
      <c r="D123" s="4" t="s">
        <v>6</v>
      </c>
      <c r="E123" s="4" t="s">
        <v>10</v>
      </c>
    </row>
    <row r="124" spans="1:5">
      <c r="A124" t="n">
        <v>4088</v>
      </c>
      <c r="B124" s="23" t="n">
        <v>94</v>
      </c>
      <c r="C124" s="7" t="n">
        <v>1</v>
      </c>
      <c r="D124" s="7" t="s">
        <v>40</v>
      </c>
      <c r="E124" s="7" t="n">
        <v>2</v>
      </c>
    </row>
    <row r="125" spans="1:5">
      <c r="A125" t="s">
        <v>4</v>
      </c>
      <c r="B125" s="4" t="s">
        <v>5</v>
      </c>
      <c r="C125" s="4" t="s">
        <v>14</v>
      </c>
      <c r="D125" s="4" t="s">
        <v>6</v>
      </c>
      <c r="E125" s="4" t="s">
        <v>10</v>
      </c>
    </row>
    <row r="126" spans="1:5">
      <c r="A126" t="n">
        <v>4100</v>
      </c>
      <c r="B126" s="23" t="n">
        <v>94</v>
      </c>
      <c r="C126" s="7" t="n">
        <v>0</v>
      </c>
      <c r="D126" s="7" t="s">
        <v>40</v>
      </c>
      <c r="E126" s="7" t="n">
        <v>4</v>
      </c>
    </row>
    <row r="127" spans="1:5">
      <c r="A127" t="s">
        <v>4</v>
      </c>
      <c r="B127" s="4" t="s">
        <v>5</v>
      </c>
      <c r="C127" s="4" t="s">
        <v>14</v>
      </c>
      <c r="D127" s="4" t="s">
        <v>6</v>
      </c>
      <c r="E127" s="4" t="s">
        <v>10</v>
      </c>
    </row>
    <row r="128" spans="1:5">
      <c r="A128" t="n">
        <v>4112</v>
      </c>
      <c r="B128" s="24" t="n">
        <v>62</v>
      </c>
      <c r="C128" s="7" t="n">
        <v>1</v>
      </c>
      <c r="D128" s="7" t="s">
        <v>41</v>
      </c>
      <c r="E128" s="7" t="n">
        <v>1</v>
      </c>
    </row>
    <row r="129" spans="1:5">
      <c r="A129" t="s">
        <v>4</v>
      </c>
      <c r="B129" s="4" t="s">
        <v>5</v>
      </c>
      <c r="C129" s="4" t="s">
        <v>14</v>
      </c>
      <c r="D129" s="4" t="s">
        <v>10</v>
      </c>
      <c r="E129" s="4" t="s">
        <v>14</v>
      </c>
      <c r="F129" s="4" t="s">
        <v>10</v>
      </c>
      <c r="G129" s="4" t="s">
        <v>14</v>
      </c>
      <c r="H129" s="4" t="s">
        <v>14</v>
      </c>
      <c r="I129" s="4" t="s">
        <v>14</v>
      </c>
      <c r="J129" s="4" t="s">
        <v>25</v>
      </c>
    </row>
    <row r="130" spans="1:5">
      <c r="A130" t="n">
        <v>4132</v>
      </c>
      <c r="B130" s="12" t="n">
        <v>5</v>
      </c>
      <c r="C130" s="7" t="n">
        <v>30</v>
      </c>
      <c r="D130" s="7" t="n">
        <v>9713</v>
      </c>
      <c r="E130" s="7" t="n">
        <v>30</v>
      </c>
      <c r="F130" s="7" t="n">
        <v>9714</v>
      </c>
      <c r="G130" s="7" t="n">
        <v>8</v>
      </c>
      <c r="H130" s="7" t="n">
        <v>9</v>
      </c>
      <c r="I130" s="7" t="n">
        <v>1</v>
      </c>
      <c r="J130" s="13" t="n">
        <f t="normal" ca="1">A134</f>
        <v>0</v>
      </c>
    </row>
    <row r="131" spans="1:5">
      <c r="A131" t="s">
        <v>4</v>
      </c>
      <c r="B131" s="4" t="s">
        <v>5</v>
      </c>
      <c r="C131" s="4" t="s">
        <v>14</v>
      </c>
      <c r="D131" s="4" t="s">
        <v>6</v>
      </c>
      <c r="E131" s="4" t="s">
        <v>10</v>
      </c>
    </row>
    <row r="132" spans="1:5">
      <c r="A132" t="n">
        <v>4146</v>
      </c>
      <c r="B132" s="24" t="n">
        <v>62</v>
      </c>
      <c r="C132" s="7" t="n">
        <v>0</v>
      </c>
      <c r="D132" s="7" t="s">
        <v>41</v>
      </c>
      <c r="E132" s="7" t="n">
        <v>1</v>
      </c>
    </row>
    <row r="133" spans="1:5">
      <c r="A133" t="s">
        <v>4</v>
      </c>
      <c r="B133" s="4" t="s">
        <v>5</v>
      </c>
      <c r="C133" s="4" t="s">
        <v>14</v>
      </c>
      <c r="D133" s="4" t="s">
        <v>10</v>
      </c>
      <c r="E133" s="4" t="s">
        <v>6</v>
      </c>
      <c r="F133" s="4" t="s">
        <v>6</v>
      </c>
      <c r="G133" s="4" t="s">
        <v>14</v>
      </c>
    </row>
    <row r="134" spans="1:5">
      <c r="A134" t="n">
        <v>4166</v>
      </c>
      <c r="B134" s="25" t="n">
        <v>32</v>
      </c>
      <c r="C134" s="7" t="n">
        <v>0</v>
      </c>
      <c r="D134" s="7" t="n">
        <v>65533</v>
      </c>
      <c r="E134" s="7" t="s">
        <v>42</v>
      </c>
      <c r="F134" s="7" t="s">
        <v>43</v>
      </c>
      <c r="G134" s="7" t="n">
        <v>1</v>
      </c>
    </row>
    <row r="135" spans="1:5">
      <c r="A135" t="s">
        <v>4</v>
      </c>
      <c r="B135" s="4" t="s">
        <v>5</v>
      </c>
      <c r="C135" s="4" t="s">
        <v>14</v>
      </c>
      <c r="D135" s="4" t="s">
        <v>10</v>
      </c>
      <c r="E135" s="4" t="s">
        <v>14</v>
      </c>
      <c r="F135" s="4" t="s">
        <v>25</v>
      </c>
    </row>
    <row r="136" spans="1:5">
      <c r="A136" t="n">
        <v>4181</v>
      </c>
      <c r="B136" s="12" t="n">
        <v>5</v>
      </c>
      <c r="C136" s="7" t="n">
        <v>30</v>
      </c>
      <c r="D136" s="7" t="n">
        <v>9724</v>
      </c>
      <c r="E136" s="7" t="n">
        <v>1</v>
      </c>
      <c r="F136" s="13" t="n">
        <f t="normal" ca="1">A140</f>
        <v>0</v>
      </c>
    </row>
    <row r="137" spans="1:5">
      <c r="A137" t="s">
        <v>4</v>
      </c>
      <c r="B137" s="4" t="s">
        <v>5</v>
      </c>
      <c r="C137" s="4" t="s">
        <v>14</v>
      </c>
      <c r="D137" s="4" t="s">
        <v>10</v>
      </c>
      <c r="E137" s="4" t="s">
        <v>6</v>
      </c>
      <c r="F137" s="4" t="s">
        <v>6</v>
      </c>
      <c r="G137" s="4" t="s">
        <v>14</v>
      </c>
    </row>
    <row r="138" spans="1:5">
      <c r="A138" t="n">
        <v>4190</v>
      </c>
      <c r="B138" s="25" t="n">
        <v>32</v>
      </c>
      <c r="C138" s="7" t="n">
        <v>0</v>
      </c>
      <c r="D138" s="7" t="n">
        <v>65533</v>
      </c>
      <c r="E138" s="7" t="s">
        <v>42</v>
      </c>
      <c r="F138" s="7" t="s">
        <v>43</v>
      </c>
      <c r="G138" s="7" t="n">
        <v>0</v>
      </c>
    </row>
    <row r="139" spans="1:5">
      <c r="A139" t="s">
        <v>4</v>
      </c>
      <c r="B139" s="4" t="s">
        <v>5</v>
      </c>
      <c r="C139" s="4" t="s">
        <v>14</v>
      </c>
      <c r="D139" s="4" t="s">
        <v>10</v>
      </c>
      <c r="E139" s="4" t="s">
        <v>14</v>
      </c>
      <c r="F139" s="4" t="s">
        <v>10</v>
      </c>
      <c r="G139" s="4" t="s">
        <v>14</v>
      </c>
      <c r="H139" s="4" t="s">
        <v>14</v>
      </c>
      <c r="I139" s="4" t="s">
        <v>14</v>
      </c>
      <c r="J139" s="4" t="s">
        <v>25</v>
      </c>
    </row>
    <row r="140" spans="1:5">
      <c r="A140" t="n">
        <v>4205</v>
      </c>
      <c r="B140" s="12" t="n">
        <v>5</v>
      </c>
      <c r="C140" s="7" t="n">
        <v>30</v>
      </c>
      <c r="D140" s="7" t="n">
        <v>9724</v>
      </c>
      <c r="E140" s="7" t="n">
        <v>30</v>
      </c>
      <c r="F140" s="7" t="n">
        <v>10224</v>
      </c>
      <c r="G140" s="7" t="n">
        <v>8</v>
      </c>
      <c r="H140" s="7" t="n">
        <v>9</v>
      </c>
      <c r="I140" s="7" t="n">
        <v>1</v>
      </c>
      <c r="J140" s="13" t="n">
        <f t="normal" ca="1">A152</f>
        <v>0</v>
      </c>
    </row>
    <row r="141" spans="1:5">
      <c r="A141" t="s">
        <v>4</v>
      </c>
      <c r="B141" s="4" t="s">
        <v>5</v>
      </c>
      <c r="C141" s="4" t="s">
        <v>14</v>
      </c>
      <c r="D141" s="4" t="s">
        <v>6</v>
      </c>
      <c r="E141" s="4" t="s">
        <v>10</v>
      </c>
    </row>
    <row r="142" spans="1:5">
      <c r="A142" t="n">
        <v>4219</v>
      </c>
      <c r="B142" s="23" t="n">
        <v>94</v>
      </c>
      <c r="C142" s="7" t="n">
        <v>0</v>
      </c>
      <c r="D142" s="7" t="s">
        <v>40</v>
      </c>
      <c r="E142" s="7" t="n">
        <v>1</v>
      </c>
    </row>
    <row r="143" spans="1:5">
      <c r="A143" t="s">
        <v>4</v>
      </c>
      <c r="B143" s="4" t="s">
        <v>5</v>
      </c>
      <c r="C143" s="4" t="s">
        <v>14</v>
      </c>
      <c r="D143" s="4" t="s">
        <v>6</v>
      </c>
      <c r="E143" s="4" t="s">
        <v>10</v>
      </c>
    </row>
    <row r="144" spans="1:5">
      <c r="A144" t="n">
        <v>4231</v>
      </c>
      <c r="B144" s="23" t="n">
        <v>94</v>
      </c>
      <c r="C144" s="7" t="n">
        <v>0</v>
      </c>
      <c r="D144" s="7" t="s">
        <v>40</v>
      </c>
      <c r="E144" s="7" t="n">
        <v>2</v>
      </c>
    </row>
    <row r="145" spans="1:10">
      <c r="A145" t="s">
        <v>4</v>
      </c>
      <c r="B145" s="4" t="s">
        <v>5</v>
      </c>
      <c r="C145" s="4" t="s">
        <v>14</v>
      </c>
      <c r="D145" s="4" t="s">
        <v>6</v>
      </c>
      <c r="E145" s="4" t="s">
        <v>10</v>
      </c>
    </row>
    <row r="146" spans="1:10">
      <c r="A146" t="n">
        <v>4243</v>
      </c>
      <c r="B146" s="23" t="n">
        <v>94</v>
      </c>
      <c r="C146" s="7" t="n">
        <v>1</v>
      </c>
      <c r="D146" s="7" t="s">
        <v>40</v>
      </c>
      <c r="E146" s="7" t="n">
        <v>4</v>
      </c>
    </row>
    <row r="147" spans="1:10">
      <c r="A147" t="s">
        <v>4</v>
      </c>
      <c r="B147" s="4" t="s">
        <v>5</v>
      </c>
      <c r="C147" s="4" t="s">
        <v>14</v>
      </c>
      <c r="D147" s="4" t="s">
        <v>6</v>
      </c>
    </row>
    <row r="148" spans="1:10">
      <c r="A148" t="n">
        <v>4255</v>
      </c>
      <c r="B148" s="23" t="n">
        <v>94</v>
      </c>
      <c r="C148" s="7" t="n">
        <v>5</v>
      </c>
      <c r="D148" s="7" t="s">
        <v>40</v>
      </c>
    </row>
    <row r="149" spans="1:10">
      <c r="A149" t="s">
        <v>4</v>
      </c>
      <c r="B149" s="4" t="s">
        <v>5</v>
      </c>
      <c r="C149" s="4" t="s">
        <v>25</v>
      </c>
    </row>
    <row r="150" spans="1:10">
      <c r="A150" t="n">
        <v>4265</v>
      </c>
      <c r="B150" s="20" t="n">
        <v>3</v>
      </c>
      <c r="C150" s="13" t="n">
        <f t="normal" ca="1">A154</f>
        <v>0</v>
      </c>
    </row>
    <row r="151" spans="1:10">
      <c r="A151" t="s">
        <v>4</v>
      </c>
      <c r="B151" s="4" t="s">
        <v>5</v>
      </c>
      <c r="C151" s="4" t="s">
        <v>14</v>
      </c>
      <c r="D151" s="4" t="s">
        <v>14</v>
      </c>
      <c r="E151" s="4" t="s">
        <v>6</v>
      </c>
    </row>
    <row r="152" spans="1:10">
      <c r="A152" t="n">
        <v>4270</v>
      </c>
      <c r="B152" s="26" t="n">
        <v>39</v>
      </c>
      <c r="C152" s="7" t="n">
        <v>21</v>
      </c>
      <c r="D152" s="7" t="n">
        <v>0</v>
      </c>
      <c r="E152" s="7" t="s">
        <v>44</v>
      </c>
    </row>
    <row r="153" spans="1:10">
      <c r="A153" t="s">
        <v>4</v>
      </c>
      <c r="B153" s="4" t="s">
        <v>5</v>
      </c>
      <c r="C153" s="4" t="s">
        <v>14</v>
      </c>
      <c r="D153" s="4" t="s">
        <v>14</v>
      </c>
      <c r="E153" s="4" t="s">
        <v>14</v>
      </c>
      <c r="F153" s="4" t="s">
        <v>9</v>
      </c>
      <c r="G153" s="4" t="s">
        <v>14</v>
      </c>
      <c r="H153" s="4" t="s">
        <v>14</v>
      </c>
      <c r="I153" s="4" t="s">
        <v>25</v>
      </c>
    </row>
    <row r="154" spans="1:10">
      <c r="A154" t="n">
        <v>4278</v>
      </c>
      <c r="B154" s="12" t="n">
        <v>5</v>
      </c>
      <c r="C154" s="7" t="n">
        <v>35</v>
      </c>
      <c r="D154" s="7" t="n">
        <v>3</v>
      </c>
      <c r="E154" s="7" t="n">
        <v>0</v>
      </c>
      <c r="F154" s="7" t="n">
        <v>0</v>
      </c>
      <c r="G154" s="7" t="n">
        <v>2</v>
      </c>
      <c r="H154" s="7" t="n">
        <v>1</v>
      </c>
      <c r="I154" s="13" t="n">
        <f t="normal" ca="1">A158</f>
        <v>0</v>
      </c>
    </row>
    <row r="155" spans="1:10">
      <c r="A155" t="s">
        <v>4</v>
      </c>
      <c r="B155" s="4" t="s">
        <v>5</v>
      </c>
      <c r="C155" s="4" t="s">
        <v>25</v>
      </c>
    </row>
    <row r="156" spans="1:10">
      <c r="A156" t="n">
        <v>4292</v>
      </c>
      <c r="B156" s="20" t="n">
        <v>3</v>
      </c>
      <c r="C156" s="13" t="n">
        <f t="normal" ca="1">A200</f>
        <v>0</v>
      </c>
    </row>
    <row r="157" spans="1:10">
      <c r="A157" t="s">
        <v>4</v>
      </c>
      <c r="B157" s="4" t="s">
        <v>5</v>
      </c>
      <c r="C157" s="4" t="s">
        <v>14</v>
      </c>
      <c r="D157" s="4" t="s">
        <v>14</v>
      </c>
      <c r="E157" s="4" t="s">
        <v>14</v>
      </c>
      <c r="F157" s="4" t="s">
        <v>9</v>
      </c>
      <c r="G157" s="4" t="s">
        <v>14</v>
      </c>
      <c r="H157" s="4" t="s">
        <v>14</v>
      </c>
      <c r="I157" s="4" t="s">
        <v>25</v>
      </c>
    </row>
    <row r="158" spans="1:10">
      <c r="A158" t="n">
        <v>4297</v>
      </c>
      <c r="B158" s="12" t="n">
        <v>5</v>
      </c>
      <c r="C158" s="7" t="n">
        <v>35</v>
      </c>
      <c r="D158" s="7" t="n">
        <v>3</v>
      </c>
      <c r="E158" s="7" t="n">
        <v>0</v>
      </c>
      <c r="F158" s="7" t="n">
        <v>1</v>
      </c>
      <c r="G158" s="7" t="n">
        <v>2</v>
      </c>
      <c r="H158" s="7" t="n">
        <v>1</v>
      </c>
      <c r="I158" s="13" t="n">
        <f t="normal" ca="1">A162</f>
        <v>0</v>
      </c>
    </row>
    <row r="159" spans="1:10">
      <c r="A159" t="s">
        <v>4</v>
      </c>
      <c r="B159" s="4" t="s">
        <v>5</v>
      </c>
      <c r="C159" s="4" t="s">
        <v>25</v>
      </c>
    </row>
    <row r="160" spans="1:10">
      <c r="A160" t="n">
        <v>4311</v>
      </c>
      <c r="B160" s="20" t="n">
        <v>3</v>
      </c>
      <c r="C160" s="13" t="n">
        <f t="normal" ca="1">A200</f>
        <v>0</v>
      </c>
    </row>
    <row r="161" spans="1:9">
      <c r="A161" t="s">
        <v>4</v>
      </c>
      <c r="B161" s="4" t="s">
        <v>5</v>
      </c>
      <c r="C161" s="4" t="s">
        <v>14</v>
      </c>
      <c r="D161" s="4" t="s">
        <v>14</v>
      </c>
      <c r="E161" s="4" t="s">
        <v>14</v>
      </c>
      <c r="F161" s="4" t="s">
        <v>9</v>
      </c>
      <c r="G161" s="4" t="s">
        <v>14</v>
      </c>
      <c r="H161" s="4" t="s">
        <v>14</v>
      </c>
      <c r="I161" s="4" t="s">
        <v>25</v>
      </c>
    </row>
    <row r="162" spans="1:9">
      <c r="A162" t="n">
        <v>4316</v>
      </c>
      <c r="B162" s="12" t="n">
        <v>5</v>
      </c>
      <c r="C162" s="7" t="n">
        <v>35</v>
      </c>
      <c r="D162" s="7" t="n">
        <v>3</v>
      </c>
      <c r="E162" s="7" t="n">
        <v>0</v>
      </c>
      <c r="F162" s="7" t="n">
        <v>2</v>
      </c>
      <c r="G162" s="7" t="n">
        <v>2</v>
      </c>
      <c r="H162" s="7" t="n">
        <v>1</v>
      </c>
      <c r="I162" s="13" t="n">
        <f t="normal" ca="1">A166</f>
        <v>0</v>
      </c>
    </row>
    <row r="163" spans="1:9">
      <c r="A163" t="s">
        <v>4</v>
      </c>
      <c r="B163" s="4" t="s">
        <v>5</v>
      </c>
      <c r="C163" s="4" t="s">
        <v>25</v>
      </c>
    </row>
    <row r="164" spans="1:9">
      <c r="A164" t="n">
        <v>4330</v>
      </c>
      <c r="B164" s="20" t="n">
        <v>3</v>
      </c>
      <c r="C164" s="13" t="n">
        <f t="normal" ca="1">A200</f>
        <v>0</v>
      </c>
    </row>
    <row r="165" spans="1:9">
      <c r="A165" t="s">
        <v>4</v>
      </c>
      <c r="B165" s="4" t="s">
        <v>5</v>
      </c>
      <c r="C165" s="4" t="s">
        <v>14</v>
      </c>
      <c r="D165" s="4" t="s">
        <v>14</v>
      </c>
      <c r="E165" s="4" t="s">
        <v>14</v>
      </c>
      <c r="F165" s="4" t="s">
        <v>9</v>
      </c>
      <c r="G165" s="4" t="s">
        <v>14</v>
      </c>
      <c r="H165" s="4" t="s">
        <v>14</v>
      </c>
      <c r="I165" s="4" t="s">
        <v>14</v>
      </c>
      <c r="J165" s="4" t="s">
        <v>14</v>
      </c>
      <c r="K165" s="4" t="s">
        <v>9</v>
      </c>
      <c r="L165" s="4" t="s">
        <v>14</v>
      </c>
      <c r="M165" s="4" t="s">
        <v>14</v>
      </c>
      <c r="N165" s="4" t="s">
        <v>14</v>
      </c>
      <c r="O165" s="4" t="s">
        <v>25</v>
      </c>
    </row>
    <row r="166" spans="1:9">
      <c r="A166" t="n">
        <v>4335</v>
      </c>
      <c r="B166" s="12" t="n">
        <v>5</v>
      </c>
      <c r="C166" s="7" t="n">
        <v>35</v>
      </c>
      <c r="D166" s="7" t="n">
        <v>3</v>
      </c>
      <c r="E166" s="7" t="n">
        <v>0</v>
      </c>
      <c r="F166" s="7" t="n">
        <v>3</v>
      </c>
      <c r="G166" s="7" t="n">
        <v>2</v>
      </c>
      <c r="H166" s="7" t="n">
        <v>35</v>
      </c>
      <c r="I166" s="7" t="n">
        <v>3</v>
      </c>
      <c r="J166" s="7" t="n">
        <v>0</v>
      </c>
      <c r="K166" s="7" t="n">
        <v>4</v>
      </c>
      <c r="L166" s="7" t="n">
        <v>2</v>
      </c>
      <c r="M166" s="7" t="n">
        <v>11</v>
      </c>
      <c r="N166" s="7" t="n">
        <v>1</v>
      </c>
      <c r="O166" s="13" t="n">
        <f t="normal" ca="1">A194</f>
        <v>0</v>
      </c>
    </row>
    <row r="167" spans="1:9">
      <c r="A167" t="s">
        <v>4</v>
      </c>
      <c r="B167" s="4" t="s">
        <v>5</v>
      </c>
      <c r="C167" s="4" t="s">
        <v>14</v>
      </c>
      <c r="D167" s="4" t="s">
        <v>6</v>
      </c>
      <c r="E167" s="4" t="s">
        <v>10</v>
      </c>
    </row>
    <row r="168" spans="1:9">
      <c r="A168" t="n">
        <v>4358</v>
      </c>
      <c r="B168" s="23" t="n">
        <v>94</v>
      </c>
      <c r="C168" s="7" t="n">
        <v>0</v>
      </c>
      <c r="D168" s="7" t="s">
        <v>26</v>
      </c>
      <c r="E168" s="7" t="n">
        <v>1</v>
      </c>
    </row>
    <row r="169" spans="1:9">
      <c r="A169" t="s">
        <v>4</v>
      </c>
      <c r="B169" s="4" t="s">
        <v>5</v>
      </c>
      <c r="C169" s="4" t="s">
        <v>14</v>
      </c>
      <c r="D169" s="4" t="s">
        <v>6</v>
      </c>
      <c r="E169" s="4" t="s">
        <v>10</v>
      </c>
    </row>
    <row r="170" spans="1:9">
      <c r="A170" t="n">
        <v>4369</v>
      </c>
      <c r="B170" s="23" t="n">
        <v>94</v>
      </c>
      <c r="C170" s="7" t="n">
        <v>0</v>
      </c>
      <c r="D170" s="7" t="s">
        <v>26</v>
      </c>
      <c r="E170" s="7" t="n">
        <v>2</v>
      </c>
    </row>
    <row r="171" spans="1:9">
      <c r="A171" t="s">
        <v>4</v>
      </c>
      <c r="B171" s="4" t="s">
        <v>5</v>
      </c>
      <c r="C171" s="4" t="s">
        <v>14</v>
      </c>
      <c r="D171" s="4" t="s">
        <v>6</v>
      </c>
      <c r="E171" s="4" t="s">
        <v>10</v>
      </c>
    </row>
    <row r="172" spans="1:9">
      <c r="A172" t="n">
        <v>4380</v>
      </c>
      <c r="B172" s="23" t="n">
        <v>94</v>
      </c>
      <c r="C172" s="7" t="n">
        <v>1</v>
      </c>
      <c r="D172" s="7" t="s">
        <v>26</v>
      </c>
      <c r="E172" s="7" t="n">
        <v>4</v>
      </c>
    </row>
    <row r="173" spans="1:9">
      <c r="A173" t="s">
        <v>4</v>
      </c>
      <c r="B173" s="4" t="s">
        <v>5</v>
      </c>
      <c r="C173" s="4" t="s">
        <v>14</v>
      </c>
      <c r="D173" s="4" t="s">
        <v>6</v>
      </c>
    </row>
    <row r="174" spans="1:9">
      <c r="A174" t="n">
        <v>4391</v>
      </c>
      <c r="B174" s="23" t="n">
        <v>94</v>
      </c>
      <c r="C174" s="7" t="n">
        <v>5</v>
      </c>
      <c r="D174" s="7" t="s">
        <v>26</v>
      </c>
    </row>
    <row r="175" spans="1:9">
      <c r="A175" t="s">
        <v>4</v>
      </c>
      <c r="B175" s="4" t="s">
        <v>5</v>
      </c>
      <c r="C175" s="4" t="s">
        <v>14</v>
      </c>
      <c r="D175" s="4" t="s">
        <v>6</v>
      </c>
      <c r="E175" s="4" t="s">
        <v>10</v>
      </c>
    </row>
    <row r="176" spans="1:9">
      <c r="A176" t="n">
        <v>4400</v>
      </c>
      <c r="B176" s="23" t="n">
        <v>94</v>
      </c>
      <c r="C176" s="7" t="n">
        <v>0</v>
      </c>
      <c r="D176" s="7" t="s">
        <v>28</v>
      </c>
      <c r="E176" s="7" t="n">
        <v>1</v>
      </c>
    </row>
    <row r="177" spans="1:15">
      <c r="A177" t="s">
        <v>4</v>
      </c>
      <c r="B177" s="4" t="s">
        <v>5</v>
      </c>
      <c r="C177" s="4" t="s">
        <v>14</v>
      </c>
      <c r="D177" s="4" t="s">
        <v>6</v>
      </c>
      <c r="E177" s="4" t="s">
        <v>10</v>
      </c>
    </row>
    <row r="178" spans="1:15">
      <c r="A178" t="n">
        <v>4411</v>
      </c>
      <c r="B178" s="23" t="n">
        <v>94</v>
      </c>
      <c r="C178" s="7" t="n">
        <v>0</v>
      </c>
      <c r="D178" s="7" t="s">
        <v>28</v>
      </c>
      <c r="E178" s="7" t="n">
        <v>2</v>
      </c>
    </row>
    <row r="179" spans="1:15">
      <c r="A179" t="s">
        <v>4</v>
      </c>
      <c r="B179" s="4" t="s">
        <v>5</v>
      </c>
      <c r="C179" s="4" t="s">
        <v>14</v>
      </c>
      <c r="D179" s="4" t="s">
        <v>6</v>
      </c>
      <c r="E179" s="4" t="s">
        <v>10</v>
      </c>
    </row>
    <row r="180" spans="1:15">
      <c r="A180" t="n">
        <v>4422</v>
      </c>
      <c r="B180" s="23" t="n">
        <v>94</v>
      </c>
      <c r="C180" s="7" t="n">
        <v>1</v>
      </c>
      <c r="D180" s="7" t="s">
        <v>28</v>
      </c>
      <c r="E180" s="7" t="n">
        <v>4</v>
      </c>
    </row>
    <row r="181" spans="1:15">
      <c r="A181" t="s">
        <v>4</v>
      </c>
      <c r="B181" s="4" t="s">
        <v>5</v>
      </c>
      <c r="C181" s="4" t="s">
        <v>14</v>
      </c>
      <c r="D181" s="4" t="s">
        <v>6</v>
      </c>
    </row>
    <row r="182" spans="1:15">
      <c r="A182" t="n">
        <v>4433</v>
      </c>
      <c r="B182" s="23" t="n">
        <v>94</v>
      </c>
      <c r="C182" s="7" t="n">
        <v>5</v>
      </c>
      <c r="D182" s="7" t="s">
        <v>28</v>
      </c>
    </row>
    <row r="183" spans="1:15">
      <c r="A183" t="s">
        <v>4</v>
      </c>
      <c r="B183" s="4" t="s">
        <v>5</v>
      </c>
      <c r="C183" s="4" t="s">
        <v>14</v>
      </c>
      <c r="D183" s="4" t="s">
        <v>6</v>
      </c>
      <c r="E183" s="4" t="s">
        <v>10</v>
      </c>
    </row>
    <row r="184" spans="1:15">
      <c r="A184" t="n">
        <v>4442</v>
      </c>
      <c r="B184" s="23" t="n">
        <v>94</v>
      </c>
      <c r="C184" s="7" t="n">
        <v>0</v>
      </c>
      <c r="D184" s="7" t="s">
        <v>29</v>
      </c>
      <c r="E184" s="7" t="n">
        <v>1</v>
      </c>
    </row>
    <row r="185" spans="1:15">
      <c r="A185" t="s">
        <v>4</v>
      </c>
      <c r="B185" s="4" t="s">
        <v>5</v>
      </c>
      <c r="C185" s="4" t="s">
        <v>14</v>
      </c>
      <c r="D185" s="4" t="s">
        <v>6</v>
      </c>
      <c r="E185" s="4" t="s">
        <v>10</v>
      </c>
    </row>
    <row r="186" spans="1:15">
      <c r="A186" t="n">
        <v>4453</v>
      </c>
      <c r="B186" s="23" t="n">
        <v>94</v>
      </c>
      <c r="C186" s="7" t="n">
        <v>0</v>
      </c>
      <c r="D186" s="7" t="s">
        <v>29</v>
      </c>
      <c r="E186" s="7" t="n">
        <v>2</v>
      </c>
    </row>
    <row r="187" spans="1:15">
      <c r="A187" t="s">
        <v>4</v>
      </c>
      <c r="B187" s="4" t="s">
        <v>5</v>
      </c>
      <c r="C187" s="4" t="s">
        <v>14</v>
      </c>
      <c r="D187" s="4" t="s">
        <v>6</v>
      </c>
      <c r="E187" s="4" t="s">
        <v>10</v>
      </c>
    </row>
    <row r="188" spans="1:15">
      <c r="A188" t="n">
        <v>4464</v>
      </c>
      <c r="B188" s="23" t="n">
        <v>94</v>
      </c>
      <c r="C188" s="7" t="n">
        <v>1</v>
      </c>
      <c r="D188" s="7" t="s">
        <v>29</v>
      </c>
      <c r="E188" s="7" t="n">
        <v>4</v>
      </c>
    </row>
    <row r="189" spans="1:15">
      <c r="A189" t="s">
        <v>4</v>
      </c>
      <c r="B189" s="4" t="s">
        <v>5</v>
      </c>
      <c r="C189" s="4" t="s">
        <v>14</v>
      </c>
      <c r="D189" s="4" t="s">
        <v>6</v>
      </c>
    </row>
    <row r="190" spans="1:15">
      <c r="A190" t="n">
        <v>4475</v>
      </c>
      <c r="B190" s="23" t="n">
        <v>94</v>
      </c>
      <c r="C190" s="7" t="n">
        <v>5</v>
      </c>
      <c r="D190" s="7" t="s">
        <v>29</v>
      </c>
    </row>
    <row r="191" spans="1:15">
      <c r="A191" t="s">
        <v>4</v>
      </c>
      <c r="B191" s="4" t="s">
        <v>5</v>
      </c>
      <c r="C191" s="4" t="s">
        <v>25</v>
      </c>
    </row>
    <row r="192" spans="1:15">
      <c r="A192" t="n">
        <v>4484</v>
      </c>
      <c r="B192" s="20" t="n">
        <v>3</v>
      </c>
      <c r="C192" s="13" t="n">
        <f t="normal" ca="1">A200</f>
        <v>0</v>
      </c>
    </row>
    <row r="193" spans="1:5">
      <c r="A193" t="s">
        <v>4</v>
      </c>
      <c r="B193" s="4" t="s">
        <v>5</v>
      </c>
      <c r="C193" s="4" t="s">
        <v>14</v>
      </c>
      <c r="D193" s="4" t="s">
        <v>14</v>
      </c>
      <c r="E193" s="4" t="s">
        <v>14</v>
      </c>
      <c r="F193" s="4" t="s">
        <v>9</v>
      </c>
      <c r="G193" s="4" t="s">
        <v>14</v>
      </c>
      <c r="H193" s="4" t="s">
        <v>14</v>
      </c>
      <c r="I193" s="4" t="s">
        <v>25</v>
      </c>
    </row>
    <row r="194" spans="1:5">
      <c r="A194" t="n">
        <v>4489</v>
      </c>
      <c r="B194" s="12" t="n">
        <v>5</v>
      </c>
      <c r="C194" s="7" t="n">
        <v>35</v>
      </c>
      <c r="D194" s="7" t="n">
        <v>3</v>
      </c>
      <c r="E194" s="7" t="n">
        <v>0</v>
      </c>
      <c r="F194" s="7" t="n">
        <v>5</v>
      </c>
      <c r="G194" s="7" t="n">
        <v>2</v>
      </c>
      <c r="H194" s="7" t="n">
        <v>1</v>
      </c>
      <c r="I194" s="13" t="n">
        <f t="normal" ca="1">A198</f>
        <v>0</v>
      </c>
    </row>
    <row r="195" spans="1:5">
      <c r="A195" t="s">
        <v>4</v>
      </c>
      <c r="B195" s="4" t="s">
        <v>5</v>
      </c>
      <c r="C195" s="4" t="s">
        <v>25</v>
      </c>
    </row>
    <row r="196" spans="1:5">
      <c r="A196" t="n">
        <v>4503</v>
      </c>
      <c r="B196" s="20" t="n">
        <v>3</v>
      </c>
      <c r="C196" s="13" t="n">
        <f t="normal" ca="1">A200</f>
        <v>0</v>
      </c>
    </row>
    <row r="197" spans="1:5">
      <c r="A197" t="s">
        <v>4</v>
      </c>
      <c r="B197" s="4" t="s">
        <v>5</v>
      </c>
      <c r="C197" s="4" t="s">
        <v>14</v>
      </c>
      <c r="D197" s="4" t="s">
        <v>14</v>
      </c>
      <c r="E197" s="4" t="s">
        <v>14</v>
      </c>
      <c r="F197" s="4" t="s">
        <v>9</v>
      </c>
      <c r="G197" s="4" t="s">
        <v>14</v>
      </c>
      <c r="H197" s="4" t="s">
        <v>14</v>
      </c>
      <c r="I197" s="4" t="s">
        <v>25</v>
      </c>
    </row>
    <row r="198" spans="1:5">
      <c r="A198" t="n">
        <v>4508</v>
      </c>
      <c r="B198" s="12" t="n">
        <v>5</v>
      </c>
      <c r="C198" s="7" t="n">
        <v>35</v>
      </c>
      <c r="D198" s="7" t="n">
        <v>3</v>
      </c>
      <c r="E198" s="7" t="n">
        <v>0</v>
      </c>
      <c r="F198" s="7" t="n">
        <v>6</v>
      </c>
      <c r="G198" s="7" t="n">
        <v>2</v>
      </c>
      <c r="H198" s="7" t="n">
        <v>1</v>
      </c>
      <c r="I198" s="13" t="n">
        <f t="normal" ca="1">A200</f>
        <v>0</v>
      </c>
    </row>
    <row r="199" spans="1:5">
      <c r="A199" t="s">
        <v>4</v>
      </c>
      <c r="B199" s="4" t="s">
        <v>5</v>
      </c>
      <c r="C199" s="4" t="s">
        <v>14</v>
      </c>
      <c r="D199" s="4" t="s">
        <v>6</v>
      </c>
      <c r="E199" s="4" t="s">
        <v>10</v>
      </c>
    </row>
    <row r="200" spans="1:5">
      <c r="A200" t="n">
        <v>4522</v>
      </c>
      <c r="B200" s="24" t="n">
        <v>62</v>
      </c>
      <c r="C200" s="7" t="n">
        <v>1</v>
      </c>
      <c r="D200" s="7" t="s">
        <v>45</v>
      </c>
      <c r="E200" s="7" t="n">
        <v>1</v>
      </c>
    </row>
    <row r="201" spans="1:5">
      <c r="A201" t="s">
        <v>4</v>
      </c>
      <c r="B201" s="4" t="s">
        <v>5</v>
      </c>
      <c r="C201" s="4" t="s">
        <v>14</v>
      </c>
      <c r="D201" s="4" t="s">
        <v>10</v>
      </c>
      <c r="E201" s="4" t="s">
        <v>14</v>
      </c>
      <c r="F201" s="4" t="s">
        <v>25</v>
      </c>
    </row>
    <row r="202" spans="1:5">
      <c r="A202" t="n">
        <v>4538</v>
      </c>
      <c r="B202" s="12" t="n">
        <v>5</v>
      </c>
      <c r="C202" s="7" t="n">
        <v>30</v>
      </c>
      <c r="D202" s="7" t="n">
        <v>9216</v>
      </c>
      <c r="E202" s="7" t="n">
        <v>1</v>
      </c>
      <c r="F202" s="13" t="n">
        <f t="normal" ca="1">A206</f>
        <v>0</v>
      </c>
    </row>
    <row r="203" spans="1:5">
      <c r="A203" t="s">
        <v>4</v>
      </c>
      <c r="B203" s="4" t="s">
        <v>5</v>
      </c>
      <c r="C203" s="4" t="s">
        <v>14</v>
      </c>
      <c r="D203" s="4" t="s">
        <v>6</v>
      </c>
      <c r="E203" s="4" t="s">
        <v>10</v>
      </c>
    </row>
    <row r="204" spans="1:5">
      <c r="A204" t="n">
        <v>4547</v>
      </c>
      <c r="B204" s="24" t="n">
        <v>62</v>
      </c>
      <c r="C204" s="7" t="n">
        <v>0</v>
      </c>
      <c r="D204" s="7" t="s">
        <v>45</v>
      </c>
      <c r="E204" s="7" t="n">
        <v>1</v>
      </c>
    </row>
    <row r="205" spans="1:5">
      <c r="A205" t="s">
        <v>4</v>
      </c>
      <c r="B205" s="4" t="s">
        <v>5</v>
      </c>
    </row>
    <row r="206" spans="1:5">
      <c r="A206" t="n">
        <v>4563</v>
      </c>
      <c r="B206" s="5" t="n">
        <v>1</v>
      </c>
    </row>
    <row r="207" spans="1:5" s="3" customFormat="1" customHeight="0">
      <c r="A207" s="3" t="s">
        <v>2</v>
      </c>
      <c r="B207" s="3" t="s">
        <v>46</v>
      </c>
    </row>
    <row r="208" spans="1:5">
      <c r="A208" t="s">
        <v>4</v>
      </c>
      <c r="B208" s="4" t="s">
        <v>5</v>
      </c>
      <c r="C208" s="4" t="s">
        <v>14</v>
      </c>
      <c r="D208" s="4" t="s">
        <v>14</v>
      </c>
      <c r="E208" s="4" t="s">
        <v>14</v>
      </c>
      <c r="F208" s="4" t="s">
        <v>9</v>
      </c>
      <c r="G208" s="4" t="s">
        <v>14</v>
      </c>
      <c r="H208" s="4" t="s">
        <v>14</v>
      </c>
      <c r="I208" s="4" t="s">
        <v>25</v>
      </c>
    </row>
    <row r="209" spans="1:9">
      <c r="A209" t="n">
        <v>4564</v>
      </c>
      <c r="B209" s="12" t="n">
        <v>5</v>
      </c>
      <c r="C209" s="7" t="n">
        <v>32</v>
      </c>
      <c r="D209" s="7" t="n">
        <v>3</v>
      </c>
      <c r="E209" s="7" t="n">
        <v>0</v>
      </c>
      <c r="F209" s="7" t="n">
        <v>85</v>
      </c>
      <c r="G209" s="7" t="n">
        <v>2</v>
      </c>
      <c r="H209" s="7" t="n">
        <v>1</v>
      </c>
      <c r="I209" s="13" t="n">
        <f t="normal" ca="1">A221</f>
        <v>0</v>
      </c>
    </row>
    <row r="210" spans="1:9">
      <c r="A210" t="s">
        <v>4</v>
      </c>
      <c r="B210" s="4" t="s">
        <v>5</v>
      </c>
      <c r="C210" s="4" t="s">
        <v>14</v>
      </c>
      <c r="D210" s="4" t="s">
        <v>14</v>
      </c>
      <c r="E210" s="4" t="s">
        <v>14</v>
      </c>
      <c r="F210" s="4" t="s">
        <v>9</v>
      </c>
      <c r="G210" s="4" t="s">
        <v>14</v>
      </c>
      <c r="H210" s="4" t="s">
        <v>14</v>
      </c>
      <c r="I210" s="4" t="s">
        <v>25</v>
      </c>
    </row>
    <row r="211" spans="1:9">
      <c r="A211" t="n">
        <v>4578</v>
      </c>
      <c r="B211" s="12" t="n">
        <v>5</v>
      </c>
      <c r="C211" s="7" t="n">
        <v>32</v>
      </c>
      <c r="D211" s="7" t="n">
        <v>4</v>
      </c>
      <c r="E211" s="7" t="n">
        <v>0</v>
      </c>
      <c r="F211" s="7" t="n">
        <v>1</v>
      </c>
      <c r="G211" s="7" t="n">
        <v>2</v>
      </c>
      <c r="H211" s="7" t="n">
        <v>1</v>
      </c>
      <c r="I211" s="13" t="n">
        <f t="normal" ca="1">A219</f>
        <v>0</v>
      </c>
    </row>
    <row r="212" spans="1:9">
      <c r="A212" t="s">
        <v>4</v>
      </c>
      <c r="B212" s="4" t="s">
        <v>5</v>
      </c>
      <c r="C212" s="4" t="s">
        <v>10</v>
      </c>
    </row>
    <row r="213" spans="1:9">
      <c r="A213" t="n">
        <v>4592</v>
      </c>
      <c r="B213" s="18" t="n">
        <v>12</v>
      </c>
      <c r="C213" s="7" t="n">
        <v>6206</v>
      </c>
    </row>
    <row r="214" spans="1:9">
      <c r="A214" t="s">
        <v>4</v>
      </c>
      <c r="B214" s="4" t="s">
        <v>5</v>
      </c>
      <c r="C214" s="4" t="s">
        <v>14</v>
      </c>
      <c r="D214" s="4" t="s">
        <v>6</v>
      </c>
      <c r="E214" s="4" t="s">
        <v>10</v>
      </c>
    </row>
    <row r="215" spans="1:9">
      <c r="A215" t="n">
        <v>4595</v>
      </c>
      <c r="B215" s="27" t="n">
        <v>91</v>
      </c>
      <c r="C215" s="7" t="n">
        <v>1</v>
      </c>
      <c r="D215" s="7" t="s">
        <v>33</v>
      </c>
      <c r="E215" s="7" t="n">
        <v>1</v>
      </c>
    </row>
    <row r="216" spans="1:9">
      <c r="A216" t="s">
        <v>4</v>
      </c>
      <c r="B216" s="4" t="s">
        <v>5</v>
      </c>
      <c r="C216" s="4" t="s">
        <v>10</v>
      </c>
      <c r="D216" s="4" t="s">
        <v>14</v>
      </c>
      <c r="E216" s="4" t="s">
        <v>14</v>
      </c>
      <c r="F216" s="4" t="s">
        <v>6</v>
      </c>
    </row>
    <row r="217" spans="1:9">
      <c r="A217" t="n">
        <v>4609</v>
      </c>
      <c r="B217" s="19" t="n">
        <v>20</v>
      </c>
      <c r="C217" s="7" t="n">
        <v>65533</v>
      </c>
      <c r="D217" s="7" t="n">
        <v>0</v>
      </c>
      <c r="E217" s="7" t="n">
        <v>11</v>
      </c>
      <c r="F217" s="7" t="s">
        <v>47</v>
      </c>
    </row>
    <row r="218" spans="1:9">
      <c r="A218" t="s">
        <v>4</v>
      </c>
      <c r="B218" s="4" t="s">
        <v>5</v>
      </c>
      <c r="C218" s="4" t="s">
        <v>14</v>
      </c>
      <c r="D218" s="4" t="s">
        <v>14</v>
      </c>
      <c r="E218" s="4" t="s">
        <v>9</v>
      </c>
      <c r="F218" s="4" t="s">
        <v>14</v>
      </c>
      <c r="G218" s="4" t="s">
        <v>14</v>
      </c>
    </row>
    <row r="219" spans="1:9">
      <c r="A219" t="n">
        <v>4628</v>
      </c>
      <c r="B219" s="28" t="n">
        <v>8</v>
      </c>
      <c r="C219" s="7" t="n">
        <v>3</v>
      </c>
      <c r="D219" s="7" t="n">
        <v>0</v>
      </c>
      <c r="E219" s="7" t="n">
        <v>0</v>
      </c>
      <c r="F219" s="7" t="n">
        <v>19</v>
      </c>
      <c r="G219" s="7" t="n">
        <v>1</v>
      </c>
    </row>
    <row r="220" spans="1:9">
      <c r="A220" t="s">
        <v>4</v>
      </c>
      <c r="B220" s="4" t="s">
        <v>5</v>
      </c>
      <c r="C220" s="4" t="s">
        <v>14</v>
      </c>
      <c r="D220" s="4" t="s">
        <v>6</v>
      </c>
    </row>
    <row r="221" spans="1:9">
      <c r="A221" t="n">
        <v>4637</v>
      </c>
      <c r="B221" s="9" t="n">
        <v>2</v>
      </c>
      <c r="C221" s="7" t="n">
        <v>11</v>
      </c>
      <c r="D221" s="7" t="s">
        <v>48</v>
      </c>
    </row>
    <row r="222" spans="1:9">
      <c r="A222" t="s">
        <v>4</v>
      </c>
      <c r="B222" s="4" t="s">
        <v>5</v>
      </c>
      <c r="C222" s="4" t="s">
        <v>14</v>
      </c>
      <c r="D222" s="4" t="s">
        <v>14</v>
      </c>
    </row>
    <row r="223" spans="1:9">
      <c r="A223" t="n">
        <v>4649</v>
      </c>
      <c r="B223" s="10" t="n">
        <v>162</v>
      </c>
      <c r="C223" s="7" t="n">
        <v>0</v>
      </c>
      <c r="D223" s="7" t="n">
        <v>1</v>
      </c>
    </row>
    <row r="224" spans="1:9">
      <c r="A224" t="s">
        <v>4</v>
      </c>
      <c r="B224" s="4" t="s">
        <v>5</v>
      </c>
    </row>
    <row r="225" spans="1:9">
      <c r="A225" t="n">
        <v>4652</v>
      </c>
      <c r="B225" s="5" t="n">
        <v>1</v>
      </c>
    </row>
    <row r="226" spans="1:9" s="3" customFormat="1" customHeight="0">
      <c r="A226" s="3" t="s">
        <v>2</v>
      </c>
      <c r="B226" s="3" t="s">
        <v>49</v>
      </c>
    </row>
    <row r="227" spans="1:9">
      <c r="A227" t="s">
        <v>4</v>
      </c>
      <c r="B227" s="4" t="s">
        <v>5</v>
      </c>
      <c r="C227" s="4" t="s">
        <v>14</v>
      </c>
      <c r="D227" s="4" t="s">
        <v>10</v>
      </c>
    </row>
    <row r="228" spans="1:9">
      <c r="A228" t="n">
        <v>4656</v>
      </c>
      <c r="B228" s="29" t="n">
        <v>22</v>
      </c>
      <c r="C228" s="7" t="n">
        <v>20</v>
      </c>
      <c r="D228" s="7" t="n">
        <v>0</v>
      </c>
    </row>
    <row r="229" spans="1:9">
      <c r="A229" t="s">
        <v>4</v>
      </c>
      <c r="B229" s="4" t="s">
        <v>5</v>
      </c>
      <c r="C229" s="4" t="s">
        <v>10</v>
      </c>
      <c r="D229" s="4" t="s">
        <v>14</v>
      </c>
      <c r="E229" s="4" t="s">
        <v>14</v>
      </c>
    </row>
    <row r="230" spans="1:9">
      <c r="A230" t="n">
        <v>4660</v>
      </c>
      <c r="B230" s="30" t="n">
        <v>104</v>
      </c>
      <c r="C230" s="7" t="n">
        <v>178</v>
      </c>
      <c r="D230" s="7" t="n">
        <v>3</v>
      </c>
      <c r="E230" s="7" t="n">
        <v>2</v>
      </c>
    </row>
    <row r="231" spans="1:9">
      <c r="A231" t="s">
        <v>4</v>
      </c>
      <c r="B231" s="4" t="s">
        <v>5</v>
      </c>
    </row>
    <row r="232" spans="1:9">
      <c r="A232" t="n">
        <v>4665</v>
      </c>
      <c r="B232" s="5" t="n">
        <v>1</v>
      </c>
    </row>
    <row r="233" spans="1:9">
      <c r="A233" t="s">
        <v>4</v>
      </c>
      <c r="B233" s="4" t="s">
        <v>5</v>
      </c>
      <c r="C233" s="4" t="s">
        <v>10</v>
      </c>
      <c r="D233" s="4" t="s">
        <v>14</v>
      </c>
      <c r="E233" s="4" t="s">
        <v>10</v>
      </c>
    </row>
    <row r="234" spans="1:9">
      <c r="A234" t="n">
        <v>4666</v>
      </c>
      <c r="B234" s="30" t="n">
        <v>104</v>
      </c>
      <c r="C234" s="7" t="n">
        <v>178</v>
      </c>
      <c r="D234" s="7" t="n">
        <v>1</v>
      </c>
      <c r="E234" s="7" t="n">
        <v>0</v>
      </c>
    </row>
    <row r="235" spans="1:9">
      <c r="A235" t="s">
        <v>4</v>
      </c>
      <c r="B235" s="4" t="s">
        <v>5</v>
      </c>
    </row>
    <row r="236" spans="1:9">
      <c r="A236" t="n">
        <v>4672</v>
      </c>
      <c r="B236" s="5" t="n">
        <v>1</v>
      </c>
    </row>
    <row r="237" spans="1:9">
      <c r="A237" t="s">
        <v>4</v>
      </c>
      <c r="B237" s="4" t="s">
        <v>5</v>
      </c>
      <c r="C237" s="4" t="s">
        <v>14</v>
      </c>
      <c r="D237" s="4" t="s">
        <v>10</v>
      </c>
      <c r="E237" s="4" t="s">
        <v>10</v>
      </c>
      <c r="F237" s="4" t="s">
        <v>10</v>
      </c>
      <c r="G237" s="4" t="s">
        <v>10</v>
      </c>
      <c r="H237" s="4" t="s">
        <v>14</v>
      </c>
    </row>
    <row r="238" spans="1:9">
      <c r="A238" t="n">
        <v>4673</v>
      </c>
      <c r="B238" s="31" t="n">
        <v>25</v>
      </c>
      <c r="C238" s="7" t="n">
        <v>5</v>
      </c>
      <c r="D238" s="7" t="n">
        <v>65535</v>
      </c>
      <c r="E238" s="7" t="n">
        <v>500</v>
      </c>
      <c r="F238" s="7" t="n">
        <v>800</v>
      </c>
      <c r="G238" s="7" t="n">
        <v>140</v>
      </c>
      <c r="H238" s="7" t="n">
        <v>0</v>
      </c>
    </row>
    <row r="239" spans="1:9">
      <c r="A239" t="s">
        <v>4</v>
      </c>
      <c r="B239" s="4" t="s">
        <v>5</v>
      </c>
      <c r="C239" s="4" t="s">
        <v>10</v>
      </c>
      <c r="D239" s="4" t="s">
        <v>14</v>
      </c>
      <c r="E239" s="4" t="s">
        <v>50</v>
      </c>
      <c r="F239" s="4" t="s">
        <v>14</v>
      </c>
      <c r="G239" s="4" t="s">
        <v>14</v>
      </c>
    </row>
    <row r="240" spans="1:9">
      <c r="A240" t="n">
        <v>4684</v>
      </c>
      <c r="B240" s="32" t="n">
        <v>24</v>
      </c>
      <c r="C240" s="7" t="n">
        <v>65533</v>
      </c>
      <c r="D240" s="7" t="n">
        <v>11</v>
      </c>
      <c r="E240" s="7" t="s">
        <v>51</v>
      </c>
      <c r="F240" s="7" t="n">
        <v>2</v>
      </c>
      <c r="G240" s="7" t="n">
        <v>0</v>
      </c>
    </row>
    <row r="241" spans="1:8">
      <c r="A241" t="s">
        <v>4</v>
      </c>
      <c r="B241" s="4" t="s">
        <v>5</v>
      </c>
    </row>
    <row r="242" spans="1:8">
      <c r="A242" t="n">
        <v>4780</v>
      </c>
      <c r="B242" s="33" t="n">
        <v>28</v>
      </c>
    </row>
    <row r="243" spans="1:8">
      <c r="A243" t="s">
        <v>4</v>
      </c>
      <c r="B243" s="4" t="s">
        <v>5</v>
      </c>
      <c r="C243" s="4" t="s">
        <v>14</v>
      </c>
      <c r="D243" s="34" t="s">
        <v>52</v>
      </c>
      <c r="E243" s="4" t="s">
        <v>5</v>
      </c>
      <c r="F243" s="4" t="s">
        <v>14</v>
      </c>
      <c r="G243" s="4" t="s">
        <v>10</v>
      </c>
      <c r="H243" s="34" t="s">
        <v>53</v>
      </c>
      <c r="I243" s="4" t="s">
        <v>14</v>
      </c>
      <c r="J243" s="34" t="s">
        <v>52</v>
      </c>
      <c r="K243" s="4" t="s">
        <v>5</v>
      </c>
      <c r="L243" s="4" t="s">
        <v>14</v>
      </c>
      <c r="M243" s="4" t="s">
        <v>10</v>
      </c>
      <c r="N243" s="34" t="s">
        <v>53</v>
      </c>
      <c r="O243" s="4" t="s">
        <v>14</v>
      </c>
      <c r="P243" s="4" t="s">
        <v>14</v>
      </c>
      <c r="Q243" s="4" t="s">
        <v>25</v>
      </c>
    </row>
    <row r="244" spans="1:8">
      <c r="A244" t="n">
        <v>4781</v>
      </c>
      <c r="B244" s="12" t="n">
        <v>5</v>
      </c>
      <c r="C244" s="7" t="n">
        <v>28</v>
      </c>
      <c r="D244" s="34" t="s">
        <v>3</v>
      </c>
      <c r="E244" s="35" t="n">
        <v>64</v>
      </c>
      <c r="F244" s="7" t="n">
        <v>5</v>
      </c>
      <c r="G244" s="7" t="n">
        <v>7</v>
      </c>
      <c r="H244" s="34" t="s">
        <v>3</v>
      </c>
      <c r="I244" s="7" t="n">
        <v>28</v>
      </c>
      <c r="J244" s="34" t="s">
        <v>3</v>
      </c>
      <c r="K244" s="35" t="n">
        <v>64</v>
      </c>
      <c r="L244" s="7" t="n">
        <v>5</v>
      </c>
      <c r="M244" s="7" t="n">
        <v>11</v>
      </c>
      <c r="N244" s="34" t="s">
        <v>3</v>
      </c>
      <c r="O244" s="7" t="n">
        <v>9</v>
      </c>
      <c r="P244" s="7" t="n">
        <v>1</v>
      </c>
      <c r="Q244" s="13" t="n">
        <f t="normal" ca="1">A330</f>
        <v>0</v>
      </c>
    </row>
    <row r="245" spans="1:8">
      <c r="A245" t="s">
        <v>4</v>
      </c>
      <c r="B245" s="4" t="s">
        <v>5</v>
      </c>
      <c r="C245" s="4" t="s">
        <v>14</v>
      </c>
    </row>
    <row r="246" spans="1:8">
      <c r="A246" t="n">
        <v>4798</v>
      </c>
      <c r="B246" s="36" t="n">
        <v>27</v>
      </c>
      <c r="C246" s="7" t="n">
        <v>0</v>
      </c>
    </row>
    <row r="247" spans="1:8">
      <c r="A247" t="s">
        <v>4</v>
      </c>
      <c r="B247" s="4" t="s">
        <v>5</v>
      </c>
      <c r="C247" s="4" t="s">
        <v>14</v>
      </c>
    </row>
    <row r="248" spans="1:8">
      <c r="A248" t="n">
        <v>4800</v>
      </c>
      <c r="B248" s="36" t="n">
        <v>27</v>
      </c>
      <c r="C248" s="7" t="n">
        <v>1</v>
      </c>
    </row>
    <row r="249" spans="1:8">
      <c r="A249" t="s">
        <v>4</v>
      </c>
      <c r="B249" s="4" t="s">
        <v>5</v>
      </c>
      <c r="C249" s="4" t="s">
        <v>14</v>
      </c>
      <c r="D249" s="4" t="s">
        <v>10</v>
      </c>
      <c r="E249" s="4" t="s">
        <v>24</v>
      </c>
    </row>
    <row r="250" spans="1:8">
      <c r="A250" t="n">
        <v>4802</v>
      </c>
      <c r="B250" s="37" t="n">
        <v>58</v>
      </c>
      <c r="C250" s="7" t="n">
        <v>0</v>
      </c>
      <c r="D250" s="7" t="n">
        <v>300</v>
      </c>
      <c r="E250" s="7" t="n">
        <v>0.300000011920929</v>
      </c>
    </row>
    <row r="251" spans="1:8">
      <c r="A251" t="s">
        <v>4</v>
      </c>
      <c r="B251" s="4" t="s">
        <v>5</v>
      </c>
      <c r="C251" s="4" t="s">
        <v>14</v>
      </c>
      <c r="D251" s="4" t="s">
        <v>10</v>
      </c>
    </row>
    <row r="252" spans="1:8">
      <c r="A252" t="n">
        <v>4810</v>
      </c>
      <c r="B252" s="37" t="n">
        <v>58</v>
      </c>
      <c r="C252" s="7" t="n">
        <v>255</v>
      </c>
      <c r="D252" s="7" t="n">
        <v>0</v>
      </c>
    </row>
    <row r="253" spans="1:8">
      <c r="A253" t="s">
        <v>4</v>
      </c>
      <c r="B253" s="4" t="s">
        <v>5</v>
      </c>
      <c r="C253" s="4" t="s">
        <v>14</v>
      </c>
      <c r="D253" s="4" t="s">
        <v>10</v>
      </c>
      <c r="E253" s="4" t="s">
        <v>10</v>
      </c>
      <c r="F253" s="4" t="s">
        <v>10</v>
      </c>
      <c r="G253" s="4" t="s">
        <v>10</v>
      </c>
      <c r="H253" s="4" t="s">
        <v>14</v>
      </c>
    </row>
    <row r="254" spans="1:8">
      <c r="A254" t="n">
        <v>4814</v>
      </c>
      <c r="B254" s="31" t="n">
        <v>25</v>
      </c>
      <c r="C254" s="7" t="n">
        <v>5</v>
      </c>
      <c r="D254" s="7" t="n">
        <v>65535</v>
      </c>
      <c r="E254" s="7" t="n">
        <v>160</v>
      </c>
      <c r="F254" s="7" t="n">
        <v>65535</v>
      </c>
      <c r="G254" s="7" t="n">
        <v>65535</v>
      </c>
      <c r="H254" s="7" t="n">
        <v>0</v>
      </c>
    </row>
    <row r="255" spans="1:8">
      <c r="A255" t="s">
        <v>4</v>
      </c>
      <c r="B255" s="4" t="s">
        <v>5</v>
      </c>
      <c r="C255" s="4" t="s">
        <v>10</v>
      </c>
      <c r="D255" s="4" t="s">
        <v>14</v>
      </c>
      <c r="E255" s="4" t="s">
        <v>14</v>
      </c>
      <c r="F255" s="4" t="s">
        <v>14</v>
      </c>
      <c r="G255" s="4" t="s">
        <v>50</v>
      </c>
      <c r="H255" s="4" t="s">
        <v>14</v>
      </c>
      <c r="I255" s="4" t="s">
        <v>14</v>
      </c>
      <c r="J255" s="4" t="s">
        <v>14</v>
      </c>
      <c r="K255" s="4" t="s">
        <v>14</v>
      </c>
    </row>
    <row r="256" spans="1:8">
      <c r="A256" t="n">
        <v>4825</v>
      </c>
      <c r="B256" s="32" t="n">
        <v>24</v>
      </c>
      <c r="C256" s="7" t="n">
        <v>65533</v>
      </c>
      <c r="D256" s="7" t="n">
        <v>11</v>
      </c>
      <c r="E256" s="7" t="n">
        <v>6</v>
      </c>
      <c r="F256" s="7" t="n">
        <v>8</v>
      </c>
      <c r="G256" s="7" t="s">
        <v>54</v>
      </c>
      <c r="H256" s="7" t="n">
        <v>6</v>
      </c>
      <c r="I256" s="7" t="n">
        <v>8</v>
      </c>
      <c r="J256" s="7" t="n">
        <v>2</v>
      </c>
      <c r="K256" s="7" t="n">
        <v>0</v>
      </c>
    </row>
    <row r="257" spans="1:17">
      <c r="A257" t="s">
        <v>4</v>
      </c>
      <c r="B257" s="4" t="s">
        <v>5</v>
      </c>
      <c r="C257" s="4" t="s">
        <v>14</v>
      </c>
      <c r="D257" s="4" t="s">
        <v>14</v>
      </c>
      <c r="E257" s="4" t="s">
        <v>9</v>
      </c>
      <c r="F257" s="4" t="s">
        <v>14</v>
      </c>
      <c r="G257" s="4" t="s">
        <v>14</v>
      </c>
    </row>
    <row r="258" spans="1:17">
      <c r="A258" t="n">
        <v>4856</v>
      </c>
      <c r="B258" s="38" t="n">
        <v>18</v>
      </c>
      <c r="C258" s="7" t="n">
        <v>0</v>
      </c>
      <c r="D258" s="7" t="n">
        <v>0</v>
      </c>
      <c r="E258" s="7" t="n">
        <v>0</v>
      </c>
      <c r="F258" s="7" t="n">
        <v>19</v>
      </c>
      <c r="G258" s="7" t="n">
        <v>1</v>
      </c>
    </row>
    <row r="259" spans="1:17">
      <c r="A259" t="s">
        <v>4</v>
      </c>
      <c r="B259" s="4" t="s">
        <v>5</v>
      </c>
      <c r="C259" s="4" t="s">
        <v>14</v>
      </c>
      <c r="D259" s="4" t="s">
        <v>14</v>
      </c>
      <c r="E259" s="4" t="s">
        <v>10</v>
      </c>
      <c r="F259" s="4" t="s">
        <v>24</v>
      </c>
    </row>
    <row r="260" spans="1:17">
      <c r="A260" t="n">
        <v>4865</v>
      </c>
      <c r="B260" s="39" t="n">
        <v>107</v>
      </c>
      <c r="C260" s="7" t="n">
        <v>0</v>
      </c>
      <c r="D260" s="7" t="n">
        <v>0</v>
      </c>
      <c r="E260" s="7" t="n">
        <v>0</v>
      </c>
      <c r="F260" s="7" t="n">
        <v>32</v>
      </c>
    </row>
    <row r="261" spans="1:17">
      <c r="A261" t="s">
        <v>4</v>
      </c>
      <c r="B261" s="4" t="s">
        <v>5</v>
      </c>
      <c r="C261" s="4" t="s">
        <v>14</v>
      </c>
      <c r="D261" s="4" t="s">
        <v>14</v>
      </c>
      <c r="E261" s="4" t="s">
        <v>6</v>
      </c>
      <c r="F261" s="4" t="s">
        <v>10</v>
      </c>
    </row>
    <row r="262" spans="1:17">
      <c r="A262" t="n">
        <v>4874</v>
      </c>
      <c r="B262" s="39" t="n">
        <v>107</v>
      </c>
      <c r="C262" s="7" t="n">
        <v>1</v>
      </c>
      <c r="D262" s="7" t="n">
        <v>0</v>
      </c>
      <c r="E262" s="7" t="s">
        <v>55</v>
      </c>
      <c r="F262" s="7" t="n">
        <v>1</v>
      </c>
    </row>
    <row r="263" spans="1:17">
      <c r="A263" t="s">
        <v>4</v>
      </c>
      <c r="B263" s="4" t="s">
        <v>5</v>
      </c>
      <c r="C263" s="4" t="s">
        <v>14</v>
      </c>
      <c r="D263" s="4" t="s">
        <v>14</v>
      </c>
      <c r="E263" s="4" t="s">
        <v>6</v>
      </c>
      <c r="F263" s="4" t="s">
        <v>10</v>
      </c>
    </row>
    <row r="264" spans="1:17">
      <c r="A264" t="n">
        <v>4883</v>
      </c>
      <c r="B264" s="39" t="n">
        <v>107</v>
      </c>
      <c r="C264" s="7" t="n">
        <v>1</v>
      </c>
      <c r="D264" s="7" t="n">
        <v>0</v>
      </c>
      <c r="E264" s="7" t="s">
        <v>56</v>
      </c>
      <c r="F264" s="7" t="n">
        <v>2</v>
      </c>
    </row>
    <row r="265" spans="1:17">
      <c r="A265" t="s">
        <v>4</v>
      </c>
      <c r="B265" s="4" t="s">
        <v>5</v>
      </c>
      <c r="C265" s="4" t="s">
        <v>14</v>
      </c>
      <c r="D265" s="4" t="s">
        <v>14</v>
      </c>
      <c r="E265" s="4" t="s">
        <v>14</v>
      </c>
      <c r="F265" s="4" t="s">
        <v>10</v>
      </c>
      <c r="G265" s="4" t="s">
        <v>10</v>
      </c>
      <c r="H265" s="4" t="s">
        <v>14</v>
      </c>
    </row>
    <row r="266" spans="1:17">
      <c r="A266" t="n">
        <v>4891</v>
      </c>
      <c r="B266" s="39" t="n">
        <v>107</v>
      </c>
      <c r="C266" s="7" t="n">
        <v>2</v>
      </c>
      <c r="D266" s="7" t="n">
        <v>0</v>
      </c>
      <c r="E266" s="7" t="n">
        <v>1</v>
      </c>
      <c r="F266" s="7" t="n">
        <v>65535</v>
      </c>
      <c r="G266" s="7" t="n">
        <v>65535</v>
      </c>
      <c r="H266" s="7" t="n">
        <v>0</v>
      </c>
    </row>
    <row r="267" spans="1:17">
      <c r="A267" t="s">
        <v>4</v>
      </c>
      <c r="B267" s="4" t="s">
        <v>5</v>
      </c>
      <c r="C267" s="4" t="s">
        <v>14</v>
      </c>
      <c r="D267" s="4" t="s">
        <v>14</v>
      </c>
      <c r="E267" s="4" t="s">
        <v>14</v>
      </c>
    </row>
    <row r="268" spans="1:17">
      <c r="A268" t="n">
        <v>4900</v>
      </c>
      <c r="B268" s="39" t="n">
        <v>107</v>
      </c>
      <c r="C268" s="7" t="n">
        <v>4</v>
      </c>
      <c r="D268" s="7" t="n">
        <v>0</v>
      </c>
      <c r="E268" s="7" t="n">
        <v>0</v>
      </c>
    </row>
    <row r="269" spans="1:17">
      <c r="A269" t="s">
        <v>4</v>
      </c>
      <c r="B269" s="4" t="s">
        <v>5</v>
      </c>
      <c r="C269" s="4" t="s">
        <v>14</v>
      </c>
      <c r="D269" s="4" t="s">
        <v>14</v>
      </c>
    </row>
    <row r="270" spans="1:17">
      <c r="A270" t="n">
        <v>4904</v>
      </c>
      <c r="B270" s="39" t="n">
        <v>107</v>
      </c>
      <c r="C270" s="7" t="n">
        <v>3</v>
      </c>
      <c r="D270" s="7" t="n">
        <v>0</v>
      </c>
    </row>
    <row r="271" spans="1:17">
      <c r="A271" t="s">
        <v>4</v>
      </c>
      <c r="B271" s="4" t="s">
        <v>5</v>
      </c>
      <c r="C271" s="4" t="s">
        <v>14</v>
      </c>
    </row>
    <row r="272" spans="1:17">
      <c r="A272" t="n">
        <v>4907</v>
      </c>
      <c r="B272" s="36" t="n">
        <v>27</v>
      </c>
      <c r="C272" s="7" t="n">
        <v>0</v>
      </c>
    </row>
    <row r="273" spans="1:8">
      <c r="A273" t="s">
        <v>4</v>
      </c>
      <c r="B273" s="4" t="s">
        <v>5</v>
      </c>
      <c r="C273" s="4" t="s">
        <v>14</v>
      </c>
      <c r="D273" s="4" t="s">
        <v>10</v>
      </c>
      <c r="E273" s="4" t="s">
        <v>10</v>
      </c>
      <c r="F273" s="4" t="s">
        <v>10</v>
      </c>
      <c r="G273" s="4" t="s">
        <v>10</v>
      </c>
      <c r="H273" s="4" t="s">
        <v>14</v>
      </c>
    </row>
    <row r="274" spans="1:8">
      <c r="A274" t="n">
        <v>4909</v>
      </c>
      <c r="B274" s="31" t="n">
        <v>25</v>
      </c>
      <c r="C274" s="7" t="n">
        <v>5</v>
      </c>
      <c r="D274" s="7" t="n">
        <v>65535</v>
      </c>
      <c r="E274" s="7" t="n">
        <v>65535</v>
      </c>
      <c r="F274" s="7" t="n">
        <v>65535</v>
      </c>
      <c r="G274" s="7" t="n">
        <v>65535</v>
      </c>
      <c r="H274" s="7" t="n">
        <v>0</v>
      </c>
    </row>
    <row r="275" spans="1:8">
      <c r="A275" t="s">
        <v>4</v>
      </c>
      <c r="B275" s="4" t="s">
        <v>5</v>
      </c>
      <c r="C275" s="4" t="s">
        <v>14</v>
      </c>
      <c r="D275" s="4" t="s">
        <v>14</v>
      </c>
      <c r="E275" s="4" t="s">
        <v>14</v>
      </c>
      <c r="F275" s="4" t="s">
        <v>14</v>
      </c>
      <c r="G275" s="4" t="s">
        <v>10</v>
      </c>
      <c r="H275" s="4" t="s">
        <v>25</v>
      </c>
      <c r="I275" s="4" t="s">
        <v>25</v>
      </c>
    </row>
    <row r="276" spans="1:8">
      <c r="A276" t="n">
        <v>4920</v>
      </c>
      <c r="B276" s="40" t="n">
        <v>6</v>
      </c>
      <c r="C276" s="7" t="n">
        <v>35</v>
      </c>
      <c r="D276" s="7" t="n">
        <v>0</v>
      </c>
      <c r="E276" s="7" t="n">
        <v>1</v>
      </c>
      <c r="F276" s="7" t="n">
        <v>1</v>
      </c>
      <c r="G276" s="7" t="n">
        <v>1</v>
      </c>
      <c r="H276" s="13" t="n">
        <f t="normal" ca="1">A278</f>
        <v>0</v>
      </c>
      <c r="I276" s="13" t="n">
        <f t="normal" ca="1">A308</f>
        <v>0</v>
      </c>
    </row>
    <row r="277" spans="1:8">
      <c r="A277" t="s">
        <v>4</v>
      </c>
      <c r="B277" s="4" t="s">
        <v>5</v>
      </c>
      <c r="C277" s="4" t="s">
        <v>14</v>
      </c>
      <c r="D277" s="4" t="s">
        <v>10</v>
      </c>
      <c r="E277" s="4" t="s">
        <v>24</v>
      </c>
    </row>
    <row r="278" spans="1:8">
      <c r="A278" t="n">
        <v>4935</v>
      </c>
      <c r="B278" s="37" t="n">
        <v>58</v>
      </c>
      <c r="C278" s="7" t="n">
        <v>100</v>
      </c>
      <c r="D278" s="7" t="n">
        <v>300</v>
      </c>
      <c r="E278" s="7" t="n">
        <v>0.300000011920929</v>
      </c>
    </row>
    <row r="279" spans="1:8">
      <c r="A279" t="s">
        <v>4</v>
      </c>
      <c r="B279" s="4" t="s">
        <v>5</v>
      </c>
      <c r="C279" s="4" t="s">
        <v>14</v>
      </c>
      <c r="D279" s="4" t="s">
        <v>10</v>
      </c>
    </row>
    <row r="280" spans="1:8">
      <c r="A280" t="n">
        <v>4943</v>
      </c>
      <c r="B280" s="37" t="n">
        <v>58</v>
      </c>
      <c r="C280" s="7" t="n">
        <v>255</v>
      </c>
      <c r="D280" s="7" t="n">
        <v>0</v>
      </c>
    </row>
    <row r="281" spans="1:8">
      <c r="A281" t="s">
        <v>4</v>
      </c>
      <c r="B281" s="4" t="s">
        <v>5</v>
      </c>
      <c r="C281" s="4" t="s">
        <v>10</v>
      </c>
    </row>
    <row r="282" spans="1:8">
      <c r="A282" t="n">
        <v>4947</v>
      </c>
      <c r="B282" s="41" t="n">
        <v>16</v>
      </c>
      <c r="C282" s="7" t="n">
        <v>500</v>
      </c>
    </row>
    <row r="283" spans="1:8">
      <c r="A283" t="s">
        <v>4</v>
      </c>
      <c r="B283" s="4" t="s">
        <v>5</v>
      </c>
      <c r="C283" s="4" t="s">
        <v>6</v>
      </c>
      <c r="D283" s="4" t="s">
        <v>6</v>
      </c>
    </row>
    <row r="284" spans="1:8">
      <c r="A284" t="n">
        <v>4950</v>
      </c>
      <c r="B284" s="42" t="n">
        <v>70</v>
      </c>
      <c r="C284" s="7" t="s">
        <v>32</v>
      </c>
      <c r="D284" s="7" t="s">
        <v>57</v>
      </c>
    </row>
    <row r="285" spans="1:8">
      <c r="A285" t="s">
        <v>4</v>
      </c>
      <c r="B285" s="4" t="s">
        <v>5</v>
      </c>
      <c r="C285" s="4" t="s">
        <v>10</v>
      </c>
    </row>
    <row r="286" spans="1:8">
      <c r="A286" t="n">
        <v>4963</v>
      </c>
      <c r="B286" s="41" t="n">
        <v>16</v>
      </c>
      <c r="C286" s="7" t="n">
        <v>1200</v>
      </c>
    </row>
    <row r="287" spans="1:8">
      <c r="A287" t="s">
        <v>4</v>
      </c>
      <c r="B287" s="4" t="s">
        <v>5</v>
      </c>
      <c r="C287" s="4" t="s">
        <v>14</v>
      </c>
    </row>
    <row r="288" spans="1:8">
      <c r="A288" t="n">
        <v>4966</v>
      </c>
      <c r="B288" s="35" t="n">
        <v>64</v>
      </c>
      <c r="C288" s="7" t="n">
        <v>14</v>
      </c>
    </row>
    <row r="289" spans="1:9">
      <c r="A289" t="s">
        <v>4</v>
      </c>
      <c r="B289" s="4" t="s">
        <v>5</v>
      </c>
    </row>
    <row r="290" spans="1:9">
      <c r="A290" t="n">
        <v>4968</v>
      </c>
      <c r="B290" s="5" t="n">
        <v>1</v>
      </c>
    </row>
    <row r="291" spans="1:9">
      <c r="A291" t="s">
        <v>4</v>
      </c>
      <c r="B291" s="4" t="s">
        <v>5</v>
      </c>
      <c r="C291" s="4" t="s">
        <v>14</v>
      </c>
      <c r="D291" s="4" t="s">
        <v>14</v>
      </c>
      <c r="E291" s="4" t="s">
        <v>14</v>
      </c>
      <c r="F291" s="4" t="s">
        <v>14</v>
      </c>
    </row>
    <row r="292" spans="1:9">
      <c r="A292" t="n">
        <v>4969</v>
      </c>
      <c r="B292" s="8" t="n">
        <v>14</v>
      </c>
      <c r="C292" s="7" t="n">
        <v>0</v>
      </c>
      <c r="D292" s="7" t="n">
        <v>16</v>
      </c>
      <c r="E292" s="7" t="n">
        <v>0</v>
      </c>
      <c r="F292" s="7" t="n">
        <v>0</v>
      </c>
    </row>
    <row r="293" spans="1:9">
      <c r="A293" t="s">
        <v>4</v>
      </c>
      <c r="B293" s="4" t="s">
        <v>5</v>
      </c>
      <c r="C293" s="4" t="s">
        <v>14</v>
      </c>
    </row>
    <row r="294" spans="1:9">
      <c r="A294" t="n">
        <v>4974</v>
      </c>
      <c r="B294" s="35" t="n">
        <v>64</v>
      </c>
      <c r="C294" s="7" t="n">
        <v>18</v>
      </c>
    </row>
    <row r="295" spans="1:9">
      <c r="A295" t="s">
        <v>4</v>
      </c>
      <c r="B295" s="4" t="s">
        <v>5</v>
      </c>
      <c r="C295" s="4" t="s">
        <v>14</v>
      </c>
      <c r="D295" s="4" t="s">
        <v>10</v>
      </c>
    </row>
    <row r="296" spans="1:9">
      <c r="A296" t="n">
        <v>4976</v>
      </c>
      <c r="B296" s="35" t="n">
        <v>64</v>
      </c>
      <c r="C296" s="7" t="n">
        <v>0</v>
      </c>
      <c r="D296" s="7" t="n">
        <v>7</v>
      </c>
    </row>
    <row r="297" spans="1:9">
      <c r="A297" t="s">
        <v>4</v>
      </c>
      <c r="B297" s="4" t="s">
        <v>5</v>
      </c>
      <c r="C297" s="4" t="s">
        <v>14</v>
      </c>
      <c r="D297" s="4" t="s">
        <v>10</v>
      </c>
    </row>
    <row r="298" spans="1:9">
      <c r="A298" t="n">
        <v>4980</v>
      </c>
      <c r="B298" s="35" t="n">
        <v>64</v>
      </c>
      <c r="C298" s="7" t="n">
        <v>0</v>
      </c>
      <c r="D298" s="7" t="n">
        <v>11</v>
      </c>
    </row>
    <row r="299" spans="1:9">
      <c r="A299" t="s">
        <v>4</v>
      </c>
      <c r="B299" s="4" t="s">
        <v>5</v>
      </c>
      <c r="C299" s="4" t="s">
        <v>14</v>
      </c>
      <c r="D299" s="4" t="s">
        <v>10</v>
      </c>
      <c r="E299" s="4" t="s">
        <v>10</v>
      </c>
      <c r="F299" s="4" t="s">
        <v>14</v>
      </c>
      <c r="G299" s="4" t="s">
        <v>9</v>
      </c>
    </row>
    <row r="300" spans="1:9">
      <c r="A300" t="n">
        <v>4984</v>
      </c>
      <c r="B300" s="43" t="n">
        <v>95</v>
      </c>
      <c r="C300" s="7" t="n">
        <v>0</v>
      </c>
      <c r="D300" s="7" t="n">
        <v>7</v>
      </c>
      <c r="E300" s="7" t="n">
        <v>11</v>
      </c>
      <c r="F300" s="7" t="n">
        <v>255</v>
      </c>
      <c r="G300" s="7" t="n">
        <v>0</v>
      </c>
    </row>
    <row r="301" spans="1:9">
      <c r="A301" t="s">
        <v>4</v>
      </c>
      <c r="B301" s="4" t="s">
        <v>5</v>
      </c>
      <c r="C301" s="4" t="s">
        <v>9</v>
      </c>
    </row>
    <row r="302" spans="1:9">
      <c r="A302" t="n">
        <v>4995</v>
      </c>
      <c r="B302" s="44" t="n">
        <v>15</v>
      </c>
      <c r="C302" s="7" t="n">
        <v>4096</v>
      </c>
    </row>
    <row r="303" spans="1:9">
      <c r="A303" t="s">
        <v>4</v>
      </c>
      <c r="B303" s="4" t="s">
        <v>5</v>
      </c>
      <c r="C303" s="4" t="s">
        <v>14</v>
      </c>
      <c r="D303" s="4" t="s">
        <v>9</v>
      </c>
      <c r="E303" s="4" t="s">
        <v>14</v>
      </c>
      <c r="F303" s="4" t="s">
        <v>14</v>
      </c>
      <c r="G303" s="4" t="s">
        <v>9</v>
      </c>
      <c r="H303" s="4" t="s">
        <v>14</v>
      </c>
      <c r="I303" s="4" t="s">
        <v>9</v>
      </c>
      <c r="J303" s="4" t="s">
        <v>14</v>
      </c>
    </row>
    <row r="304" spans="1:9">
      <c r="A304" t="n">
        <v>5000</v>
      </c>
      <c r="B304" s="45" t="n">
        <v>33</v>
      </c>
      <c r="C304" s="7" t="n">
        <v>0</v>
      </c>
      <c r="D304" s="7" t="n">
        <v>5</v>
      </c>
      <c r="E304" s="7" t="n">
        <v>0</v>
      </c>
      <c r="F304" s="7" t="n">
        <v>0</v>
      </c>
      <c r="G304" s="7" t="n">
        <v>-1</v>
      </c>
      <c r="H304" s="7" t="n">
        <v>0</v>
      </c>
      <c r="I304" s="7" t="n">
        <v>-1</v>
      </c>
      <c r="J304" s="7" t="n">
        <v>0</v>
      </c>
    </row>
    <row r="305" spans="1:10">
      <c r="A305" t="s">
        <v>4</v>
      </c>
      <c r="B305" s="4" t="s">
        <v>5</v>
      </c>
      <c r="C305" s="4" t="s">
        <v>25</v>
      </c>
    </row>
    <row r="306" spans="1:10">
      <c r="A306" t="n">
        <v>5018</v>
      </c>
      <c r="B306" s="20" t="n">
        <v>3</v>
      </c>
      <c r="C306" s="13" t="n">
        <f t="normal" ca="1">A328</f>
        <v>0</v>
      </c>
    </row>
    <row r="307" spans="1:10">
      <c r="A307" t="s">
        <v>4</v>
      </c>
      <c r="B307" s="4" t="s">
        <v>5</v>
      </c>
      <c r="C307" s="4" t="s">
        <v>14</v>
      </c>
      <c r="D307" s="4" t="s">
        <v>10</v>
      </c>
      <c r="E307" s="4" t="s">
        <v>24</v>
      </c>
    </row>
    <row r="308" spans="1:10">
      <c r="A308" t="n">
        <v>5023</v>
      </c>
      <c r="B308" s="37" t="n">
        <v>58</v>
      </c>
      <c r="C308" s="7" t="n">
        <v>100</v>
      </c>
      <c r="D308" s="7" t="n">
        <v>300</v>
      </c>
      <c r="E308" s="7" t="n">
        <v>0.300000011920929</v>
      </c>
    </row>
    <row r="309" spans="1:10">
      <c r="A309" t="s">
        <v>4</v>
      </c>
      <c r="B309" s="4" t="s">
        <v>5</v>
      </c>
      <c r="C309" s="4" t="s">
        <v>14</v>
      </c>
      <c r="D309" s="4" t="s">
        <v>10</v>
      </c>
    </row>
    <row r="310" spans="1:10">
      <c r="A310" t="n">
        <v>5031</v>
      </c>
      <c r="B310" s="37" t="n">
        <v>58</v>
      </c>
      <c r="C310" s="7" t="n">
        <v>255</v>
      </c>
      <c r="D310" s="7" t="n">
        <v>0</v>
      </c>
    </row>
    <row r="311" spans="1:10">
      <c r="A311" t="s">
        <v>4</v>
      </c>
      <c r="B311" s="4" t="s">
        <v>5</v>
      </c>
      <c r="C311" s="4" t="s">
        <v>14</v>
      </c>
      <c r="D311" s="4" t="s">
        <v>6</v>
      </c>
    </row>
    <row r="312" spans="1:10">
      <c r="A312" t="n">
        <v>5035</v>
      </c>
      <c r="B312" s="9" t="n">
        <v>2</v>
      </c>
      <c r="C312" s="7" t="n">
        <v>10</v>
      </c>
      <c r="D312" s="7" t="s">
        <v>58</v>
      </c>
    </row>
    <row r="313" spans="1:10">
      <c r="A313" t="s">
        <v>4</v>
      </c>
      <c r="B313" s="4" t="s">
        <v>5</v>
      </c>
      <c r="C313" s="4" t="s">
        <v>10</v>
      </c>
    </row>
    <row r="314" spans="1:10">
      <c r="A314" t="n">
        <v>5058</v>
      </c>
      <c r="B314" s="41" t="n">
        <v>16</v>
      </c>
      <c r="C314" s="7" t="n">
        <v>0</v>
      </c>
    </row>
    <row r="315" spans="1:10">
      <c r="A315" t="s">
        <v>4</v>
      </c>
      <c r="B315" s="4" t="s">
        <v>5</v>
      </c>
      <c r="C315" s="4" t="s">
        <v>14</v>
      </c>
      <c r="D315" s="4" t="s">
        <v>6</v>
      </c>
    </row>
    <row r="316" spans="1:10">
      <c r="A316" t="n">
        <v>5061</v>
      </c>
      <c r="B316" s="9" t="n">
        <v>2</v>
      </c>
      <c r="C316" s="7" t="n">
        <v>10</v>
      </c>
      <c r="D316" s="7" t="s">
        <v>59</v>
      </c>
    </row>
    <row r="317" spans="1:10">
      <c r="A317" t="s">
        <v>4</v>
      </c>
      <c r="B317" s="4" t="s">
        <v>5</v>
      </c>
      <c r="C317" s="4" t="s">
        <v>10</v>
      </c>
    </row>
    <row r="318" spans="1:10">
      <c r="A318" t="n">
        <v>5079</v>
      </c>
      <c r="B318" s="41" t="n">
        <v>16</v>
      </c>
      <c r="C318" s="7" t="n">
        <v>0</v>
      </c>
    </row>
    <row r="319" spans="1:10">
      <c r="A319" t="s">
        <v>4</v>
      </c>
      <c r="B319" s="4" t="s">
        <v>5</v>
      </c>
      <c r="C319" s="4" t="s">
        <v>14</v>
      </c>
      <c r="D319" s="4" t="s">
        <v>6</v>
      </c>
    </row>
    <row r="320" spans="1:10">
      <c r="A320" t="n">
        <v>5082</v>
      </c>
      <c r="B320" s="9" t="n">
        <v>2</v>
      </c>
      <c r="C320" s="7" t="n">
        <v>10</v>
      </c>
      <c r="D320" s="7" t="s">
        <v>60</v>
      </c>
    </row>
    <row r="321" spans="1:5">
      <c r="A321" t="s">
        <v>4</v>
      </c>
      <c r="B321" s="4" t="s">
        <v>5</v>
      </c>
      <c r="C321" s="4" t="s">
        <v>10</v>
      </c>
    </row>
    <row r="322" spans="1:5">
      <c r="A322" t="n">
        <v>5101</v>
      </c>
      <c r="B322" s="41" t="n">
        <v>16</v>
      </c>
      <c r="C322" s="7" t="n">
        <v>0</v>
      </c>
    </row>
    <row r="323" spans="1:5">
      <c r="A323" t="s">
        <v>4</v>
      </c>
      <c r="B323" s="4" t="s">
        <v>5</v>
      </c>
      <c r="C323" s="4" t="s">
        <v>14</v>
      </c>
    </row>
    <row r="324" spans="1:5">
      <c r="A324" t="n">
        <v>5104</v>
      </c>
      <c r="B324" s="46" t="n">
        <v>23</v>
      </c>
      <c r="C324" s="7" t="n">
        <v>20</v>
      </c>
    </row>
    <row r="325" spans="1:5">
      <c r="A325" t="s">
        <v>4</v>
      </c>
      <c r="B325" s="4" t="s">
        <v>5</v>
      </c>
      <c r="C325" s="4" t="s">
        <v>25</v>
      </c>
    </row>
    <row r="326" spans="1:5">
      <c r="A326" t="n">
        <v>5106</v>
      </c>
      <c r="B326" s="20" t="n">
        <v>3</v>
      </c>
      <c r="C326" s="13" t="n">
        <f t="normal" ca="1">A328</f>
        <v>0</v>
      </c>
    </row>
    <row r="327" spans="1:5">
      <c r="A327" t="s">
        <v>4</v>
      </c>
      <c r="B327" s="4" t="s">
        <v>5</v>
      </c>
      <c r="C327" s="4" t="s">
        <v>25</v>
      </c>
    </row>
    <row r="328" spans="1:5">
      <c r="A328" t="n">
        <v>5111</v>
      </c>
      <c r="B328" s="20" t="n">
        <v>3</v>
      </c>
      <c r="C328" s="13" t="n">
        <f t="normal" ca="1">A356</f>
        <v>0</v>
      </c>
    </row>
    <row r="329" spans="1:5">
      <c r="A329" t="s">
        <v>4</v>
      </c>
      <c r="B329" s="4" t="s">
        <v>5</v>
      </c>
      <c r="C329" s="4" t="s">
        <v>14</v>
      </c>
      <c r="D329" s="4" t="s">
        <v>10</v>
      </c>
      <c r="E329" s="4" t="s">
        <v>10</v>
      </c>
      <c r="F329" s="4" t="s">
        <v>10</v>
      </c>
      <c r="G329" s="4" t="s">
        <v>10</v>
      </c>
      <c r="H329" s="4" t="s">
        <v>14</v>
      </c>
    </row>
    <row r="330" spans="1:5">
      <c r="A330" t="n">
        <v>5116</v>
      </c>
      <c r="B330" s="31" t="n">
        <v>25</v>
      </c>
      <c r="C330" s="7" t="n">
        <v>5</v>
      </c>
      <c r="D330" s="7" t="n">
        <v>65535</v>
      </c>
      <c r="E330" s="7" t="n">
        <v>500</v>
      </c>
      <c r="F330" s="7" t="n">
        <v>800</v>
      </c>
      <c r="G330" s="7" t="n">
        <v>140</v>
      </c>
      <c r="H330" s="7" t="n">
        <v>0</v>
      </c>
    </row>
    <row r="331" spans="1:5">
      <c r="A331" t="s">
        <v>4</v>
      </c>
      <c r="B331" s="4" t="s">
        <v>5</v>
      </c>
      <c r="C331" s="4" t="s">
        <v>10</v>
      </c>
      <c r="D331" s="4" t="s">
        <v>14</v>
      </c>
      <c r="E331" s="4" t="s">
        <v>50</v>
      </c>
      <c r="F331" s="4" t="s">
        <v>14</v>
      </c>
      <c r="G331" s="4" t="s">
        <v>14</v>
      </c>
    </row>
    <row r="332" spans="1:5">
      <c r="A332" t="n">
        <v>5127</v>
      </c>
      <c r="B332" s="32" t="n">
        <v>24</v>
      </c>
      <c r="C332" s="7" t="n">
        <v>65533</v>
      </c>
      <c r="D332" s="7" t="n">
        <v>11</v>
      </c>
      <c r="E332" s="7" t="s">
        <v>61</v>
      </c>
      <c r="F332" s="7" t="n">
        <v>2</v>
      </c>
      <c r="G332" s="7" t="n">
        <v>0</v>
      </c>
    </row>
    <row r="333" spans="1:5">
      <c r="A333" t="s">
        <v>4</v>
      </c>
      <c r="B333" s="4" t="s">
        <v>5</v>
      </c>
    </row>
    <row r="334" spans="1:5">
      <c r="A334" t="n">
        <v>5272</v>
      </c>
      <c r="B334" s="33" t="n">
        <v>28</v>
      </c>
    </row>
    <row r="335" spans="1:5">
      <c r="A335" t="s">
        <v>4</v>
      </c>
      <c r="B335" s="4" t="s">
        <v>5</v>
      </c>
      <c r="C335" s="4" t="s">
        <v>14</v>
      </c>
    </row>
    <row r="336" spans="1:5">
      <c r="A336" t="n">
        <v>5273</v>
      </c>
      <c r="B336" s="36" t="n">
        <v>27</v>
      </c>
      <c r="C336" s="7" t="n">
        <v>0</v>
      </c>
    </row>
    <row r="337" spans="1:8">
      <c r="A337" t="s">
        <v>4</v>
      </c>
      <c r="B337" s="4" t="s">
        <v>5</v>
      </c>
      <c r="C337" s="4" t="s">
        <v>14</v>
      </c>
    </row>
    <row r="338" spans="1:8">
      <c r="A338" t="n">
        <v>5275</v>
      </c>
      <c r="B338" s="36" t="n">
        <v>27</v>
      </c>
      <c r="C338" s="7" t="n">
        <v>1</v>
      </c>
    </row>
    <row r="339" spans="1:8">
      <c r="A339" t="s">
        <v>4</v>
      </c>
      <c r="B339" s="4" t="s">
        <v>5</v>
      </c>
      <c r="C339" s="4" t="s">
        <v>14</v>
      </c>
      <c r="D339" s="4" t="s">
        <v>10</v>
      </c>
      <c r="E339" s="4" t="s">
        <v>10</v>
      </c>
      <c r="F339" s="4" t="s">
        <v>10</v>
      </c>
      <c r="G339" s="4" t="s">
        <v>10</v>
      </c>
      <c r="H339" s="4" t="s">
        <v>14</v>
      </c>
    </row>
    <row r="340" spans="1:8">
      <c r="A340" t="n">
        <v>5277</v>
      </c>
      <c r="B340" s="31" t="n">
        <v>25</v>
      </c>
      <c r="C340" s="7" t="n">
        <v>5</v>
      </c>
      <c r="D340" s="7" t="n">
        <v>65535</v>
      </c>
      <c r="E340" s="7" t="n">
        <v>65535</v>
      </c>
      <c r="F340" s="7" t="n">
        <v>65535</v>
      </c>
      <c r="G340" s="7" t="n">
        <v>65535</v>
      </c>
      <c r="H340" s="7" t="n">
        <v>0</v>
      </c>
    </row>
    <row r="341" spans="1:8">
      <c r="A341" t="s">
        <v>4</v>
      </c>
      <c r="B341" s="4" t="s">
        <v>5</v>
      </c>
      <c r="C341" s="4" t="s">
        <v>14</v>
      </c>
      <c r="D341" s="4" t="s">
        <v>6</v>
      </c>
    </row>
    <row r="342" spans="1:8">
      <c r="A342" t="n">
        <v>5288</v>
      </c>
      <c r="B342" s="9" t="n">
        <v>2</v>
      </c>
      <c r="C342" s="7" t="n">
        <v>10</v>
      </c>
      <c r="D342" s="7" t="s">
        <v>58</v>
      </c>
    </row>
    <row r="343" spans="1:8">
      <c r="A343" t="s">
        <v>4</v>
      </c>
      <c r="B343" s="4" t="s">
        <v>5</v>
      </c>
      <c r="C343" s="4" t="s">
        <v>10</v>
      </c>
    </row>
    <row r="344" spans="1:8">
      <c r="A344" t="n">
        <v>5311</v>
      </c>
      <c r="B344" s="41" t="n">
        <v>16</v>
      </c>
      <c r="C344" s="7" t="n">
        <v>0</v>
      </c>
    </row>
    <row r="345" spans="1:8">
      <c r="A345" t="s">
        <v>4</v>
      </c>
      <c r="B345" s="4" t="s">
        <v>5</v>
      </c>
      <c r="C345" s="4" t="s">
        <v>14</v>
      </c>
      <c r="D345" s="4" t="s">
        <v>6</v>
      </c>
    </row>
    <row r="346" spans="1:8">
      <c r="A346" t="n">
        <v>5314</v>
      </c>
      <c r="B346" s="9" t="n">
        <v>2</v>
      </c>
      <c r="C346" s="7" t="n">
        <v>10</v>
      </c>
      <c r="D346" s="7" t="s">
        <v>59</v>
      </c>
    </row>
    <row r="347" spans="1:8">
      <c r="A347" t="s">
        <v>4</v>
      </c>
      <c r="B347" s="4" t="s">
        <v>5</v>
      </c>
      <c r="C347" s="4" t="s">
        <v>10</v>
      </c>
    </row>
    <row r="348" spans="1:8">
      <c r="A348" t="n">
        <v>5332</v>
      </c>
      <c r="B348" s="41" t="n">
        <v>16</v>
      </c>
      <c r="C348" s="7" t="n">
        <v>0</v>
      </c>
    </row>
    <row r="349" spans="1:8">
      <c r="A349" t="s">
        <v>4</v>
      </c>
      <c r="B349" s="4" t="s">
        <v>5</v>
      </c>
      <c r="C349" s="4" t="s">
        <v>14</v>
      </c>
      <c r="D349" s="4" t="s">
        <v>6</v>
      </c>
    </row>
    <row r="350" spans="1:8">
      <c r="A350" t="n">
        <v>5335</v>
      </c>
      <c r="B350" s="9" t="n">
        <v>2</v>
      </c>
      <c r="C350" s="7" t="n">
        <v>10</v>
      </c>
      <c r="D350" s="7" t="s">
        <v>60</v>
      </c>
    </row>
    <row r="351" spans="1:8">
      <c r="A351" t="s">
        <v>4</v>
      </c>
      <c r="B351" s="4" t="s">
        <v>5</v>
      </c>
      <c r="C351" s="4" t="s">
        <v>10</v>
      </c>
    </row>
    <row r="352" spans="1:8">
      <c r="A352" t="n">
        <v>5354</v>
      </c>
      <c r="B352" s="41" t="n">
        <v>16</v>
      </c>
      <c r="C352" s="7" t="n">
        <v>0</v>
      </c>
    </row>
    <row r="353" spans="1:8">
      <c r="A353" t="s">
        <v>4</v>
      </c>
      <c r="B353" s="4" t="s">
        <v>5</v>
      </c>
      <c r="C353" s="4" t="s">
        <v>14</v>
      </c>
    </row>
    <row r="354" spans="1:8">
      <c r="A354" t="n">
        <v>5357</v>
      </c>
      <c r="B354" s="46" t="n">
        <v>23</v>
      </c>
      <c r="C354" s="7" t="n">
        <v>20</v>
      </c>
    </row>
    <row r="355" spans="1:8">
      <c r="A355" t="s">
        <v>4</v>
      </c>
      <c r="B355" s="4" t="s">
        <v>5</v>
      </c>
    </row>
    <row r="356" spans="1:8">
      <c r="A356" t="n">
        <v>5359</v>
      </c>
      <c r="B356" s="5" t="n">
        <v>1</v>
      </c>
    </row>
    <row r="357" spans="1:8" s="3" customFormat="1" customHeight="0">
      <c r="A357" s="3" t="s">
        <v>2</v>
      </c>
      <c r="B357" s="3" t="s">
        <v>62</v>
      </c>
    </row>
    <row r="358" spans="1:8">
      <c r="A358" t="s">
        <v>4</v>
      </c>
      <c r="B358" s="4" t="s">
        <v>5</v>
      </c>
      <c r="C358" s="4" t="s">
        <v>14</v>
      </c>
      <c r="D358" s="4" t="s">
        <v>10</v>
      </c>
    </row>
    <row r="359" spans="1:8">
      <c r="A359" t="n">
        <v>5360</v>
      </c>
      <c r="B359" s="29" t="n">
        <v>22</v>
      </c>
      <c r="C359" s="7" t="n">
        <v>0</v>
      </c>
      <c r="D359" s="7" t="n">
        <v>0</v>
      </c>
    </row>
    <row r="360" spans="1:8">
      <c r="A360" t="s">
        <v>4</v>
      </c>
      <c r="B360" s="4" t="s">
        <v>5</v>
      </c>
      <c r="C360" s="4" t="s">
        <v>14</v>
      </c>
      <c r="D360" s="4" t="s">
        <v>10</v>
      </c>
      <c r="E360" s="4" t="s">
        <v>24</v>
      </c>
    </row>
    <row r="361" spans="1:8">
      <c r="A361" t="n">
        <v>5364</v>
      </c>
      <c r="B361" s="37" t="n">
        <v>58</v>
      </c>
      <c r="C361" s="7" t="n">
        <v>0</v>
      </c>
      <c r="D361" s="7" t="n">
        <v>0</v>
      </c>
      <c r="E361" s="7" t="n">
        <v>1</v>
      </c>
    </row>
    <row r="362" spans="1:8">
      <c r="A362" t="s">
        <v>4</v>
      </c>
      <c r="B362" s="4" t="s">
        <v>5</v>
      </c>
      <c r="C362" s="4" t="s">
        <v>6</v>
      </c>
      <c r="D362" s="4" t="s">
        <v>6</v>
      </c>
    </row>
    <row r="363" spans="1:8">
      <c r="A363" t="n">
        <v>5372</v>
      </c>
      <c r="B363" s="42" t="n">
        <v>70</v>
      </c>
      <c r="C363" s="7" t="s">
        <v>32</v>
      </c>
      <c r="D363" s="7" t="s">
        <v>63</v>
      </c>
    </row>
    <row r="364" spans="1:8">
      <c r="A364" t="s">
        <v>4</v>
      </c>
      <c r="B364" s="4" t="s">
        <v>5</v>
      </c>
      <c r="C364" s="4" t="s">
        <v>10</v>
      </c>
      <c r="D364" s="4" t="s">
        <v>14</v>
      </c>
      <c r="E364" s="4" t="s">
        <v>14</v>
      </c>
    </row>
    <row r="365" spans="1:8">
      <c r="A365" t="n">
        <v>5387</v>
      </c>
      <c r="B365" s="30" t="n">
        <v>104</v>
      </c>
      <c r="C365" s="7" t="n">
        <v>178</v>
      </c>
      <c r="D365" s="7" t="n">
        <v>3</v>
      </c>
      <c r="E365" s="7" t="n">
        <v>4</v>
      </c>
    </row>
    <row r="366" spans="1:8">
      <c r="A366" t="s">
        <v>4</v>
      </c>
      <c r="B366" s="4" t="s">
        <v>5</v>
      </c>
    </row>
    <row r="367" spans="1:8">
      <c r="A367" t="n">
        <v>5392</v>
      </c>
      <c r="B367" s="5" t="n">
        <v>1</v>
      </c>
    </row>
    <row r="368" spans="1:8">
      <c r="A368" t="s">
        <v>4</v>
      </c>
      <c r="B368" s="4" t="s">
        <v>5</v>
      </c>
      <c r="C368" s="4" t="s">
        <v>10</v>
      </c>
      <c r="D368" s="4" t="s">
        <v>14</v>
      </c>
      <c r="E368" s="4" t="s">
        <v>10</v>
      </c>
    </row>
    <row r="369" spans="1:5">
      <c r="A369" t="n">
        <v>5393</v>
      </c>
      <c r="B369" s="30" t="n">
        <v>104</v>
      </c>
      <c r="C369" s="7" t="n">
        <v>178</v>
      </c>
      <c r="D369" s="7" t="n">
        <v>1</v>
      </c>
      <c r="E369" s="7" t="n">
        <v>1</v>
      </c>
    </row>
    <row r="370" spans="1:5">
      <c r="A370" t="s">
        <v>4</v>
      </c>
      <c r="B370" s="4" t="s">
        <v>5</v>
      </c>
    </row>
    <row r="371" spans="1:5">
      <c r="A371" t="n">
        <v>5399</v>
      </c>
      <c r="B371" s="5" t="n">
        <v>1</v>
      </c>
    </row>
    <row r="372" spans="1:5">
      <c r="A372" t="s">
        <v>4</v>
      </c>
      <c r="B372" s="4" t="s">
        <v>5</v>
      </c>
      <c r="C372" s="4" t="s">
        <v>14</v>
      </c>
    </row>
    <row r="373" spans="1:5">
      <c r="A373" t="n">
        <v>5400</v>
      </c>
      <c r="B373" s="35" t="n">
        <v>64</v>
      </c>
      <c r="C373" s="7" t="n">
        <v>7</v>
      </c>
    </row>
    <row r="374" spans="1:5">
      <c r="A374" t="s">
        <v>4</v>
      </c>
      <c r="B374" s="4" t="s">
        <v>5</v>
      </c>
      <c r="C374" s="4" t="s">
        <v>14</v>
      </c>
      <c r="D374" s="4" t="s">
        <v>10</v>
      </c>
      <c r="E374" s="4" t="s">
        <v>24</v>
      </c>
      <c r="F374" s="4" t="s">
        <v>10</v>
      </c>
      <c r="G374" s="4" t="s">
        <v>9</v>
      </c>
      <c r="H374" s="4" t="s">
        <v>9</v>
      </c>
      <c r="I374" s="4" t="s">
        <v>10</v>
      </c>
      <c r="J374" s="4" t="s">
        <v>10</v>
      </c>
      <c r="K374" s="4" t="s">
        <v>9</v>
      </c>
      <c r="L374" s="4" t="s">
        <v>9</v>
      </c>
      <c r="M374" s="4" t="s">
        <v>9</v>
      </c>
      <c r="N374" s="4" t="s">
        <v>9</v>
      </c>
      <c r="O374" s="4" t="s">
        <v>6</v>
      </c>
    </row>
    <row r="375" spans="1:5">
      <c r="A375" t="n">
        <v>5402</v>
      </c>
      <c r="B375" s="11" t="n">
        <v>50</v>
      </c>
      <c r="C375" s="7" t="n">
        <v>0</v>
      </c>
      <c r="D375" s="7" t="n">
        <v>12105</v>
      </c>
      <c r="E375" s="7" t="n">
        <v>1</v>
      </c>
      <c r="F375" s="7" t="n">
        <v>0</v>
      </c>
      <c r="G375" s="7" t="n">
        <v>0</v>
      </c>
      <c r="H375" s="7" t="n">
        <v>0</v>
      </c>
      <c r="I375" s="7" t="n">
        <v>0</v>
      </c>
      <c r="J375" s="7" t="n">
        <v>65533</v>
      </c>
      <c r="K375" s="7" t="n">
        <v>0</v>
      </c>
      <c r="L375" s="7" t="n">
        <v>0</v>
      </c>
      <c r="M375" s="7" t="n">
        <v>0</v>
      </c>
      <c r="N375" s="7" t="n">
        <v>0</v>
      </c>
      <c r="O375" s="7" t="s">
        <v>13</v>
      </c>
    </row>
    <row r="376" spans="1:5">
      <c r="A376" t="s">
        <v>4</v>
      </c>
      <c r="B376" s="4" t="s">
        <v>5</v>
      </c>
      <c r="C376" s="4" t="s">
        <v>14</v>
      </c>
      <c r="D376" s="4" t="s">
        <v>10</v>
      </c>
      <c r="E376" s="4" t="s">
        <v>10</v>
      </c>
      <c r="F376" s="4" t="s">
        <v>10</v>
      </c>
      <c r="G376" s="4" t="s">
        <v>10</v>
      </c>
      <c r="H376" s="4" t="s">
        <v>14</v>
      </c>
    </row>
    <row r="377" spans="1:5">
      <c r="A377" t="n">
        <v>5441</v>
      </c>
      <c r="B377" s="31" t="n">
        <v>25</v>
      </c>
      <c r="C377" s="7" t="n">
        <v>5</v>
      </c>
      <c r="D377" s="7" t="n">
        <v>65535</v>
      </c>
      <c r="E377" s="7" t="n">
        <v>65535</v>
      </c>
      <c r="F377" s="7" t="n">
        <v>65535</v>
      </c>
      <c r="G377" s="7" t="n">
        <v>65535</v>
      </c>
      <c r="H377" s="7" t="n">
        <v>0</v>
      </c>
    </row>
    <row r="378" spans="1:5">
      <c r="A378" t="s">
        <v>4</v>
      </c>
      <c r="B378" s="4" t="s">
        <v>5</v>
      </c>
      <c r="C378" s="4" t="s">
        <v>10</v>
      </c>
      <c r="D378" s="4" t="s">
        <v>14</v>
      </c>
      <c r="E378" s="4" t="s">
        <v>50</v>
      </c>
      <c r="F378" s="4" t="s">
        <v>14</v>
      </c>
      <c r="G378" s="4" t="s">
        <v>14</v>
      </c>
    </row>
    <row r="379" spans="1:5">
      <c r="A379" t="n">
        <v>5452</v>
      </c>
      <c r="B379" s="32" t="n">
        <v>24</v>
      </c>
      <c r="C379" s="7" t="n">
        <v>65533</v>
      </c>
      <c r="D379" s="7" t="n">
        <v>11</v>
      </c>
      <c r="E379" s="7" t="s">
        <v>64</v>
      </c>
      <c r="F379" s="7" t="n">
        <v>2</v>
      </c>
      <c r="G379" s="7" t="n">
        <v>0</v>
      </c>
    </row>
    <row r="380" spans="1:5">
      <c r="A380" t="s">
        <v>4</v>
      </c>
      <c r="B380" s="4" t="s">
        <v>5</v>
      </c>
    </row>
    <row r="381" spans="1:5">
      <c r="A381" t="n">
        <v>5477</v>
      </c>
      <c r="B381" s="33" t="n">
        <v>28</v>
      </c>
    </row>
    <row r="382" spans="1:5">
      <c r="A382" t="s">
        <v>4</v>
      </c>
      <c r="B382" s="4" t="s">
        <v>5</v>
      </c>
      <c r="C382" s="4" t="s">
        <v>14</v>
      </c>
    </row>
    <row r="383" spans="1:5">
      <c r="A383" t="n">
        <v>5478</v>
      </c>
      <c r="B383" s="36" t="n">
        <v>27</v>
      </c>
      <c r="C383" s="7" t="n">
        <v>0</v>
      </c>
    </row>
    <row r="384" spans="1:5">
      <c r="A384" t="s">
        <v>4</v>
      </c>
      <c r="B384" s="4" t="s">
        <v>5</v>
      </c>
      <c r="C384" s="4" t="s">
        <v>14</v>
      </c>
    </row>
    <row r="385" spans="1:15">
      <c r="A385" t="n">
        <v>5480</v>
      </c>
      <c r="B385" s="36" t="n">
        <v>27</v>
      </c>
      <c r="C385" s="7" t="n">
        <v>1</v>
      </c>
    </row>
    <row r="386" spans="1:15">
      <c r="A386" t="s">
        <v>4</v>
      </c>
      <c r="B386" s="4" t="s">
        <v>5</v>
      </c>
      <c r="C386" s="4" t="s">
        <v>10</v>
      </c>
    </row>
    <row r="387" spans="1:15">
      <c r="A387" t="n">
        <v>5482</v>
      </c>
      <c r="B387" s="41" t="n">
        <v>16</v>
      </c>
      <c r="C387" s="7" t="n">
        <v>300</v>
      </c>
    </row>
    <row r="388" spans="1:15">
      <c r="A388" t="s">
        <v>4</v>
      </c>
      <c r="B388" s="4" t="s">
        <v>5</v>
      </c>
      <c r="C388" s="4" t="s">
        <v>14</v>
      </c>
      <c r="D388" s="34" t="s">
        <v>52</v>
      </c>
      <c r="E388" s="4" t="s">
        <v>5</v>
      </c>
      <c r="F388" s="4" t="s">
        <v>14</v>
      </c>
      <c r="G388" s="4" t="s">
        <v>10</v>
      </c>
      <c r="H388" s="4" t="s">
        <v>10</v>
      </c>
      <c r="I388" s="34" t="s">
        <v>53</v>
      </c>
      <c r="J388" s="4" t="s">
        <v>14</v>
      </c>
      <c r="K388" s="4" t="s">
        <v>9</v>
      </c>
      <c r="L388" s="4" t="s">
        <v>14</v>
      </c>
      <c r="M388" s="4" t="s">
        <v>14</v>
      </c>
      <c r="N388" s="34" t="s">
        <v>52</v>
      </c>
      <c r="O388" s="4" t="s">
        <v>5</v>
      </c>
      <c r="P388" s="4" t="s">
        <v>14</v>
      </c>
      <c r="Q388" s="4" t="s">
        <v>10</v>
      </c>
      <c r="R388" s="4" t="s">
        <v>10</v>
      </c>
      <c r="S388" s="34" t="s">
        <v>53</v>
      </c>
      <c r="T388" s="4" t="s">
        <v>14</v>
      </c>
      <c r="U388" s="4" t="s">
        <v>14</v>
      </c>
      <c r="V388" s="4" t="s">
        <v>14</v>
      </c>
      <c r="W388" s="4" t="s">
        <v>25</v>
      </c>
    </row>
    <row r="389" spans="1:15">
      <c r="A389" t="n">
        <v>5485</v>
      </c>
      <c r="B389" s="12" t="n">
        <v>5</v>
      </c>
      <c r="C389" s="7" t="n">
        <v>28</v>
      </c>
      <c r="D389" s="34" t="s">
        <v>3</v>
      </c>
      <c r="E389" s="43" t="n">
        <v>95</v>
      </c>
      <c r="F389" s="7" t="n">
        <v>12</v>
      </c>
      <c r="G389" s="7" t="n">
        <v>7</v>
      </c>
      <c r="H389" s="7" t="n">
        <v>11</v>
      </c>
      <c r="I389" s="34" t="s">
        <v>3</v>
      </c>
      <c r="J389" s="7" t="n">
        <v>0</v>
      </c>
      <c r="K389" s="7" t="n">
        <v>7</v>
      </c>
      <c r="L389" s="7" t="n">
        <v>4</v>
      </c>
      <c r="M389" s="7" t="n">
        <v>28</v>
      </c>
      <c r="N389" s="34" t="s">
        <v>3</v>
      </c>
      <c r="O389" s="43" t="n">
        <v>95</v>
      </c>
      <c r="P389" s="7" t="n">
        <v>15</v>
      </c>
      <c r="Q389" s="7" t="n">
        <v>7</v>
      </c>
      <c r="R389" s="7" t="n">
        <v>11</v>
      </c>
      <c r="S389" s="34" t="s">
        <v>3</v>
      </c>
      <c r="T389" s="7" t="n">
        <v>8</v>
      </c>
      <c r="U389" s="7" t="n">
        <v>9</v>
      </c>
      <c r="V389" s="7" t="n">
        <v>1</v>
      </c>
      <c r="W389" s="13" t="n">
        <f t="normal" ca="1">A407</f>
        <v>0</v>
      </c>
    </row>
    <row r="390" spans="1:15">
      <c r="A390" t="s">
        <v>4</v>
      </c>
      <c r="B390" s="4" t="s">
        <v>5</v>
      </c>
      <c r="C390" s="4" t="s">
        <v>14</v>
      </c>
      <c r="D390" s="4" t="s">
        <v>10</v>
      </c>
      <c r="E390" s="4" t="s">
        <v>10</v>
      </c>
      <c r="F390" s="4" t="s">
        <v>9</v>
      </c>
    </row>
    <row r="391" spans="1:15">
      <c r="A391" t="n">
        <v>5513</v>
      </c>
      <c r="B391" s="43" t="n">
        <v>95</v>
      </c>
      <c r="C391" s="7" t="n">
        <v>14</v>
      </c>
      <c r="D391" s="7" t="n">
        <v>7</v>
      </c>
      <c r="E391" s="7" t="n">
        <v>11</v>
      </c>
      <c r="F391" s="7" t="n">
        <v>1</v>
      </c>
    </row>
    <row r="392" spans="1:15">
      <c r="A392" t="s">
        <v>4</v>
      </c>
      <c r="B392" s="4" t="s">
        <v>5</v>
      </c>
      <c r="C392" s="4" t="s">
        <v>14</v>
      </c>
      <c r="D392" s="4" t="s">
        <v>10</v>
      </c>
      <c r="E392" s="4" t="s">
        <v>24</v>
      </c>
      <c r="F392" s="4" t="s">
        <v>10</v>
      </c>
      <c r="G392" s="4" t="s">
        <v>9</v>
      </c>
      <c r="H392" s="4" t="s">
        <v>9</v>
      </c>
      <c r="I392" s="4" t="s">
        <v>10</v>
      </c>
      <c r="J392" s="4" t="s">
        <v>10</v>
      </c>
      <c r="K392" s="4" t="s">
        <v>9</v>
      </c>
      <c r="L392" s="4" t="s">
        <v>9</v>
      </c>
      <c r="M392" s="4" t="s">
        <v>9</v>
      </c>
      <c r="N392" s="4" t="s">
        <v>9</v>
      </c>
      <c r="O392" s="4" t="s">
        <v>6</v>
      </c>
    </row>
    <row r="393" spans="1:15">
      <c r="A393" t="n">
        <v>5523</v>
      </c>
      <c r="B393" s="11" t="n">
        <v>50</v>
      </c>
      <c r="C393" s="7" t="n">
        <v>0</v>
      </c>
      <c r="D393" s="7" t="n">
        <v>12105</v>
      </c>
      <c r="E393" s="7" t="n">
        <v>1</v>
      </c>
      <c r="F393" s="7" t="n">
        <v>0</v>
      </c>
      <c r="G393" s="7" t="n">
        <v>0</v>
      </c>
      <c r="H393" s="7" t="n">
        <v>0</v>
      </c>
      <c r="I393" s="7" t="n">
        <v>0</v>
      </c>
      <c r="J393" s="7" t="n">
        <v>65533</v>
      </c>
      <c r="K393" s="7" t="n">
        <v>0</v>
      </c>
      <c r="L393" s="7" t="n">
        <v>0</v>
      </c>
      <c r="M393" s="7" t="n">
        <v>0</v>
      </c>
      <c r="N393" s="7" t="n">
        <v>0</v>
      </c>
      <c r="O393" s="7" t="s">
        <v>13</v>
      </c>
    </row>
    <row r="394" spans="1:15">
      <c r="A394" t="s">
        <v>4</v>
      </c>
      <c r="B394" s="4" t="s">
        <v>5</v>
      </c>
      <c r="C394" s="4" t="s">
        <v>10</v>
      </c>
      <c r="D394" s="4" t="s">
        <v>14</v>
      </c>
      <c r="E394" s="4" t="s">
        <v>50</v>
      </c>
      <c r="F394" s="4" t="s">
        <v>14</v>
      </c>
      <c r="G394" s="4" t="s">
        <v>14</v>
      </c>
    </row>
    <row r="395" spans="1:15">
      <c r="A395" t="n">
        <v>5562</v>
      </c>
      <c r="B395" s="32" t="n">
        <v>24</v>
      </c>
      <c r="C395" s="7" t="n">
        <v>65533</v>
      </c>
      <c r="D395" s="7" t="n">
        <v>11</v>
      </c>
      <c r="E395" s="7" t="s">
        <v>65</v>
      </c>
      <c r="F395" s="7" t="n">
        <v>2</v>
      </c>
      <c r="G395" s="7" t="n">
        <v>0</v>
      </c>
    </row>
    <row r="396" spans="1:15">
      <c r="A396" t="s">
        <v>4</v>
      </c>
      <c r="B396" s="4" t="s">
        <v>5</v>
      </c>
    </row>
    <row r="397" spans="1:15">
      <c r="A397" t="n">
        <v>5632</v>
      </c>
      <c r="B397" s="33" t="n">
        <v>28</v>
      </c>
    </row>
    <row r="398" spans="1:15">
      <c r="A398" t="s">
        <v>4</v>
      </c>
      <c r="B398" s="4" t="s">
        <v>5</v>
      </c>
      <c r="C398" s="4" t="s">
        <v>14</v>
      </c>
    </row>
    <row r="399" spans="1:15">
      <c r="A399" t="n">
        <v>5633</v>
      </c>
      <c r="B399" s="36" t="n">
        <v>27</v>
      </c>
      <c r="C399" s="7" t="n">
        <v>0</v>
      </c>
    </row>
    <row r="400" spans="1:15">
      <c r="A400" t="s">
        <v>4</v>
      </c>
      <c r="B400" s="4" t="s">
        <v>5</v>
      </c>
      <c r="C400" s="4" t="s">
        <v>14</v>
      </c>
    </row>
    <row r="401" spans="1:23">
      <c r="A401" t="n">
        <v>5635</v>
      </c>
      <c r="B401" s="36" t="n">
        <v>27</v>
      </c>
      <c r="C401" s="7" t="n">
        <v>1</v>
      </c>
    </row>
    <row r="402" spans="1:23">
      <c r="A402" t="s">
        <v>4</v>
      </c>
      <c r="B402" s="4" t="s">
        <v>5</v>
      </c>
      <c r="C402" s="4" t="s">
        <v>10</v>
      </c>
    </row>
    <row r="403" spans="1:23">
      <c r="A403" t="n">
        <v>5637</v>
      </c>
      <c r="B403" s="41" t="n">
        <v>16</v>
      </c>
      <c r="C403" s="7" t="n">
        <v>300</v>
      </c>
    </row>
    <row r="404" spans="1:23">
      <c r="A404" t="s">
        <v>4</v>
      </c>
      <c r="B404" s="4" t="s">
        <v>5</v>
      </c>
      <c r="C404" s="4" t="s">
        <v>25</v>
      </c>
    </row>
    <row r="405" spans="1:23">
      <c r="A405" t="n">
        <v>5640</v>
      </c>
      <c r="B405" s="20" t="n">
        <v>3</v>
      </c>
      <c r="C405" s="13" t="n">
        <f t="normal" ca="1">A431</f>
        <v>0</v>
      </c>
    </row>
    <row r="406" spans="1:23">
      <c r="A406" t="s">
        <v>4</v>
      </c>
      <c r="B406" s="4" t="s">
        <v>5</v>
      </c>
      <c r="C406" s="4" t="s">
        <v>14</v>
      </c>
      <c r="D406" s="34" t="s">
        <v>52</v>
      </c>
      <c r="E406" s="4" t="s">
        <v>5</v>
      </c>
      <c r="F406" s="4" t="s">
        <v>14</v>
      </c>
      <c r="G406" s="4" t="s">
        <v>10</v>
      </c>
      <c r="H406" s="4" t="s">
        <v>10</v>
      </c>
      <c r="I406" s="34" t="s">
        <v>53</v>
      </c>
      <c r="J406" s="4" t="s">
        <v>14</v>
      </c>
      <c r="K406" s="4" t="s">
        <v>9</v>
      </c>
      <c r="L406" s="4" t="s">
        <v>14</v>
      </c>
      <c r="M406" s="4" t="s">
        <v>14</v>
      </c>
      <c r="N406" s="34" t="s">
        <v>52</v>
      </c>
      <c r="O406" s="4" t="s">
        <v>5</v>
      </c>
      <c r="P406" s="4" t="s">
        <v>14</v>
      </c>
      <c r="Q406" s="4" t="s">
        <v>10</v>
      </c>
      <c r="R406" s="4" t="s">
        <v>10</v>
      </c>
      <c r="S406" s="34" t="s">
        <v>53</v>
      </c>
      <c r="T406" s="4" t="s">
        <v>14</v>
      </c>
      <c r="U406" s="4" t="s">
        <v>14</v>
      </c>
      <c r="V406" s="4" t="s">
        <v>14</v>
      </c>
      <c r="W406" s="4" t="s">
        <v>25</v>
      </c>
    </row>
    <row r="407" spans="1:23">
      <c r="A407" t="n">
        <v>5645</v>
      </c>
      <c r="B407" s="12" t="n">
        <v>5</v>
      </c>
      <c r="C407" s="7" t="n">
        <v>28</v>
      </c>
      <c r="D407" s="34" t="s">
        <v>3</v>
      </c>
      <c r="E407" s="43" t="n">
        <v>95</v>
      </c>
      <c r="F407" s="7" t="n">
        <v>12</v>
      </c>
      <c r="G407" s="7" t="n">
        <v>7</v>
      </c>
      <c r="H407" s="7" t="n">
        <v>11</v>
      </c>
      <c r="I407" s="34" t="s">
        <v>3</v>
      </c>
      <c r="J407" s="7" t="n">
        <v>0</v>
      </c>
      <c r="K407" s="7" t="n">
        <v>7</v>
      </c>
      <c r="L407" s="7" t="n">
        <v>2</v>
      </c>
      <c r="M407" s="7" t="n">
        <v>28</v>
      </c>
      <c r="N407" s="34" t="s">
        <v>3</v>
      </c>
      <c r="O407" s="43" t="n">
        <v>95</v>
      </c>
      <c r="P407" s="7" t="n">
        <v>15</v>
      </c>
      <c r="Q407" s="7" t="n">
        <v>7</v>
      </c>
      <c r="R407" s="7" t="n">
        <v>11</v>
      </c>
      <c r="S407" s="34" t="s">
        <v>3</v>
      </c>
      <c r="T407" s="7" t="n">
        <v>8</v>
      </c>
      <c r="U407" s="7" t="n">
        <v>9</v>
      </c>
      <c r="V407" s="7" t="n">
        <v>1</v>
      </c>
      <c r="W407" s="13" t="n">
        <f t="normal" ca="1">A425</f>
        <v>0</v>
      </c>
    </row>
    <row r="408" spans="1:23">
      <c r="A408" t="s">
        <v>4</v>
      </c>
      <c r="B408" s="4" t="s">
        <v>5</v>
      </c>
      <c r="C408" s="4" t="s">
        <v>14</v>
      </c>
      <c r="D408" s="4" t="s">
        <v>10</v>
      </c>
      <c r="E408" s="4" t="s">
        <v>10</v>
      </c>
      <c r="F408" s="4" t="s">
        <v>9</v>
      </c>
    </row>
    <row r="409" spans="1:23">
      <c r="A409" t="n">
        <v>5673</v>
      </c>
      <c r="B409" s="43" t="n">
        <v>95</v>
      </c>
      <c r="C409" s="7" t="n">
        <v>14</v>
      </c>
      <c r="D409" s="7" t="n">
        <v>7</v>
      </c>
      <c r="E409" s="7" t="n">
        <v>11</v>
      </c>
      <c r="F409" s="7" t="n">
        <v>1</v>
      </c>
    </row>
    <row r="410" spans="1:23">
      <c r="A410" t="s">
        <v>4</v>
      </c>
      <c r="B410" s="4" t="s">
        <v>5</v>
      </c>
      <c r="C410" s="4" t="s">
        <v>14</v>
      </c>
      <c r="D410" s="4" t="s">
        <v>10</v>
      </c>
      <c r="E410" s="4" t="s">
        <v>24</v>
      </c>
      <c r="F410" s="4" t="s">
        <v>10</v>
      </c>
      <c r="G410" s="4" t="s">
        <v>9</v>
      </c>
      <c r="H410" s="4" t="s">
        <v>9</v>
      </c>
      <c r="I410" s="4" t="s">
        <v>10</v>
      </c>
      <c r="J410" s="4" t="s">
        <v>10</v>
      </c>
      <c r="K410" s="4" t="s">
        <v>9</v>
      </c>
      <c r="L410" s="4" t="s">
        <v>9</v>
      </c>
      <c r="M410" s="4" t="s">
        <v>9</v>
      </c>
      <c r="N410" s="4" t="s">
        <v>9</v>
      </c>
      <c r="O410" s="4" t="s">
        <v>6</v>
      </c>
    </row>
    <row r="411" spans="1:23">
      <c r="A411" t="n">
        <v>5683</v>
      </c>
      <c r="B411" s="11" t="n">
        <v>50</v>
      </c>
      <c r="C411" s="7" t="n">
        <v>0</v>
      </c>
      <c r="D411" s="7" t="n">
        <v>12105</v>
      </c>
      <c r="E411" s="7" t="n">
        <v>1</v>
      </c>
      <c r="F411" s="7" t="n">
        <v>0</v>
      </c>
      <c r="G411" s="7" t="n">
        <v>0</v>
      </c>
      <c r="H411" s="7" t="n">
        <v>0</v>
      </c>
      <c r="I411" s="7" t="n">
        <v>0</v>
      </c>
      <c r="J411" s="7" t="n">
        <v>65533</v>
      </c>
      <c r="K411" s="7" t="n">
        <v>0</v>
      </c>
      <c r="L411" s="7" t="n">
        <v>0</v>
      </c>
      <c r="M411" s="7" t="n">
        <v>0</v>
      </c>
      <c r="N411" s="7" t="n">
        <v>0</v>
      </c>
      <c r="O411" s="7" t="s">
        <v>13</v>
      </c>
    </row>
    <row r="412" spans="1:23">
      <c r="A412" t="s">
        <v>4</v>
      </c>
      <c r="B412" s="4" t="s">
        <v>5</v>
      </c>
      <c r="C412" s="4" t="s">
        <v>10</v>
      </c>
      <c r="D412" s="4" t="s">
        <v>14</v>
      </c>
      <c r="E412" s="4" t="s">
        <v>50</v>
      </c>
      <c r="F412" s="4" t="s">
        <v>14</v>
      </c>
      <c r="G412" s="4" t="s">
        <v>14</v>
      </c>
    </row>
    <row r="413" spans="1:23">
      <c r="A413" t="n">
        <v>5722</v>
      </c>
      <c r="B413" s="32" t="n">
        <v>24</v>
      </c>
      <c r="C413" s="7" t="n">
        <v>65533</v>
      </c>
      <c r="D413" s="7" t="n">
        <v>11</v>
      </c>
      <c r="E413" s="7" t="s">
        <v>66</v>
      </c>
      <c r="F413" s="7" t="n">
        <v>2</v>
      </c>
      <c r="G413" s="7" t="n">
        <v>0</v>
      </c>
    </row>
    <row r="414" spans="1:23">
      <c r="A414" t="s">
        <v>4</v>
      </c>
      <c r="B414" s="4" t="s">
        <v>5</v>
      </c>
    </row>
    <row r="415" spans="1:23">
      <c r="A415" t="n">
        <v>5795</v>
      </c>
      <c r="B415" s="33" t="n">
        <v>28</v>
      </c>
    </row>
    <row r="416" spans="1:23">
      <c r="A416" t="s">
        <v>4</v>
      </c>
      <c r="B416" s="4" t="s">
        <v>5</v>
      </c>
      <c r="C416" s="4" t="s">
        <v>14</v>
      </c>
    </row>
    <row r="417" spans="1:23">
      <c r="A417" t="n">
        <v>5796</v>
      </c>
      <c r="B417" s="36" t="n">
        <v>27</v>
      </c>
      <c r="C417" s="7" t="n">
        <v>0</v>
      </c>
    </row>
    <row r="418" spans="1:23">
      <c r="A418" t="s">
        <v>4</v>
      </c>
      <c r="B418" s="4" t="s">
        <v>5</v>
      </c>
      <c r="C418" s="4" t="s">
        <v>14</v>
      </c>
    </row>
    <row r="419" spans="1:23">
      <c r="A419" t="n">
        <v>5798</v>
      </c>
      <c r="B419" s="36" t="n">
        <v>27</v>
      </c>
      <c r="C419" s="7" t="n">
        <v>1</v>
      </c>
    </row>
    <row r="420" spans="1:23">
      <c r="A420" t="s">
        <v>4</v>
      </c>
      <c r="B420" s="4" t="s">
        <v>5</v>
      </c>
      <c r="C420" s="4" t="s">
        <v>10</v>
      </c>
    </row>
    <row r="421" spans="1:23">
      <c r="A421" t="n">
        <v>5800</v>
      </c>
      <c r="B421" s="41" t="n">
        <v>16</v>
      </c>
      <c r="C421" s="7" t="n">
        <v>300</v>
      </c>
    </row>
    <row r="422" spans="1:23">
      <c r="A422" t="s">
        <v>4</v>
      </c>
      <c r="B422" s="4" t="s">
        <v>5</v>
      </c>
      <c r="C422" s="4" t="s">
        <v>25</v>
      </c>
    </row>
    <row r="423" spans="1:23">
      <c r="A423" t="n">
        <v>5803</v>
      </c>
      <c r="B423" s="20" t="n">
        <v>3</v>
      </c>
      <c r="C423" s="13" t="n">
        <f t="normal" ca="1">A431</f>
        <v>0</v>
      </c>
    </row>
    <row r="424" spans="1:23">
      <c r="A424" t="s">
        <v>4</v>
      </c>
      <c r="B424" s="4" t="s">
        <v>5</v>
      </c>
      <c r="C424" s="4" t="s">
        <v>14</v>
      </c>
      <c r="D424" s="34" t="s">
        <v>52</v>
      </c>
      <c r="E424" s="4" t="s">
        <v>5</v>
      </c>
      <c r="F424" s="4" t="s">
        <v>14</v>
      </c>
      <c r="G424" s="4" t="s">
        <v>10</v>
      </c>
      <c r="H424" s="4" t="s">
        <v>10</v>
      </c>
      <c r="I424" s="34" t="s">
        <v>53</v>
      </c>
      <c r="J424" s="4" t="s">
        <v>14</v>
      </c>
      <c r="K424" s="4" t="s">
        <v>9</v>
      </c>
      <c r="L424" s="4" t="s">
        <v>14</v>
      </c>
      <c r="M424" s="4" t="s">
        <v>14</v>
      </c>
      <c r="N424" s="34" t="s">
        <v>52</v>
      </c>
      <c r="O424" s="4" t="s">
        <v>5</v>
      </c>
      <c r="P424" s="4" t="s">
        <v>14</v>
      </c>
      <c r="Q424" s="4" t="s">
        <v>10</v>
      </c>
      <c r="R424" s="4" t="s">
        <v>10</v>
      </c>
      <c r="S424" s="34" t="s">
        <v>53</v>
      </c>
      <c r="T424" s="4" t="s">
        <v>14</v>
      </c>
      <c r="U424" s="4" t="s">
        <v>14</v>
      </c>
      <c r="V424" s="4" t="s">
        <v>25</v>
      </c>
    </row>
    <row r="425" spans="1:23">
      <c r="A425" t="n">
        <v>5808</v>
      </c>
      <c r="B425" s="12" t="n">
        <v>5</v>
      </c>
      <c r="C425" s="7" t="n">
        <v>28</v>
      </c>
      <c r="D425" s="34" t="s">
        <v>3</v>
      </c>
      <c r="E425" s="43" t="n">
        <v>95</v>
      </c>
      <c r="F425" s="7" t="n">
        <v>12</v>
      </c>
      <c r="G425" s="7" t="n">
        <v>7</v>
      </c>
      <c r="H425" s="7" t="n">
        <v>11</v>
      </c>
      <c r="I425" s="34" t="s">
        <v>3</v>
      </c>
      <c r="J425" s="7" t="n">
        <v>0</v>
      </c>
      <c r="K425" s="7" t="n">
        <v>7</v>
      </c>
      <c r="L425" s="7" t="n">
        <v>4</v>
      </c>
      <c r="M425" s="7" t="n">
        <v>28</v>
      </c>
      <c r="N425" s="34" t="s">
        <v>3</v>
      </c>
      <c r="O425" s="43" t="n">
        <v>95</v>
      </c>
      <c r="P425" s="7" t="n">
        <v>15</v>
      </c>
      <c r="Q425" s="7" t="n">
        <v>7</v>
      </c>
      <c r="R425" s="7" t="n">
        <v>11</v>
      </c>
      <c r="S425" s="34" t="s">
        <v>3</v>
      </c>
      <c r="T425" s="7" t="n">
        <v>9</v>
      </c>
      <c r="U425" s="7" t="n">
        <v>1</v>
      </c>
      <c r="V425" s="13" t="n">
        <f t="normal" ca="1">A429</f>
        <v>0</v>
      </c>
    </row>
    <row r="426" spans="1:23">
      <c r="A426" t="s">
        <v>4</v>
      </c>
      <c r="B426" s="4" t="s">
        <v>5</v>
      </c>
      <c r="C426" s="4" t="s">
        <v>25</v>
      </c>
    </row>
    <row r="427" spans="1:23">
      <c r="A427" t="n">
        <v>5835</v>
      </c>
      <c r="B427" s="20" t="n">
        <v>3</v>
      </c>
      <c r="C427" s="13" t="n">
        <f t="normal" ca="1">A431</f>
        <v>0</v>
      </c>
    </row>
    <row r="428" spans="1:23">
      <c r="A428" t="s">
        <v>4</v>
      </c>
      <c r="B428" s="4" t="s">
        <v>5</v>
      </c>
      <c r="C428" s="4" t="s">
        <v>14</v>
      </c>
      <c r="D428" s="34" t="s">
        <v>52</v>
      </c>
      <c r="E428" s="4" t="s">
        <v>5</v>
      </c>
      <c r="F428" s="4" t="s">
        <v>14</v>
      </c>
      <c r="G428" s="4" t="s">
        <v>10</v>
      </c>
      <c r="H428" s="4" t="s">
        <v>10</v>
      </c>
      <c r="I428" s="34" t="s">
        <v>53</v>
      </c>
      <c r="J428" s="4" t="s">
        <v>14</v>
      </c>
      <c r="K428" s="4" t="s">
        <v>9</v>
      </c>
      <c r="L428" s="4" t="s">
        <v>14</v>
      </c>
      <c r="M428" s="4" t="s">
        <v>14</v>
      </c>
      <c r="N428" s="34" t="s">
        <v>52</v>
      </c>
      <c r="O428" s="4" t="s">
        <v>5</v>
      </c>
      <c r="P428" s="4" t="s">
        <v>14</v>
      </c>
      <c r="Q428" s="4" t="s">
        <v>10</v>
      </c>
      <c r="R428" s="4" t="s">
        <v>10</v>
      </c>
      <c r="S428" s="34" t="s">
        <v>53</v>
      </c>
      <c r="T428" s="4" t="s">
        <v>14</v>
      </c>
      <c r="U428" s="4" t="s">
        <v>14</v>
      </c>
      <c r="V428" s="4" t="s">
        <v>25</v>
      </c>
    </row>
    <row r="429" spans="1:23">
      <c r="A429" t="n">
        <v>5840</v>
      </c>
      <c r="B429" s="12" t="n">
        <v>5</v>
      </c>
      <c r="C429" s="7" t="n">
        <v>28</v>
      </c>
      <c r="D429" s="34" t="s">
        <v>3</v>
      </c>
      <c r="E429" s="43" t="n">
        <v>95</v>
      </c>
      <c r="F429" s="7" t="n">
        <v>12</v>
      </c>
      <c r="G429" s="7" t="n">
        <v>7</v>
      </c>
      <c r="H429" s="7" t="n">
        <v>11</v>
      </c>
      <c r="I429" s="34" t="s">
        <v>3</v>
      </c>
      <c r="J429" s="7" t="n">
        <v>0</v>
      </c>
      <c r="K429" s="7" t="n">
        <v>7</v>
      </c>
      <c r="L429" s="7" t="n">
        <v>2</v>
      </c>
      <c r="M429" s="7" t="n">
        <v>28</v>
      </c>
      <c r="N429" s="34" t="s">
        <v>3</v>
      </c>
      <c r="O429" s="43" t="n">
        <v>95</v>
      </c>
      <c r="P429" s="7" t="n">
        <v>15</v>
      </c>
      <c r="Q429" s="7" t="n">
        <v>7</v>
      </c>
      <c r="R429" s="7" t="n">
        <v>11</v>
      </c>
      <c r="S429" s="34" t="s">
        <v>3</v>
      </c>
      <c r="T429" s="7" t="n">
        <v>9</v>
      </c>
      <c r="U429" s="7" t="n">
        <v>1</v>
      </c>
      <c r="V429" s="13" t="n">
        <f t="normal" ca="1">A431</f>
        <v>0</v>
      </c>
    </row>
    <row r="430" spans="1:23">
      <c r="A430" t="s">
        <v>4</v>
      </c>
      <c r="B430" s="4" t="s">
        <v>5</v>
      </c>
      <c r="C430" s="4" t="s">
        <v>10</v>
      </c>
      <c r="D430" s="4" t="s">
        <v>14</v>
      </c>
      <c r="E430" s="4" t="s">
        <v>50</v>
      </c>
      <c r="F430" s="4" t="s">
        <v>14</v>
      </c>
      <c r="G430" s="4" t="s">
        <v>14</v>
      </c>
    </row>
    <row r="431" spans="1:23">
      <c r="A431" t="n">
        <v>5867</v>
      </c>
      <c r="B431" s="32" t="n">
        <v>24</v>
      </c>
      <c r="C431" s="7" t="n">
        <v>65533</v>
      </c>
      <c r="D431" s="7" t="n">
        <v>11</v>
      </c>
      <c r="E431" s="7" t="s">
        <v>67</v>
      </c>
      <c r="F431" s="7" t="n">
        <v>2</v>
      </c>
      <c r="G431" s="7" t="n">
        <v>0</v>
      </c>
    </row>
    <row r="432" spans="1:23">
      <c r="A432" t="s">
        <v>4</v>
      </c>
      <c r="B432" s="4" t="s">
        <v>5</v>
      </c>
      <c r="C432" s="4" t="s">
        <v>14</v>
      </c>
      <c r="D432" s="4" t="s">
        <v>10</v>
      </c>
      <c r="E432" s="4" t="s">
        <v>24</v>
      </c>
      <c r="F432" s="4" t="s">
        <v>10</v>
      </c>
      <c r="G432" s="4" t="s">
        <v>9</v>
      </c>
      <c r="H432" s="4" t="s">
        <v>9</v>
      </c>
      <c r="I432" s="4" t="s">
        <v>10</v>
      </c>
      <c r="J432" s="4" t="s">
        <v>10</v>
      </c>
      <c r="K432" s="4" t="s">
        <v>9</v>
      </c>
      <c r="L432" s="4" t="s">
        <v>9</v>
      </c>
      <c r="M432" s="4" t="s">
        <v>9</v>
      </c>
      <c r="N432" s="4" t="s">
        <v>9</v>
      </c>
      <c r="O432" s="4" t="s">
        <v>6</v>
      </c>
    </row>
    <row r="433" spans="1:22">
      <c r="A433" t="n">
        <v>5906</v>
      </c>
      <c r="B433" s="11" t="n">
        <v>50</v>
      </c>
      <c r="C433" s="7" t="n">
        <v>0</v>
      </c>
      <c r="D433" s="7" t="n">
        <v>12101</v>
      </c>
      <c r="E433" s="7" t="n">
        <v>1</v>
      </c>
      <c r="F433" s="7" t="n">
        <v>0</v>
      </c>
      <c r="G433" s="7" t="n">
        <v>0</v>
      </c>
      <c r="H433" s="7" t="n">
        <v>0</v>
      </c>
      <c r="I433" s="7" t="n">
        <v>0</v>
      </c>
      <c r="J433" s="7" t="n">
        <v>65533</v>
      </c>
      <c r="K433" s="7" t="n">
        <v>0</v>
      </c>
      <c r="L433" s="7" t="n">
        <v>0</v>
      </c>
      <c r="M433" s="7" t="n">
        <v>0</v>
      </c>
      <c r="N433" s="7" t="n">
        <v>0</v>
      </c>
      <c r="O433" s="7" t="s">
        <v>13</v>
      </c>
    </row>
    <row r="434" spans="1:22">
      <c r="A434" t="s">
        <v>4</v>
      </c>
      <c r="B434" s="4" t="s">
        <v>5</v>
      </c>
    </row>
    <row r="435" spans="1:22">
      <c r="A435" t="n">
        <v>5945</v>
      </c>
      <c r="B435" s="33" t="n">
        <v>28</v>
      </c>
    </row>
    <row r="436" spans="1:22">
      <c r="A436" t="s">
        <v>4</v>
      </c>
      <c r="B436" s="4" t="s">
        <v>5</v>
      </c>
      <c r="C436" s="4" t="s">
        <v>14</v>
      </c>
    </row>
    <row r="437" spans="1:22">
      <c r="A437" t="n">
        <v>5946</v>
      </c>
      <c r="B437" s="36" t="n">
        <v>27</v>
      </c>
      <c r="C437" s="7" t="n">
        <v>0</v>
      </c>
    </row>
    <row r="438" spans="1:22">
      <c r="A438" t="s">
        <v>4</v>
      </c>
      <c r="B438" s="4" t="s">
        <v>5</v>
      </c>
      <c r="C438" s="4" t="s">
        <v>10</v>
      </c>
    </row>
    <row r="439" spans="1:22">
      <c r="A439" t="n">
        <v>5948</v>
      </c>
      <c r="B439" s="41" t="n">
        <v>16</v>
      </c>
      <c r="C439" s="7" t="n">
        <v>500</v>
      </c>
    </row>
    <row r="440" spans="1:22">
      <c r="A440" t="s">
        <v>4</v>
      </c>
      <c r="B440" s="4" t="s">
        <v>5</v>
      </c>
      <c r="C440" s="4" t="s">
        <v>14</v>
      </c>
      <c r="D440" s="4" t="s">
        <v>10</v>
      </c>
      <c r="E440" s="4" t="s">
        <v>10</v>
      </c>
      <c r="F440" s="4" t="s">
        <v>10</v>
      </c>
      <c r="G440" s="4" t="s">
        <v>9</v>
      </c>
    </row>
    <row r="441" spans="1:22">
      <c r="A441" t="n">
        <v>5951</v>
      </c>
      <c r="B441" s="43" t="n">
        <v>95</v>
      </c>
      <c r="C441" s="7" t="n">
        <v>6</v>
      </c>
      <c r="D441" s="7" t="n">
        <v>7</v>
      </c>
      <c r="E441" s="7" t="n">
        <v>11</v>
      </c>
      <c r="F441" s="7" t="n">
        <v>500</v>
      </c>
      <c r="G441" s="7" t="n">
        <v>0</v>
      </c>
    </row>
    <row r="442" spans="1:22">
      <c r="A442" t="s">
        <v>4</v>
      </c>
      <c r="B442" s="4" t="s">
        <v>5</v>
      </c>
      <c r="C442" s="4" t="s">
        <v>14</v>
      </c>
      <c r="D442" s="4" t="s">
        <v>10</v>
      </c>
    </row>
    <row r="443" spans="1:22">
      <c r="A443" t="n">
        <v>5963</v>
      </c>
      <c r="B443" s="43" t="n">
        <v>95</v>
      </c>
      <c r="C443" s="7" t="n">
        <v>7</v>
      </c>
      <c r="D443" s="7" t="n">
        <v>0</v>
      </c>
    </row>
    <row r="444" spans="1:22">
      <c r="A444" t="s">
        <v>4</v>
      </c>
      <c r="B444" s="4" t="s">
        <v>5</v>
      </c>
      <c r="C444" s="4" t="s">
        <v>14</v>
      </c>
      <c r="D444" s="4" t="s">
        <v>10</v>
      </c>
    </row>
    <row r="445" spans="1:22">
      <c r="A445" t="n">
        <v>5967</v>
      </c>
      <c r="B445" s="43" t="n">
        <v>95</v>
      </c>
      <c r="C445" s="7" t="n">
        <v>9</v>
      </c>
      <c r="D445" s="7" t="n">
        <v>0</v>
      </c>
    </row>
    <row r="446" spans="1:22">
      <c r="A446" t="s">
        <v>4</v>
      </c>
      <c r="B446" s="4" t="s">
        <v>5</v>
      </c>
      <c r="C446" s="4" t="s">
        <v>14</v>
      </c>
      <c r="D446" s="4" t="s">
        <v>10</v>
      </c>
    </row>
    <row r="447" spans="1:22">
      <c r="A447" t="n">
        <v>5971</v>
      </c>
      <c r="B447" s="43" t="n">
        <v>95</v>
      </c>
      <c r="C447" s="7" t="n">
        <v>8</v>
      </c>
      <c r="D447" s="7" t="n">
        <v>0</v>
      </c>
    </row>
    <row r="448" spans="1:22">
      <c r="A448" t="s">
        <v>4</v>
      </c>
      <c r="B448" s="4" t="s">
        <v>5</v>
      </c>
      <c r="C448" s="4" t="s">
        <v>14</v>
      </c>
      <c r="D448" s="4" t="s">
        <v>10</v>
      </c>
      <c r="E448" s="4" t="s">
        <v>24</v>
      </c>
      <c r="F448" s="4" t="s">
        <v>10</v>
      </c>
      <c r="G448" s="4" t="s">
        <v>9</v>
      </c>
      <c r="H448" s="4" t="s">
        <v>9</v>
      </c>
      <c r="I448" s="4" t="s">
        <v>10</v>
      </c>
      <c r="J448" s="4" t="s">
        <v>10</v>
      </c>
      <c r="K448" s="4" t="s">
        <v>9</v>
      </c>
      <c r="L448" s="4" t="s">
        <v>9</v>
      </c>
      <c r="M448" s="4" t="s">
        <v>9</v>
      </c>
      <c r="N448" s="4" t="s">
        <v>9</v>
      </c>
      <c r="O448" s="4" t="s">
        <v>6</v>
      </c>
    </row>
    <row r="449" spans="1:15">
      <c r="A449" t="n">
        <v>5975</v>
      </c>
      <c r="B449" s="11" t="n">
        <v>50</v>
      </c>
      <c r="C449" s="7" t="n">
        <v>0</v>
      </c>
      <c r="D449" s="7" t="n">
        <v>14041</v>
      </c>
      <c r="E449" s="7" t="n">
        <v>1</v>
      </c>
      <c r="F449" s="7" t="n">
        <v>0</v>
      </c>
      <c r="G449" s="7" t="n">
        <v>0</v>
      </c>
      <c r="H449" s="7" t="n">
        <v>0</v>
      </c>
      <c r="I449" s="7" t="n">
        <v>0</v>
      </c>
      <c r="J449" s="7" t="n">
        <v>65533</v>
      </c>
      <c r="K449" s="7" t="n">
        <v>0</v>
      </c>
      <c r="L449" s="7" t="n">
        <v>0</v>
      </c>
      <c r="M449" s="7" t="n">
        <v>0</v>
      </c>
      <c r="N449" s="7" t="n">
        <v>0</v>
      </c>
      <c r="O449" s="7" t="s">
        <v>13</v>
      </c>
    </row>
    <row r="450" spans="1:15">
      <c r="A450" t="s">
        <v>4</v>
      </c>
      <c r="B450" s="4" t="s">
        <v>5</v>
      </c>
      <c r="C450" s="4" t="s">
        <v>14</v>
      </c>
      <c r="D450" s="4" t="s">
        <v>10</v>
      </c>
      <c r="E450" s="4" t="s">
        <v>10</v>
      </c>
      <c r="F450" s="4" t="s">
        <v>10</v>
      </c>
      <c r="G450" s="4" t="s">
        <v>10</v>
      </c>
      <c r="H450" s="4" t="s">
        <v>14</v>
      </c>
    </row>
    <row r="451" spans="1:15">
      <c r="A451" t="n">
        <v>6014</v>
      </c>
      <c r="B451" s="31" t="n">
        <v>25</v>
      </c>
      <c r="C451" s="7" t="n">
        <v>5</v>
      </c>
      <c r="D451" s="7" t="n">
        <v>65535</v>
      </c>
      <c r="E451" s="7" t="n">
        <v>65535</v>
      </c>
      <c r="F451" s="7" t="n">
        <v>65535</v>
      </c>
      <c r="G451" s="7" t="n">
        <v>65535</v>
      </c>
      <c r="H451" s="7" t="n">
        <v>0</v>
      </c>
    </row>
    <row r="452" spans="1:15">
      <c r="A452" t="s">
        <v>4</v>
      </c>
      <c r="B452" s="4" t="s">
        <v>5</v>
      </c>
      <c r="C452" s="4" t="s">
        <v>10</v>
      </c>
      <c r="D452" s="4" t="s">
        <v>14</v>
      </c>
      <c r="E452" s="4" t="s">
        <v>50</v>
      </c>
      <c r="F452" s="4" t="s">
        <v>14</v>
      </c>
      <c r="G452" s="4" t="s">
        <v>14</v>
      </c>
    </row>
    <row r="453" spans="1:15">
      <c r="A453" t="n">
        <v>6025</v>
      </c>
      <c r="B453" s="32" t="n">
        <v>24</v>
      </c>
      <c r="C453" s="7" t="n">
        <v>65533</v>
      </c>
      <c r="D453" s="7" t="n">
        <v>11</v>
      </c>
      <c r="E453" s="7" t="s">
        <v>68</v>
      </c>
      <c r="F453" s="7" t="n">
        <v>2</v>
      </c>
      <c r="G453" s="7" t="n">
        <v>0</v>
      </c>
    </row>
    <row r="454" spans="1:15">
      <c r="A454" t="s">
        <v>4</v>
      </c>
      <c r="B454" s="4" t="s">
        <v>5</v>
      </c>
    </row>
    <row r="455" spans="1:15">
      <c r="A455" t="n">
        <v>6061</v>
      </c>
      <c r="B455" s="33" t="n">
        <v>28</v>
      </c>
    </row>
    <row r="456" spans="1:15">
      <c r="A456" t="s">
        <v>4</v>
      </c>
      <c r="B456" s="4" t="s">
        <v>5</v>
      </c>
      <c r="C456" s="4" t="s">
        <v>14</v>
      </c>
    </row>
    <row r="457" spans="1:15">
      <c r="A457" t="n">
        <v>6062</v>
      </c>
      <c r="B457" s="36" t="n">
        <v>27</v>
      </c>
      <c r="C457" s="7" t="n">
        <v>0</v>
      </c>
    </row>
    <row r="458" spans="1:15">
      <c r="A458" t="s">
        <v>4</v>
      </c>
      <c r="B458" s="4" t="s">
        <v>5</v>
      </c>
      <c r="C458" s="4" t="s">
        <v>14</v>
      </c>
      <c r="D458" s="4" t="s">
        <v>10</v>
      </c>
      <c r="E458" s="4" t="s">
        <v>10</v>
      </c>
      <c r="F458" s="4" t="s">
        <v>10</v>
      </c>
      <c r="G458" s="4" t="s">
        <v>10</v>
      </c>
      <c r="H458" s="4" t="s">
        <v>14</v>
      </c>
    </row>
    <row r="459" spans="1:15">
      <c r="A459" t="n">
        <v>6064</v>
      </c>
      <c r="B459" s="31" t="n">
        <v>25</v>
      </c>
      <c r="C459" s="7" t="n">
        <v>5</v>
      </c>
      <c r="D459" s="7" t="n">
        <v>65535</v>
      </c>
      <c r="E459" s="7" t="n">
        <v>65535</v>
      </c>
      <c r="F459" s="7" t="n">
        <v>65535</v>
      </c>
      <c r="G459" s="7" t="n">
        <v>65535</v>
      </c>
      <c r="H459" s="7" t="n">
        <v>0</v>
      </c>
    </row>
    <row r="460" spans="1:15">
      <c r="A460" t="s">
        <v>4</v>
      </c>
      <c r="B460" s="4" t="s">
        <v>5</v>
      </c>
      <c r="C460" s="4" t="s">
        <v>10</v>
      </c>
    </row>
    <row r="461" spans="1:15">
      <c r="A461" t="n">
        <v>6075</v>
      </c>
      <c r="B461" s="41" t="n">
        <v>16</v>
      </c>
      <c r="C461" s="7" t="n">
        <v>500</v>
      </c>
    </row>
    <row r="462" spans="1:15">
      <c r="A462" t="s">
        <v>4</v>
      </c>
      <c r="B462" s="4" t="s">
        <v>5</v>
      </c>
      <c r="C462" s="4" t="s">
        <v>14</v>
      </c>
      <c r="D462" s="4" t="s">
        <v>10</v>
      </c>
      <c r="E462" s="4" t="s">
        <v>10</v>
      </c>
      <c r="F462" s="4" t="s">
        <v>10</v>
      </c>
    </row>
    <row r="463" spans="1:15">
      <c r="A463" t="n">
        <v>6078</v>
      </c>
      <c r="B463" s="47" t="n">
        <v>63</v>
      </c>
      <c r="C463" s="7" t="n">
        <v>0</v>
      </c>
      <c r="D463" s="7" t="n">
        <v>65535</v>
      </c>
      <c r="E463" s="7" t="n">
        <v>45</v>
      </c>
      <c r="F463" s="7" t="n">
        <v>0</v>
      </c>
    </row>
    <row r="464" spans="1:15">
      <c r="A464" t="s">
        <v>4</v>
      </c>
      <c r="B464" s="4" t="s">
        <v>5</v>
      </c>
      <c r="C464" s="4" t="s">
        <v>14</v>
      </c>
      <c r="D464" s="4" t="s">
        <v>10</v>
      </c>
      <c r="E464" s="4" t="s">
        <v>24</v>
      </c>
    </row>
    <row r="465" spans="1:15">
      <c r="A465" t="n">
        <v>6086</v>
      </c>
      <c r="B465" s="37" t="n">
        <v>58</v>
      </c>
      <c r="C465" s="7" t="n">
        <v>100</v>
      </c>
      <c r="D465" s="7" t="n">
        <v>1000</v>
      </c>
      <c r="E465" s="7" t="n">
        <v>1</v>
      </c>
    </row>
    <row r="466" spans="1:15">
      <c r="A466" t="s">
        <v>4</v>
      </c>
      <c r="B466" s="4" t="s">
        <v>5</v>
      </c>
      <c r="C466" s="4" t="s">
        <v>14</v>
      </c>
      <c r="D466" s="4" t="s">
        <v>10</v>
      </c>
    </row>
    <row r="467" spans="1:15">
      <c r="A467" t="n">
        <v>6094</v>
      </c>
      <c r="B467" s="37" t="n">
        <v>58</v>
      </c>
      <c r="C467" s="7" t="n">
        <v>255</v>
      </c>
      <c r="D467" s="7" t="n">
        <v>0</v>
      </c>
    </row>
    <row r="468" spans="1:15">
      <c r="A468" t="s">
        <v>4</v>
      </c>
      <c r="B468" s="4" t="s">
        <v>5</v>
      </c>
      <c r="C468" s="4" t="s">
        <v>14</v>
      </c>
    </row>
    <row r="469" spans="1:15">
      <c r="A469" t="n">
        <v>6098</v>
      </c>
      <c r="B469" s="46" t="n">
        <v>23</v>
      </c>
      <c r="C469" s="7" t="n">
        <v>0</v>
      </c>
    </row>
    <row r="470" spans="1:15">
      <c r="A470" t="s">
        <v>4</v>
      </c>
      <c r="B470" s="4" t="s">
        <v>5</v>
      </c>
    </row>
    <row r="471" spans="1:15">
      <c r="A471" t="n">
        <v>6100</v>
      </c>
      <c r="B471" s="5" t="n">
        <v>1</v>
      </c>
    </row>
    <row r="472" spans="1:15" s="3" customFormat="1" customHeight="0">
      <c r="A472" s="3" t="s">
        <v>2</v>
      </c>
      <c r="B472" s="3" t="s">
        <v>69</v>
      </c>
    </row>
    <row r="473" spans="1:15">
      <c r="A473" t="s">
        <v>4</v>
      </c>
      <c r="B473" s="4" t="s">
        <v>5</v>
      </c>
      <c r="C473" s="4" t="s">
        <v>14</v>
      </c>
      <c r="D473" s="4" t="s">
        <v>10</v>
      </c>
    </row>
    <row r="474" spans="1:15">
      <c r="A474" t="n">
        <v>6104</v>
      </c>
      <c r="B474" s="29" t="n">
        <v>22</v>
      </c>
      <c r="C474" s="7" t="n">
        <v>20</v>
      </c>
      <c r="D474" s="7" t="n">
        <v>0</v>
      </c>
    </row>
    <row r="475" spans="1:15">
      <c r="A475" t="s">
        <v>4</v>
      </c>
      <c r="B475" s="4" t="s">
        <v>5</v>
      </c>
      <c r="C475" s="4" t="s">
        <v>14</v>
      </c>
      <c r="D475" s="4" t="s">
        <v>10</v>
      </c>
      <c r="E475" s="4" t="s">
        <v>9</v>
      </c>
    </row>
    <row r="476" spans="1:15">
      <c r="A476" t="n">
        <v>6108</v>
      </c>
      <c r="B476" s="48" t="n">
        <v>101</v>
      </c>
      <c r="C476" s="7" t="n">
        <v>7</v>
      </c>
      <c r="D476" s="7" t="n">
        <v>248</v>
      </c>
      <c r="E476" s="7" t="n">
        <v>400</v>
      </c>
    </row>
    <row r="477" spans="1:15">
      <c r="A477" t="s">
        <v>4</v>
      </c>
      <c r="B477" s="4" t="s">
        <v>5</v>
      </c>
      <c r="C477" s="4" t="s">
        <v>14</v>
      </c>
      <c r="D477" s="4" t="s">
        <v>14</v>
      </c>
    </row>
    <row r="478" spans="1:15">
      <c r="A478" t="n">
        <v>6116</v>
      </c>
      <c r="B478" s="15" t="n">
        <v>74</v>
      </c>
      <c r="C478" s="7" t="n">
        <v>14</v>
      </c>
      <c r="D478" s="7" t="n">
        <v>0</v>
      </c>
    </row>
    <row r="479" spans="1:15">
      <c r="A479" t="s">
        <v>4</v>
      </c>
      <c r="B479" s="4" t="s">
        <v>5</v>
      </c>
      <c r="C479" s="4" t="s">
        <v>10</v>
      </c>
    </row>
    <row r="480" spans="1:15">
      <c r="A480" t="n">
        <v>6119</v>
      </c>
      <c r="B480" s="41" t="n">
        <v>16</v>
      </c>
      <c r="C480" s="7" t="n">
        <v>1000</v>
      </c>
    </row>
    <row r="481" spans="1:5">
      <c r="A481" t="s">
        <v>4</v>
      </c>
      <c r="B481" s="4" t="s">
        <v>5</v>
      </c>
      <c r="C481" s="4" t="s">
        <v>14</v>
      </c>
      <c r="D481" s="4" t="s">
        <v>10</v>
      </c>
      <c r="E481" s="4" t="s">
        <v>24</v>
      </c>
      <c r="F481" s="4" t="s">
        <v>10</v>
      </c>
      <c r="G481" s="4" t="s">
        <v>9</v>
      </c>
      <c r="H481" s="4" t="s">
        <v>9</v>
      </c>
      <c r="I481" s="4" t="s">
        <v>10</v>
      </c>
      <c r="J481" s="4" t="s">
        <v>10</v>
      </c>
      <c r="K481" s="4" t="s">
        <v>9</v>
      </c>
      <c r="L481" s="4" t="s">
        <v>9</v>
      </c>
      <c r="M481" s="4" t="s">
        <v>9</v>
      </c>
      <c r="N481" s="4" t="s">
        <v>9</v>
      </c>
      <c r="O481" s="4" t="s">
        <v>6</v>
      </c>
    </row>
    <row r="482" spans="1:5">
      <c r="A482" t="n">
        <v>6122</v>
      </c>
      <c r="B482" s="11" t="n">
        <v>50</v>
      </c>
      <c r="C482" s="7" t="n">
        <v>0</v>
      </c>
      <c r="D482" s="7" t="n">
        <v>12010</v>
      </c>
      <c r="E482" s="7" t="n">
        <v>1</v>
      </c>
      <c r="F482" s="7" t="n">
        <v>0</v>
      </c>
      <c r="G482" s="7" t="n">
        <v>0</v>
      </c>
      <c r="H482" s="7" t="n">
        <v>0</v>
      </c>
      <c r="I482" s="7" t="n">
        <v>0</v>
      </c>
      <c r="J482" s="7" t="n">
        <v>65533</v>
      </c>
      <c r="K482" s="7" t="n">
        <v>0</v>
      </c>
      <c r="L482" s="7" t="n">
        <v>0</v>
      </c>
      <c r="M482" s="7" t="n">
        <v>0</v>
      </c>
      <c r="N482" s="7" t="n">
        <v>0</v>
      </c>
      <c r="O482" s="7" t="s">
        <v>13</v>
      </c>
    </row>
    <row r="483" spans="1:5">
      <c r="A483" t="s">
        <v>4</v>
      </c>
      <c r="B483" s="4" t="s">
        <v>5</v>
      </c>
      <c r="C483" s="4" t="s">
        <v>14</v>
      </c>
      <c r="D483" s="4" t="s">
        <v>10</v>
      </c>
      <c r="E483" s="4" t="s">
        <v>10</v>
      </c>
      <c r="F483" s="4" t="s">
        <v>10</v>
      </c>
      <c r="G483" s="4" t="s">
        <v>10</v>
      </c>
      <c r="H483" s="4" t="s">
        <v>14</v>
      </c>
    </row>
    <row r="484" spans="1:5">
      <c r="A484" t="n">
        <v>6161</v>
      </c>
      <c r="B484" s="31" t="n">
        <v>25</v>
      </c>
      <c r="C484" s="7" t="n">
        <v>5</v>
      </c>
      <c r="D484" s="7" t="n">
        <v>65535</v>
      </c>
      <c r="E484" s="7" t="n">
        <v>65535</v>
      </c>
      <c r="F484" s="7" t="n">
        <v>65535</v>
      </c>
      <c r="G484" s="7" t="n">
        <v>65535</v>
      </c>
      <c r="H484" s="7" t="n">
        <v>0</v>
      </c>
    </row>
    <row r="485" spans="1:5">
      <c r="A485" t="s">
        <v>4</v>
      </c>
      <c r="B485" s="4" t="s">
        <v>5</v>
      </c>
      <c r="C485" s="4" t="s">
        <v>10</v>
      </c>
      <c r="D485" s="4" t="s">
        <v>14</v>
      </c>
      <c r="E485" s="4" t="s">
        <v>14</v>
      </c>
      <c r="F485" s="4" t="s">
        <v>50</v>
      </c>
      <c r="G485" s="4" t="s">
        <v>14</v>
      </c>
      <c r="H485" s="4" t="s">
        <v>14</v>
      </c>
    </row>
    <row r="486" spans="1:5">
      <c r="A486" t="n">
        <v>6172</v>
      </c>
      <c r="B486" s="32" t="n">
        <v>24</v>
      </c>
      <c r="C486" s="7" t="n">
        <v>65534</v>
      </c>
      <c r="D486" s="7" t="n">
        <v>6</v>
      </c>
      <c r="E486" s="7" t="n">
        <v>12</v>
      </c>
      <c r="F486" s="7" t="s">
        <v>70</v>
      </c>
      <c r="G486" s="7" t="n">
        <v>2</v>
      </c>
      <c r="H486" s="7" t="n">
        <v>0</v>
      </c>
    </row>
    <row r="487" spans="1:5">
      <c r="A487" t="s">
        <v>4</v>
      </c>
      <c r="B487" s="4" t="s">
        <v>5</v>
      </c>
    </row>
    <row r="488" spans="1:5">
      <c r="A488" t="n">
        <v>6215</v>
      </c>
      <c r="B488" s="33" t="n">
        <v>28</v>
      </c>
    </row>
    <row r="489" spans="1:5">
      <c r="A489" t="s">
        <v>4</v>
      </c>
      <c r="B489" s="4" t="s">
        <v>5</v>
      </c>
      <c r="C489" s="4" t="s">
        <v>14</v>
      </c>
    </row>
    <row r="490" spans="1:5">
      <c r="A490" t="n">
        <v>6216</v>
      </c>
      <c r="B490" s="36" t="n">
        <v>27</v>
      </c>
      <c r="C490" s="7" t="n">
        <v>0</v>
      </c>
    </row>
    <row r="491" spans="1:5">
      <c r="A491" t="s">
        <v>4</v>
      </c>
      <c r="B491" s="4" t="s">
        <v>5</v>
      </c>
      <c r="C491" s="4" t="s">
        <v>14</v>
      </c>
      <c r="D491" s="4" t="s">
        <v>6</v>
      </c>
    </row>
    <row r="492" spans="1:5">
      <c r="A492" t="n">
        <v>6218</v>
      </c>
      <c r="B492" s="9" t="n">
        <v>2</v>
      </c>
      <c r="C492" s="7" t="n">
        <v>10</v>
      </c>
      <c r="D492" s="7" t="s">
        <v>58</v>
      </c>
    </row>
    <row r="493" spans="1:5">
      <c r="A493" t="s">
        <v>4</v>
      </c>
      <c r="B493" s="4" t="s">
        <v>5</v>
      </c>
      <c r="C493" s="4" t="s">
        <v>10</v>
      </c>
    </row>
    <row r="494" spans="1:5">
      <c r="A494" t="n">
        <v>6241</v>
      </c>
      <c r="B494" s="41" t="n">
        <v>16</v>
      </c>
      <c r="C494" s="7" t="n">
        <v>0</v>
      </c>
    </row>
    <row r="495" spans="1:5">
      <c r="A495" t="s">
        <v>4</v>
      </c>
      <c r="B495" s="4" t="s">
        <v>5</v>
      </c>
      <c r="C495" s="4" t="s">
        <v>14</v>
      </c>
      <c r="D495" s="4" t="s">
        <v>6</v>
      </c>
    </row>
    <row r="496" spans="1:5">
      <c r="A496" t="n">
        <v>6244</v>
      </c>
      <c r="B496" s="9" t="n">
        <v>2</v>
      </c>
      <c r="C496" s="7" t="n">
        <v>10</v>
      </c>
      <c r="D496" s="7" t="s">
        <v>59</v>
      </c>
    </row>
    <row r="497" spans="1:15">
      <c r="A497" t="s">
        <v>4</v>
      </c>
      <c r="B497" s="4" t="s">
        <v>5</v>
      </c>
      <c r="C497" s="4" t="s">
        <v>10</v>
      </c>
    </row>
    <row r="498" spans="1:15">
      <c r="A498" t="n">
        <v>6262</v>
      </c>
      <c r="B498" s="41" t="n">
        <v>16</v>
      </c>
      <c r="C498" s="7" t="n">
        <v>0</v>
      </c>
    </row>
    <row r="499" spans="1:15">
      <c r="A499" t="s">
        <v>4</v>
      </c>
      <c r="B499" s="4" t="s">
        <v>5</v>
      </c>
      <c r="C499" s="4" t="s">
        <v>14</v>
      </c>
      <c r="D499" s="4" t="s">
        <v>6</v>
      </c>
    </row>
    <row r="500" spans="1:15">
      <c r="A500" t="n">
        <v>6265</v>
      </c>
      <c r="B500" s="9" t="n">
        <v>2</v>
      </c>
      <c r="C500" s="7" t="n">
        <v>10</v>
      </c>
      <c r="D500" s="7" t="s">
        <v>60</v>
      </c>
    </row>
    <row r="501" spans="1:15">
      <c r="A501" t="s">
        <v>4</v>
      </c>
      <c r="B501" s="4" t="s">
        <v>5</v>
      </c>
      <c r="C501" s="4" t="s">
        <v>10</v>
      </c>
    </row>
    <row r="502" spans="1:15">
      <c r="A502" t="n">
        <v>6284</v>
      </c>
      <c r="B502" s="41" t="n">
        <v>16</v>
      </c>
      <c r="C502" s="7" t="n">
        <v>0</v>
      </c>
    </row>
    <row r="503" spans="1:15">
      <c r="A503" t="s">
        <v>4</v>
      </c>
      <c r="B503" s="4" t="s">
        <v>5</v>
      </c>
      <c r="C503" s="4" t="s">
        <v>14</v>
      </c>
    </row>
    <row r="504" spans="1:15">
      <c r="A504" t="n">
        <v>6287</v>
      </c>
      <c r="B504" s="46" t="n">
        <v>23</v>
      </c>
      <c r="C504" s="7" t="n">
        <v>20</v>
      </c>
    </row>
    <row r="505" spans="1:15">
      <c r="A505" t="s">
        <v>4</v>
      </c>
      <c r="B505" s="4" t="s">
        <v>5</v>
      </c>
    </row>
    <row r="506" spans="1:15">
      <c r="A506" t="n">
        <v>6289</v>
      </c>
      <c r="B506" s="5" t="n">
        <v>1</v>
      </c>
    </row>
    <row r="507" spans="1:15" s="3" customFormat="1" customHeight="0">
      <c r="A507" s="3" t="s">
        <v>2</v>
      </c>
      <c r="B507" s="3" t="s">
        <v>71</v>
      </c>
    </row>
    <row r="508" spans="1:15">
      <c r="A508" t="s">
        <v>4</v>
      </c>
      <c r="B508" s="4" t="s">
        <v>5</v>
      </c>
      <c r="C508" s="4" t="s">
        <v>14</v>
      </c>
      <c r="D508" s="4" t="s">
        <v>14</v>
      </c>
      <c r="E508" s="4" t="s">
        <v>10</v>
      </c>
      <c r="F508" s="4" t="s">
        <v>10</v>
      </c>
      <c r="G508" s="4" t="s">
        <v>10</v>
      </c>
      <c r="H508" s="4" t="s">
        <v>10</v>
      </c>
      <c r="I508" s="4" t="s">
        <v>10</v>
      </c>
      <c r="J508" s="4" t="s">
        <v>10</v>
      </c>
      <c r="K508" s="4" t="s">
        <v>10</v>
      </c>
      <c r="L508" s="4" t="s">
        <v>10</v>
      </c>
      <c r="M508" s="4" t="s">
        <v>10</v>
      </c>
      <c r="N508" s="4" t="s">
        <v>10</v>
      </c>
      <c r="O508" s="4" t="s">
        <v>10</v>
      </c>
      <c r="P508" s="4" t="s">
        <v>10</v>
      </c>
      <c r="Q508" s="4" t="s">
        <v>10</v>
      </c>
      <c r="R508" s="4" t="s">
        <v>10</v>
      </c>
      <c r="S508" s="4" t="s">
        <v>10</v>
      </c>
    </row>
    <row r="509" spans="1:15">
      <c r="A509" t="n">
        <v>6292</v>
      </c>
      <c r="B509" s="49" t="n">
        <v>161</v>
      </c>
      <c r="C509" s="7" t="n">
        <v>2</v>
      </c>
      <c r="D509" s="7" t="n">
        <v>6</v>
      </c>
      <c r="E509" s="7" t="n">
        <v>8948</v>
      </c>
      <c r="F509" s="7" t="n">
        <v>9712</v>
      </c>
      <c r="G509" s="7" t="n">
        <v>9715</v>
      </c>
      <c r="H509" s="7" t="n">
        <v>9721</v>
      </c>
      <c r="I509" s="7" t="n">
        <v>9724</v>
      </c>
      <c r="J509" s="7" t="n">
        <v>10225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</row>
    <row r="510" spans="1:15">
      <c r="A510" t="s">
        <v>4</v>
      </c>
      <c r="B510" s="4" t="s">
        <v>5</v>
      </c>
      <c r="C510" s="4" t="s">
        <v>14</v>
      </c>
      <c r="D510" s="4" t="s">
        <v>24</v>
      </c>
      <c r="E510" s="4" t="s">
        <v>24</v>
      </c>
      <c r="F510" s="4" t="s">
        <v>24</v>
      </c>
    </row>
    <row r="511" spans="1:15">
      <c r="A511" t="n">
        <v>6325</v>
      </c>
      <c r="B511" s="49" t="n">
        <v>161</v>
      </c>
      <c r="C511" s="7" t="n">
        <v>3</v>
      </c>
      <c r="D511" s="7" t="n">
        <v>1</v>
      </c>
      <c r="E511" s="7" t="n">
        <v>1.60000002384186</v>
      </c>
      <c r="F511" s="7" t="n">
        <v>0.0900000035762787</v>
      </c>
    </row>
    <row r="512" spans="1:15">
      <c r="A512" t="s">
        <v>4</v>
      </c>
      <c r="B512" s="4" t="s">
        <v>5</v>
      </c>
      <c r="C512" s="4" t="s">
        <v>14</v>
      </c>
      <c r="D512" s="4" t="s">
        <v>10</v>
      </c>
      <c r="E512" s="4" t="s">
        <v>14</v>
      </c>
      <c r="F512" s="4" t="s">
        <v>14</v>
      </c>
      <c r="G512" s="4" t="s">
        <v>14</v>
      </c>
      <c r="H512" s="4" t="s">
        <v>14</v>
      </c>
      <c r="I512" s="4" t="s">
        <v>14</v>
      </c>
      <c r="J512" s="4" t="s">
        <v>14</v>
      </c>
      <c r="K512" s="4" t="s">
        <v>14</v>
      </c>
      <c r="L512" s="4" t="s">
        <v>14</v>
      </c>
      <c r="M512" s="4" t="s">
        <v>14</v>
      </c>
      <c r="N512" s="4" t="s">
        <v>14</v>
      </c>
      <c r="O512" s="4" t="s">
        <v>14</v>
      </c>
      <c r="P512" s="4" t="s">
        <v>14</v>
      </c>
      <c r="Q512" s="4" t="s">
        <v>14</v>
      </c>
      <c r="R512" s="4" t="s">
        <v>14</v>
      </c>
      <c r="S512" s="4" t="s">
        <v>14</v>
      </c>
      <c r="T512" s="4" t="s">
        <v>14</v>
      </c>
    </row>
    <row r="513" spans="1:20">
      <c r="A513" t="n">
        <v>6339</v>
      </c>
      <c r="B513" s="49" t="n">
        <v>161</v>
      </c>
      <c r="C513" s="7" t="n">
        <v>0</v>
      </c>
      <c r="D513" s="7" t="n">
        <v>5904</v>
      </c>
      <c r="E513" s="7" t="n">
        <v>0</v>
      </c>
      <c r="F513" s="7" t="n">
        <v>0</v>
      </c>
      <c r="G513" s="7" t="n">
        <v>0</v>
      </c>
      <c r="H513" s="7" t="n">
        <v>0</v>
      </c>
      <c r="I513" s="7" t="n">
        <v>4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</row>
    <row r="514" spans="1:20">
      <c r="A514" t="s">
        <v>4</v>
      </c>
      <c r="B514" s="4" t="s">
        <v>5</v>
      </c>
      <c r="C514" s="4" t="s">
        <v>14</v>
      </c>
      <c r="D514" s="4" t="s">
        <v>24</v>
      </c>
      <c r="E514" s="4" t="s">
        <v>24</v>
      </c>
      <c r="F514" s="4" t="s">
        <v>24</v>
      </c>
    </row>
    <row r="515" spans="1:20">
      <c r="A515" t="n">
        <v>6359</v>
      </c>
      <c r="B515" s="49" t="n">
        <v>161</v>
      </c>
      <c r="C515" s="7" t="n">
        <v>3</v>
      </c>
      <c r="D515" s="7" t="n">
        <v>1</v>
      </c>
      <c r="E515" s="7" t="n">
        <v>1.60000002384186</v>
      </c>
      <c r="F515" s="7" t="n">
        <v>0.0900000035762787</v>
      </c>
    </row>
    <row r="516" spans="1:20">
      <c r="A516" t="s">
        <v>4</v>
      </c>
      <c r="B516" s="4" t="s">
        <v>5</v>
      </c>
      <c r="C516" s="4" t="s">
        <v>14</v>
      </c>
      <c r="D516" s="4" t="s">
        <v>10</v>
      </c>
      <c r="E516" s="4" t="s">
        <v>14</v>
      </c>
      <c r="F516" s="4" t="s">
        <v>14</v>
      </c>
      <c r="G516" s="4" t="s">
        <v>14</v>
      </c>
      <c r="H516" s="4" t="s">
        <v>14</v>
      </c>
      <c r="I516" s="4" t="s">
        <v>14</v>
      </c>
      <c r="J516" s="4" t="s">
        <v>14</v>
      </c>
      <c r="K516" s="4" t="s">
        <v>14</v>
      </c>
      <c r="L516" s="4" t="s">
        <v>14</v>
      </c>
      <c r="M516" s="4" t="s">
        <v>14</v>
      </c>
      <c r="N516" s="4" t="s">
        <v>14</v>
      </c>
      <c r="O516" s="4" t="s">
        <v>14</v>
      </c>
      <c r="P516" s="4" t="s">
        <v>14</v>
      </c>
      <c r="Q516" s="4" t="s">
        <v>14</v>
      </c>
      <c r="R516" s="4" t="s">
        <v>14</v>
      </c>
      <c r="S516" s="4" t="s">
        <v>14</v>
      </c>
      <c r="T516" s="4" t="s">
        <v>14</v>
      </c>
    </row>
    <row r="517" spans="1:20">
      <c r="A517" t="n">
        <v>6373</v>
      </c>
      <c r="B517" s="49" t="n">
        <v>161</v>
      </c>
      <c r="C517" s="7" t="n">
        <v>0</v>
      </c>
      <c r="D517" s="7" t="n">
        <v>5655</v>
      </c>
      <c r="E517" s="7" t="n">
        <v>0</v>
      </c>
      <c r="F517" s="7" t="n">
        <v>0</v>
      </c>
      <c r="G517" s="7" t="n">
        <v>221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</row>
    <row r="518" spans="1:20">
      <c r="A518" t="s">
        <v>4</v>
      </c>
      <c r="B518" s="4" t="s">
        <v>5</v>
      </c>
      <c r="C518" s="4" t="s">
        <v>14</v>
      </c>
      <c r="D518" s="4" t="s">
        <v>24</v>
      </c>
      <c r="E518" s="4" t="s">
        <v>24</v>
      </c>
      <c r="F518" s="4" t="s">
        <v>24</v>
      </c>
    </row>
    <row r="519" spans="1:20">
      <c r="A519" t="n">
        <v>6393</v>
      </c>
      <c r="B519" s="49" t="n">
        <v>161</v>
      </c>
      <c r="C519" s="7" t="n">
        <v>3</v>
      </c>
      <c r="D519" s="7" t="n">
        <v>1</v>
      </c>
      <c r="E519" s="7" t="n">
        <v>1.60000002384186</v>
      </c>
      <c r="F519" s="7" t="n">
        <v>0.0900000035762787</v>
      </c>
    </row>
    <row r="520" spans="1:20">
      <c r="A520" t="s">
        <v>4</v>
      </c>
      <c r="B520" s="4" t="s">
        <v>5</v>
      </c>
      <c r="C520" s="4" t="s">
        <v>14</v>
      </c>
      <c r="D520" s="4" t="s">
        <v>10</v>
      </c>
      <c r="E520" s="4" t="s">
        <v>14</v>
      </c>
      <c r="F520" s="4" t="s">
        <v>14</v>
      </c>
      <c r="G520" s="4" t="s">
        <v>14</v>
      </c>
      <c r="H520" s="4" t="s">
        <v>14</v>
      </c>
      <c r="I520" s="4" t="s">
        <v>14</v>
      </c>
      <c r="J520" s="4" t="s">
        <v>14</v>
      </c>
      <c r="K520" s="4" t="s">
        <v>14</v>
      </c>
      <c r="L520" s="4" t="s">
        <v>14</v>
      </c>
      <c r="M520" s="4" t="s">
        <v>14</v>
      </c>
      <c r="N520" s="4" t="s">
        <v>14</v>
      </c>
      <c r="O520" s="4" t="s">
        <v>14</v>
      </c>
      <c r="P520" s="4" t="s">
        <v>14</v>
      </c>
      <c r="Q520" s="4" t="s">
        <v>14</v>
      </c>
      <c r="R520" s="4" t="s">
        <v>14</v>
      </c>
      <c r="S520" s="4" t="s">
        <v>14</v>
      </c>
      <c r="T520" s="4" t="s">
        <v>14</v>
      </c>
    </row>
    <row r="521" spans="1:20">
      <c r="A521" t="n">
        <v>6407</v>
      </c>
      <c r="B521" s="49" t="n">
        <v>161</v>
      </c>
      <c r="C521" s="7" t="n">
        <v>0</v>
      </c>
      <c r="D521" s="7" t="n">
        <v>5943</v>
      </c>
      <c r="E521" s="7" t="n">
        <v>0</v>
      </c>
      <c r="F521" s="7" t="n">
        <v>0</v>
      </c>
      <c r="G521" s="7" t="n">
        <v>221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0</v>
      </c>
      <c r="T521" s="7" t="n">
        <v>0</v>
      </c>
    </row>
    <row r="522" spans="1:20">
      <c r="A522" t="s">
        <v>4</v>
      </c>
      <c r="B522" s="4" t="s">
        <v>5</v>
      </c>
      <c r="C522" s="4" t="s">
        <v>14</v>
      </c>
      <c r="D522" s="4" t="s">
        <v>24</v>
      </c>
      <c r="E522" s="4" t="s">
        <v>24</v>
      </c>
      <c r="F522" s="4" t="s">
        <v>24</v>
      </c>
    </row>
    <row r="523" spans="1:20">
      <c r="A523" t="n">
        <v>6427</v>
      </c>
      <c r="B523" s="49" t="n">
        <v>161</v>
      </c>
      <c r="C523" s="7" t="n">
        <v>3</v>
      </c>
      <c r="D523" s="7" t="n">
        <v>1</v>
      </c>
      <c r="E523" s="7" t="n">
        <v>1.60000002384186</v>
      </c>
      <c r="F523" s="7" t="n">
        <v>0.0900000035762787</v>
      </c>
    </row>
    <row r="524" spans="1:20">
      <c r="A524" t="s">
        <v>4</v>
      </c>
      <c r="B524" s="4" t="s">
        <v>5</v>
      </c>
      <c r="C524" s="4" t="s">
        <v>14</v>
      </c>
      <c r="D524" s="4" t="s">
        <v>10</v>
      </c>
      <c r="E524" s="4" t="s">
        <v>14</v>
      </c>
      <c r="F524" s="4" t="s">
        <v>14</v>
      </c>
      <c r="G524" s="4" t="s">
        <v>14</v>
      </c>
      <c r="H524" s="4" t="s">
        <v>14</v>
      </c>
      <c r="I524" s="4" t="s">
        <v>14</v>
      </c>
      <c r="J524" s="4" t="s">
        <v>14</v>
      </c>
      <c r="K524" s="4" t="s">
        <v>14</v>
      </c>
      <c r="L524" s="4" t="s">
        <v>14</v>
      </c>
      <c r="M524" s="4" t="s">
        <v>14</v>
      </c>
      <c r="N524" s="4" t="s">
        <v>14</v>
      </c>
      <c r="O524" s="4" t="s">
        <v>14</v>
      </c>
      <c r="P524" s="4" t="s">
        <v>14</v>
      </c>
      <c r="Q524" s="4" t="s">
        <v>14</v>
      </c>
      <c r="R524" s="4" t="s">
        <v>14</v>
      </c>
      <c r="S524" s="4" t="s">
        <v>14</v>
      </c>
      <c r="T524" s="4" t="s">
        <v>14</v>
      </c>
    </row>
    <row r="525" spans="1:20">
      <c r="A525" t="n">
        <v>6441</v>
      </c>
      <c r="B525" s="49" t="n">
        <v>161</v>
      </c>
      <c r="C525" s="7" t="n">
        <v>0</v>
      </c>
      <c r="D525" s="7" t="n">
        <v>5944</v>
      </c>
      <c r="E525" s="7" t="n">
        <v>0</v>
      </c>
      <c r="F525" s="7" t="n">
        <v>0</v>
      </c>
      <c r="G525" s="7" t="n">
        <v>221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</row>
    <row r="526" spans="1:20">
      <c r="A526" t="s">
        <v>4</v>
      </c>
      <c r="B526" s="4" t="s">
        <v>5</v>
      </c>
      <c r="C526" s="4" t="s">
        <v>14</v>
      </c>
    </row>
    <row r="527" spans="1:20">
      <c r="A527" t="n">
        <v>6461</v>
      </c>
      <c r="B527" s="49" t="n">
        <v>161</v>
      </c>
      <c r="C527" s="7" t="n">
        <v>1</v>
      </c>
    </row>
    <row r="528" spans="1:20">
      <c r="A528" t="s">
        <v>4</v>
      </c>
      <c r="B528" s="4" t="s">
        <v>5</v>
      </c>
    </row>
    <row r="529" spans="1:20">
      <c r="A529" t="n">
        <v>6463</v>
      </c>
      <c r="B529" s="5" t="n">
        <v>1</v>
      </c>
    </row>
    <row r="530" spans="1:20" s="3" customFormat="1" customHeight="0">
      <c r="A530" s="3" t="s">
        <v>2</v>
      </c>
      <c r="B530" s="3" t="s">
        <v>72</v>
      </c>
    </row>
    <row r="531" spans="1:20">
      <c r="A531" t="s">
        <v>4</v>
      </c>
      <c r="B531" s="4" t="s">
        <v>5</v>
      </c>
      <c r="C531" s="4" t="s">
        <v>14</v>
      </c>
      <c r="D531" s="4" t="s">
        <v>10</v>
      </c>
      <c r="E531" s="4" t="s">
        <v>14</v>
      </c>
      <c r="F531" s="4" t="s">
        <v>14</v>
      </c>
      <c r="G531" s="4" t="s">
        <v>14</v>
      </c>
      <c r="H531" s="4" t="s">
        <v>10</v>
      </c>
      <c r="I531" s="4" t="s">
        <v>25</v>
      </c>
      <c r="J531" s="4" t="s">
        <v>25</v>
      </c>
    </row>
    <row r="532" spans="1:20">
      <c r="A532" t="n">
        <v>6464</v>
      </c>
      <c r="B532" s="40" t="n">
        <v>6</v>
      </c>
      <c r="C532" s="7" t="n">
        <v>33</v>
      </c>
      <c r="D532" s="7" t="n">
        <v>65534</v>
      </c>
      <c r="E532" s="7" t="n">
        <v>9</v>
      </c>
      <c r="F532" s="7" t="n">
        <v>1</v>
      </c>
      <c r="G532" s="7" t="n">
        <v>1</v>
      </c>
      <c r="H532" s="7" t="n">
        <v>221</v>
      </c>
      <c r="I532" s="13" t="n">
        <f t="normal" ca="1">A534</f>
        <v>0</v>
      </c>
      <c r="J532" s="13" t="n">
        <f t="normal" ca="1">A552</f>
        <v>0</v>
      </c>
    </row>
    <row r="533" spans="1:20">
      <c r="A533" t="s">
        <v>4</v>
      </c>
      <c r="B533" s="4" t="s">
        <v>5</v>
      </c>
      <c r="C533" s="4" t="s">
        <v>14</v>
      </c>
      <c r="D533" s="34" t="s">
        <v>52</v>
      </c>
      <c r="E533" s="4" t="s">
        <v>5</v>
      </c>
      <c r="F533" s="4" t="s">
        <v>10</v>
      </c>
      <c r="G533" s="4" t="s">
        <v>14</v>
      </c>
      <c r="H533" s="4" t="s">
        <v>14</v>
      </c>
      <c r="I533" s="4" t="s">
        <v>14</v>
      </c>
      <c r="J533" s="34" t="s">
        <v>53</v>
      </c>
      <c r="K533" s="4" t="s">
        <v>14</v>
      </c>
      <c r="L533" s="4" t="s">
        <v>25</v>
      </c>
    </row>
    <row r="534" spans="1:20">
      <c r="A534" t="n">
        <v>6481</v>
      </c>
      <c r="B534" s="12" t="n">
        <v>5</v>
      </c>
      <c r="C534" s="7" t="n">
        <v>28</v>
      </c>
      <c r="D534" s="34" t="s">
        <v>3</v>
      </c>
      <c r="E534" s="50" t="n">
        <v>105</v>
      </c>
      <c r="F534" s="7" t="n">
        <v>16</v>
      </c>
      <c r="G534" s="7" t="n">
        <v>0</v>
      </c>
      <c r="H534" s="7" t="n">
        <v>1</v>
      </c>
      <c r="I534" s="7" t="n">
        <v>1</v>
      </c>
      <c r="J534" s="34" t="s">
        <v>3</v>
      </c>
      <c r="K534" s="7" t="n">
        <v>1</v>
      </c>
      <c r="L534" s="13" t="n">
        <f t="normal" ca="1">A548</f>
        <v>0</v>
      </c>
    </row>
    <row r="535" spans="1:20">
      <c r="A535" t="s">
        <v>4</v>
      </c>
      <c r="B535" s="4" t="s">
        <v>5</v>
      </c>
      <c r="C535" s="4" t="s">
        <v>14</v>
      </c>
      <c r="D535" s="4" t="s">
        <v>10</v>
      </c>
      <c r="E535" s="4" t="s">
        <v>14</v>
      </c>
      <c r="F535" s="4" t="s">
        <v>14</v>
      </c>
      <c r="G535" s="4" t="s">
        <v>10</v>
      </c>
      <c r="H535" s="4" t="s">
        <v>14</v>
      </c>
      <c r="I535" s="4" t="s">
        <v>14</v>
      </c>
      <c r="J535" s="4" t="s">
        <v>25</v>
      </c>
    </row>
    <row r="536" spans="1:20">
      <c r="A536" t="n">
        <v>6494</v>
      </c>
      <c r="B536" s="12" t="n">
        <v>5</v>
      </c>
      <c r="C536" s="7" t="n">
        <v>30</v>
      </c>
      <c r="D536" s="7" t="n">
        <v>9484</v>
      </c>
      <c r="E536" s="7" t="n">
        <v>8</v>
      </c>
      <c r="F536" s="7" t="n">
        <v>30</v>
      </c>
      <c r="G536" s="7" t="n">
        <v>9483</v>
      </c>
      <c r="H536" s="7" t="n">
        <v>9</v>
      </c>
      <c r="I536" s="7" t="n">
        <v>1</v>
      </c>
      <c r="J536" s="13" t="n">
        <f t="normal" ca="1">A544</f>
        <v>0</v>
      </c>
    </row>
    <row r="537" spans="1:20">
      <c r="A537" t="s">
        <v>4</v>
      </c>
      <c r="B537" s="4" t="s">
        <v>5</v>
      </c>
      <c r="C537" s="4" t="s">
        <v>10</v>
      </c>
      <c r="D537" s="4" t="s">
        <v>24</v>
      </c>
      <c r="E537" s="4" t="s">
        <v>24</v>
      </c>
      <c r="F537" s="4" t="s">
        <v>24</v>
      </c>
      <c r="G537" s="4" t="s">
        <v>24</v>
      </c>
    </row>
    <row r="538" spans="1:20">
      <c r="A538" t="n">
        <v>6508</v>
      </c>
      <c r="B538" s="51" t="n">
        <v>46</v>
      </c>
      <c r="C538" s="7" t="n">
        <v>65534</v>
      </c>
      <c r="D538" s="7" t="n">
        <v>145.119995117188</v>
      </c>
      <c r="E538" s="7" t="n">
        <v>5.07999992370605</v>
      </c>
      <c r="F538" s="7" t="n">
        <v>113.150001525879</v>
      </c>
      <c r="G538" s="7" t="n">
        <v>90</v>
      </c>
    </row>
    <row r="539" spans="1:20">
      <c r="A539" t="s">
        <v>4</v>
      </c>
      <c r="B539" s="4" t="s">
        <v>5</v>
      </c>
      <c r="C539" s="4" t="s">
        <v>14</v>
      </c>
      <c r="D539" s="4" t="s">
        <v>10</v>
      </c>
      <c r="E539" s="4" t="s">
        <v>9</v>
      </c>
    </row>
    <row r="540" spans="1:20">
      <c r="A540" t="n">
        <v>6527</v>
      </c>
      <c r="B540" s="15" t="n">
        <v>74</v>
      </c>
      <c r="C540" s="7" t="n">
        <v>33</v>
      </c>
      <c r="D540" s="7" t="n">
        <v>65534</v>
      </c>
      <c r="E540" s="7" t="n">
        <v>1123024896</v>
      </c>
    </row>
    <row r="541" spans="1:20">
      <c r="A541" t="s">
        <v>4</v>
      </c>
      <c r="B541" s="4" t="s">
        <v>5</v>
      </c>
      <c r="C541" s="4" t="s">
        <v>25</v>
      </c>
    </row>
    <row r="542" spans="1:20">
      <c r="A542" t="n">
        <v>6535</v>
      </c>
      <c r="B542" s="20" t="n">
        <v>3</v>
      </c>
      <c r="C542" s="13" t="n">
        <f t="normal" ca="1">A546</f>
        <v>0</v>
      </c>
    </row>
    <row r="543" spans="1:20">
      <c r="A543" t="s">
        <v>4</v>
      </c>
      <c r="B543" s="4" t="s">
        <v>5</v>
      </c>
      <c r="C543" s="4" t="s">
        <v>10</v>
      </c>
      <c r="D543" s="4" t="s">
        <v>9</v>
      </c>
    </row>
    <row r="544" spans="1:20">
      <c r="A544" t="n">
        <v>6540</v>
      </c>
      <c r="B544" s="52" t="n">
        <v>43</v>
      </c>
      <c r="C544" s="7" t="n">
        <v>65534</v>
      </c>
      <c r="D544" s="7" t="n">
        <v>1</v>
      </c>
    </row>
    <row r="545" spans="1:12">
      <c r="A545" t="s">
        <v>4</v>
      </c>
      <c r="B545" s="4" t="s">
        <v>5</v>
      </c>
      <c r="C545" s="4" t="s">
        <v>25</v>
      </c>
    </row>
    <row r="546" spans="1:12">
      <c r="A546" t="n">
        <v>6547</v>
      </c>
      <c r="B546" s="20" t="n">
        <v>3</v>
      </c>
      <c r="C546" s="13" t="n">
        <f t="normal" ca="1">A550</f>
        <v>0</v>
      </c>
    </row>
    <row r="547" spans="1:12">
      <c r="A547" t="s">
        <v>4</v>
      </c>
      <c r="B547" s="4" t="s">
        <v>5</v>
      </c>
      <c r="C547" s="4" t="s">
        <v>10</v>
      </c>
      <c r="D547" s="4" t="s">
        <v>9</v>
      </c>
    </row>
    <row r="548" spans="1:12">
      <c r="A548" t="n">
        <v>6552</v>
      </c>
      <c r="B548" s="52" t="n">
        <v>43</v>
      </c>
      <c r="C548" s="7" t="n">
        <v>65534</v>
      </c>
      <c r="D548" s="7" t="n">
        <v>1</v>
      </c>
    </row>
    <row r="549" spans="1:12">
      <c r="A549" t="s">
        <v>4</v>
      </c>
      <c r="B549" s="4" t="s">
        <v>5</v>
      </c>
      <c r="C549" s="4" t="s">
        <v>25</v>
      </c>
    </row>
    <row r="550" spans="1:12">
      <c r="A550" t="n">
        <v>6559</v>
      </c>
      <c r="B550" s="20" t="n">
        <v>3</v>
      </c>
      <c r="C550" s="13" t="n">
        <f t="normal" ca="1">A552</f>
        <v>0</v>
      </c>
    </row>
    <row r="551" spans="1:12">
      <c r="A551" t="s">
        <v>4</v>
      </c>
      <c r="B551" s="4" t="s">
        <v>5</v>
      </c>
    </row>
    <row r="552" spans="1:12">
      <c r="A552" t="n">
        <v>6564</v>
      </c>
      <c r="B552" s="5" t="n">
        <v>1</v>
      </c>
    </row>
    <row r="553" spans="1:12" s="3" customFormat="1" customHeight="0">
      <c r="A553" s="3" t="s">
        <v>2</v>
      </c>
      <c r="B553" s="3" t="s">
        <v>73</v>
      </c>
    </row>
    <row r="554" spans="1:12">
      <c r="A554" t="s">
        <v>4</v>
      </c>
      <c r="B554" s="4" t="s">
        <v>5</v>
      </c>
      <c r="C554" s="4" t="s">
        <v>14</v>
      </c>
      <c r="D554" s="4" t="s">
        <v>10</v>
      </c>
      <c r="E554" s="4" t="s">
        <v>14</v>
      </c>
      <c r="F554" s="4" t="s">
        <v>14</v>
      </c>
      <c r="G554" s="4" t="s">
        <v>14</v>
      </c>
      <c r="H554" s="4" t="s">
        <v>10</v>
      </c>
      <c r="I554" s="4" t="s">
        <v>25</v>
      </c>
      <c r="J554" s="4" t="s">
        <v>25</v>
      </c>
    </row>
    <row r="555" spans="1:12">
      <c r="A555" t="n">
        <v>6568</v>
      </c>
      <c r="B555" s="40" t="n">
        <v>6</v>
      </c>
      <c r="C555" s="7" t="n">
        <v>33</v>
      </c>
      <c r="D555" s="7" t="n">
        <v>65534</v>
      </c>
      <c r="E555" s="7" t="n">
        <v>9</v>
      </c>
      <c r="F555" s="7" t="n">
        <v>1</v>
      </c>
      <c r="G555" s="7" t="n">
        <v>1</v>
      </c>
      <c r="H555" s="7" t="n">
        <v>4</v>
      </c>
      <c r="I555" s="13" t="n">
        <f t="normal" ca="1">A557</f>
        <v>0</v>
      </c>
      <c r="J555" s="13" t="n">
        <f t="normal" ca="1">A567</f>
        <v>0</v>
      </c>
    </row>
    <row r="556" spans="1:12">
      <c r="A556" t="s">
        <v>4</v>
      </c>
      <c r="B556" s="4" t="s">
        <v>5</v>
      </c>
      <c r="C556" s="4" t="s">
        <v>10</v>
      </c>
      <c r="D556" s="4" t="s">
        <v>24</v>
      </c>
      <c r="E556" s="4" t="s">
        <v>24</v>
      </c>
      <c r="F556" s="4" t="s">
        <v>24</v>
      </c>
      <c r="G556" s="4" t="s">
        <v>24</v>
      </c>
    </row>
    <row r="557" spans="1:12">
      <c r="A557" t="n">
        <v>6585</v>
      </c>
      <c r="B557" s="51" t="n">
        <v>46</v>
      </c>
      <c r="C557" s="7" t="n">
        <v>65534</v>
      </c>
      <c r="D557" s="7" t="n">
        <v>55.2099990844727</v>
      </c>
      <c r="E557" s="7" t="n">
        <v>-1.1599999666214</v>
      </c>
      <c r="F557" s="7" t="n">
        <v>77.4700012207031</v>
      </c>
      <c r="G557" s="7" t="n">
        <v>86.8000030517578</v>
      </c>
    </row>
    <row r="558" spans="1:12">
      <c r="A558" t="s">
        <v>4</v>
      </c>
      <c r="B558" s="4" t="s">
        <v>5</v>
      </c>
      <c r="C558" s="4" t="s">
        <v>10</v>
      </c>
    </row>
    <row r="559" spans="1:12">
      <c r="A559" t="n">
        <v>6604</v>
      </c>
      <c r="B559" s="41" t="n">
        <v>16</v>
      </c>
      <c r="C559" s="7" t="n">
        <v>0</v>
      </c>
    </row>
    <row r="560" spans="1:12">
      <c r="A560" t="s">
        <v>4</v>
      </c>
      <c r="B560" s="4" t="s">
        <v>5</v>
      </c>
      <c r="C560" s="4" t="s">
        <v>10</v>
      </c>
      <c r="D560" s="4" t="s">
        <v>24</v>
      </c>
      <c r="E560" s="4" t="s">
        <v>24</v>
      </c>
      <c r="F560" s="4" t="s">
        <v>24</v>
      </c>
      <c r="G560" s="4" t="s">
        <v>10</v>
      </c>
      <c r="H560" s="4" t="s">
        <v>10</v>
      </c>
    </row>
    <row r="561" spans="1:10">
      <c r="A561" t="n">
        <v>6607</v>
      </c>
      <c r="B561" s="53" t="n">
        <v>60</v>
      </c>
      <c r="C561" s="7" t="n">
        <v>65534</v>
      </c>
      <c r="D561" s="7" t="n">
        <v>0</v>
      </c>
      <c r="E561" s="7" t="n">
        <v>-20</v>
      </c>
      <c r="F561" s="7" t="n">
        <v>0</v>
      </c>
      <c r="G561" s="7" t="n">
        <v>0</v>
      </c>
      <c r="H561" s="7" t="n">
        <v>0</v>
      </c>
    </row>
    <row r="562" spans="1:10">
      <c r="A562" t="s">
        <v>4</v>
      </c>
      <c r="B562" s="4" t="s">
        <v>5</v>
      </c>
      <c r="C562" s="4" t="s">
        <v>14</v>
      </c>
      <c r="D562" s="4" t="s">
        <v>10</v>
      </c>
      <c r="E562" s="4" t="s">
        <v>9</v>
      </c>
    </row>
    <row r="563" spans="1:10">
      <c r="A563" t="n">
        <v>6626</v>
      </c>
      <c r="B563" s="15" t="n">
        <v>74</v>
      </c>
      <c r="C563" s="7" t="n">
        <v>33</v>
      </c>
      <c r="D563" s="7" t="n">
        <v>65534</v>
      </c>
      <c r="E563" s="7" t="n">
        <v>1123024896</v>
      </c>
    </row>
    <row r="564" spans="1:10">
      <c r="A564" t="s">
        <v>4</v>
      </c>
      <c r="B564" s="4" t="s">
        <v>5</v>
      </c>
      <c r="C564" s="4" t="s">
        <v>25</v>
      </c>
    </row>
    <row r="565" spans="1:10">
      <c r="A565" t="n">
        <v>6634</v>
      </c>
      <c r="B565" s="20" t="n">
        <v>3</v>
      </c>
      <c r="C565" s="13" t="n">
        <f t="normal" ca="1">A567</f>
        <v>0</v>
      </c>
    </row>
    <row r="566" spans="1:10">
      <c r="A566" t="s">
        <v>4</v>
      </c>
      <c r="B566" s="4" t="s">
        <v>5</v>
      </c>
    </row>
    <row r="567" spans="1:10">
      <c r="A567" t="n">
        <v>6639</v>
      </c>
      <c r="B567" s="5" t="n">
        <v>1</v>
      </c>
    </row>
    <row r="568" spans="1:10" s="3" customFormat="1" customHeight="0">
      <c r="A568" s="3" t="s">
        <v>2</v>
      </c>
      <c r="B568" s="3" t="s">
        <v>74</v>
      </c>
    </row>
    <row r="569" spans="1:10">
      <c r="A569" t="s">
        <v>4</v>
      </c>
      <c r="B569" s="4" t="s">
        <v>5</v>
      </c>
      <c r="C569" s="4" t="s">
        <v>14</v>
      </c>
      <c r="D569" s="4" t="s">
        <v>10</v>
      </c>
      <c r="E569" s="4" t="s">
        <v>14</v>
      </c>
      <c r="F569" s="4" t="s">
        <v>25</v>
      </c>
    </row>
    <row r="570" spans="1:10">
      <c r="A570" t="n">
        <v>6640</v>
      </c>
      <c r="B570" s="12" t="n">
        <v>5</v>
      </c>
      <c r="C570" s="7" t="n">
        <v>30</v>
      </c>
      <c r="D570" s="7" t="n">
        <v>10225</v>
      </c>
      <c r="E570" s="7" t="n">
        <v>1</v>
      </c>
      <c r="F570" s="13" t="n">
        <f t="normal" ca="1">A574</f>
        <v>0</v>
      </c>
    </row>
    <row r="571" spans="1:10">
      <c r="A571" t="s">
        <v>4</v>
      </c>
      <c r="B571" s="4" t="s">
        <v>5</v>
      </c>
      <c r="C571" s="4" t="s">
        <v>25</v>
      </c>
    </row>
    <row r="572" spans="1:10">
      <c r="A572" t="n">
        <v>6649</v>
      </c>
      <c r="B572" s="20" t="n">
        <v>3</v>
      </c>
      <c r="C572" s="13" t="n">
        <f t="normal" ca="1">A658</f>
        <v>0</v>
      </c>
    </row>
    <row r="573" spans="1:10">
      <c r="A573" t="s">
        <v>4</v>
      </c>
      <c r="B573" s="4" t="s">
        <v>5</v>
      </c>
      <c r="C573" s="4" t="s">
        <v>14</v>
      </c>
      <c r="D573" s="4" t="s">
        <v>10</v>
      </c>
      <c r="E573" s="4" t="s">
        <v>14</v>
      </c>
      <c r="F573" s="4" t="s">
        <v>25</v>
      </c>
    </row>
    <row r="574" spans="1:10">
      <c r="A574" t="n">
        <v>6654</v>
      </c>
      <c r="B574" s="12" t="n">
        <v>5</v>
      </c>
      <c r="C574" s="7" t="n">
        <v>30</v>
      </c>
      <c r="D574" s="7" t="n">
        <v>9721</v>
      </c>
      <c r="E574" s="7" t="n">
        <v>1</v>
      </c>
      <c r="F574" s="13" t="n">
        <f t="normal" ca="1">A648</f>
        <v>0</v>
      </c>
    </row>
    <row r="575" spans="1:10">
      <c r="A575" t="s">
        <v>4</v>
      </c>
      <c r="B575" s="4" t="s">
        <v>5</v>
      </c>
      <c r="C575" s="4" t="s">
        <v>14</v>
      </c>
      <c r="D575" s="4" t="s">
        <v>10</v>
      </c>
      <c r="E575" s="4" t="s">
        <v>14</v>
      </c>
      <c r="F575" s="4" t="s">
        <v>14</v>
      </c>
      <c r="G575" s="4" t="s">
        <v>25</v>
      </c>
    </row>
    <row r="576" spans="1:10">
      <c r="A576" t="n">
        <v>6663</v>
      </c>
      <c r="B576" s="12" t="n">
        <v>5</v>
      </c>
      <c r="C576" s="7" t="n">
        <v>30</v>
      </c>
      <c r="D576" s="7" t="n">
        <v>9440</v>
      </c>
      <c r="E576" s="7" t="n">
        <v>8</v>
      </c>
      <c r="F576" s="7" t="n">
        <v>1</v>
      </c>
      <c r="G576" s="13" t="n">
        <f t="normal" ca="1">A630</f>
        <v>0</v>
      </c>
    </row>
    <row r="577" spans="1:8">
      <c r="A577" t="s">
        <v>4</v>
      </c>
      <c r="B577" s="4" t="s">
        <v>5</v>
      </c>
      <c r="C577" s="4" t="s">
        <v>10</v>
      </c>
      <c r="D577" s="4" t="s">
        <v>14</v>
      </c>
      <c r="E577" s="4" t="s">
        <v>14</v>
      </c>
      <c r="F577" s="4" t="s">
        <v>6</v>
      </c>
    </row>
    <row r="578" spans="1:8">
      <c r="A578" t="n">
        <v>6673</v>
      </c>
      <c r="B578" s="19" t="n">
        <v>20</v>
      </c>
      <c r="C578" s="7" t="n">
        <v>65534</v>
      </c>
      <c r="D578" s="7" t="n">
        <v>3</v>
      </c>
      <c r="E578" s="7" t="n">
        <v>10</v>
      </c>
      <c r="F578" s="7" t="s">
        <v>75</v>
      </c>
    </row>
    <row r="579" spans="1:8">
      <c r="A579" t="s">
        <v>4</v>
      </c>
      <c r="B579" s="4" t="s">
        <v>5</v>
      </c>
      <c r="C579" s="4" t="s">
        <v>10</v>
      </c>
    </row>
    <row r="580" spans="1:8">
      <c r="A580" t="n">
        <v>6694</v>
      </c>
      <c r="B580" s="41" t="n">
        <v>16</v>
      </c>
      <c r="C580" s="7" t="n">
        <v>0</v>
      </c>
    </row>
    <row r="581" spans="1:8">
      <c r="A581" t="s">
        <v>4</v>
      </c>
      <c r="B581" s="4" t="s">
        <v>5</v>
      </c>
      <c r="C581" s="4" t="s">
        <v>14</v>
      </c>
      <c r="D581" s="4" t="s">
        <v>9</v>
      </c>
    </row>
    <row r="582" spans="1:8">
      <c r="A582" t="n">
        <v>6697</v>
      </c>
      <c r="B582" s="15" t="n">
        <v>74</v>
      </c>
      <c r="C582" s="7" t="n">
        <v>48</v>
      </c>
      <c r="D582" s="7" t="n">
        <v>1088</v>
      </c>
    </row>
    <row r="583" spans="1:8">
      <c r="A583" t="s">
        <v>4</v>
      </c>
      <c r="B583" s="4" t="s">
        <v>5</v>
      </c>
      <c r="C583" s="4" t="s">
        <v>14</v>
      </c>
      <c r="D583" s="4" t="s">
        <v>10</v>
      </c>
    </row>
    <row r="584" spans="1:8">
      <c r="A584" t="n">
        <v>6703</v>
      </c>
      <c r="B584" s="29" t="n">
        <v>22</v>
      </c>
      <c r="C584" s="7" t="n">
        <v>10</v>
      </c>
      <c r="D584" s="7" t="n">
        <v>0</v>
      </c>
    </row>
    <row r="585" spans="1:8">
      <c r="A585" t="s">
        <v>4</v>
      </c>
      <c r="B585" s="4" t="s">
        <v>5</v>
      </c>
      <c r="C585" s="4" t="s">
        <v>10</v>
      </c>
      <c r="D585" s="4" t="s">
        <v>14</v>
      </c>
      <c r="E585" s="4" t="s">
        <v>24</v>
      </c>
      <c r="F585" s="4" t="s">
        <v>10</v>
      </c>
    </row>
    <row r="586" spans="1:8">
      <c r="A586" t="n">
        <v>6707</v>
      </c>
      <c r="B586" s="54" t="n">
        <v>59</v>
      </c>
      <c r="C586" s="7" t="n">
        <v>65534</v>
      </c>
      <c r="D586" s="7" t="n">
        <v>13</v>
      </c>
      <c r="E586" s="7" t="n">
        <v>0.150000005960464</v>
      </c>
      <c r="F586" s="7" t="n">
        <v>0</v>
      </c>
    </row>
    <row r="587" spans="1:8">
      <c r="A587" t="s">
        <v>4</v>
      </c>
      <c r="B587" s="4" t="s">
        <v>5</v>
      </c>
      <c r="C587" s="4" t="s">
        <v>10</v>
      </c>
    </row>
    <row r="588" spans="1:8">
      <c r="A588" t="n">
        <v>6717</v>
      </c>
      <c r="B588" s="41" t="n">
        <v>16</v>
      </c>
      <c r="C588" s="7" t="n">
        <v>1300</v>
      </c>
    </row>
    <row r="589" spans="1:8">
      <c r="A589" t="s">
        <v>4</v>
      </c>
      <c r="B589" s="4" t="s">
        <v>5</v>
      </c>
      <c r="C589" s="4" t="s">
        <v>10</v>
      </c>
      <c r="D589" s="4" t="s">
        <v>10</v>
      </c>
      <c r="E589" s="4" t="s">
        <v>24</v>
      </c>
      <c r="F589" s="4" t="s">
        <v>14</v>
      </c>
    </row>
    <row r="590" spans="1:8">
      <c r="A590" t="n">
        <v>6720</v>
      </c>
      <c r="B590" s="55" t="n">
        <v>53</v>
      </c>
      <c r="C590" s="7" t="n">
        <v>65534</v>
      </c>
      <c r="D590" s="7" t="n">
        <v>61456</v>
      </c>
      <c r="E590" s="7" t="n">
        <v>10</v>
      </c>
      <c r="F590" s="7" t="n">
        <v>0</v>
      </c>
    </row>
    <row r="591" spans="1:8">
      <c r="A591" t="s">
        <v>4</v>
      </c>
      <c r="B591" s="4" t="s">
        <v>5</v>
      </c>
      <c r="C591" s="4" t="s">
        <v>10</v>
      </c>
      <c r="D591" s="4" t="s">
        <v>24</v>
      </c>
      <c r="E591" s="4" t="s">
        <v>24</v>
      </c>
      <c r="F591" s="4" t="s">
        <v>24</v>
      </c>
      <c r="G591" s="4" t="s">
        <v>10</v>
      </c>
      <c r="H591" s="4" t="s">
        <v>10</v>
      </c>
    </row>
    <row r="592" spans="1:8">
      <c r="A592" t="n">
        <v>6730</v>
      </c>
      <c r="B592" s="53" t="n">
        <v>60</v>
      </c>
      <c r="C592" s="7" t="n">
        <v>65534</v>
      </c>
      <c r="D592" s="7" t="n">
        <v>0</v>
      </c>
      <c r="E592" s="7" t="n">
        <v>0</v>
      </c>
      <c r="F592" s="7" t="n">
        <v>0</v>
      </c>
      <c r="G592" s="7" t="n">
        <v>300</v>
      </c>
      <c r="H592" s="7" t="n">
        <v>0</v>
      </c>
    </row>
    <row r="593" spans="1:8">
      <c r="A593" t="s">
        <v>4</v>
      </c>
      <c r="B593" s="4" t="s">
        <v>5</v>
      </c>
      <c r="C593" s="4" t="s">
        <v>10</v>
      </c>
    </row>
    <row r="594" spans="1:8">
      <c r="A594" t="n">
        <v>6749</v>
      </c>
      <c r="B594" s="56" t="n">
        <v>54</v>
      </c>
      <c r="C594" s="7" t="n">
        <v>65534</v>
      </c>
    </row>
    <row r="595" spans="1:8">
      <c r="A595" t="s">
        <v>4</v>
      </c>
      <c r="B595" s="4" t="s">
        <v>5</v>
      </c>
      <c r="C595" s="4" t="s">
        <v>14</v>
      </c>
      <c r="D595" s="4" t="s">
        <v>10</v>
      </c>
      <c r="E595" s="4" t="s">
        <v>6</v>
      </c>
    </row>
    <row r="596" spans="1:8">
      <c r="A596" t="n">
        <v>6752</v>
      </c>
      <c r="B596" s="57" t="n">
        <v>51</v>
      </c>
      <c r="C596" s="7" t="n">
        <v>4</v>
      </c>
      <c r="D596" s="7" t="n">
        <v>65534</v>
      </c>
      <c r="E596" s="7" t="s">
        <v>76</v>
      </c>
    </row>
    <row r="597" spans="1:8">
      <c r="A597" t="s">
        <v>4</v>
      </c>
      <c r="B597" s="4" t="s">
        <v>5</v>
      </c>
      <c r="C597" s="4" t="s">
        <v>10</v>
      </c>
    </row>
    <row r="598" spans="1:8">
      <c r="A598" t="n">
        <v>6765</v>
      </c>
      <c r="B598" s="41" t="n">
        <v>16</v>
      </c>
      <c r="C598" s="7" t="n">
        <v>0</v>
      </c>
    </row>
    <row r="599" spans="1:8">
      <c r="A599" t="s">
        <v>4</v>
      </c>
      <c r="B599" s="4" t="s">
        <v>5</v>
      </c>
      <c r="C599" s="4" t="s">
        <v>10</v>
      </c>
      <c r="D599" s="4" t="s">
        <v>50</v>
      </c>
      <c r="E599" s="4" t="s">
        <v>14</v>
      </c>
      <c r="F599" s="4" t="s">
        <v>14</v>
      </c>
    </row>
    <row r="600" spans="1:8">
      <c r="A600" t="n">
        <v>6768</v>
      </c>
      <c r="B600" s="58" t="n">
        <v>26</v>
      </c>
      <c r="C600" s="7" t="n">
        <v>65534</v>
      </c>
      <c r="D600" s="7" t="s">
        <v>77</v>
      </c>
      <c r="E600" s="7" t="n">
        <v>2</v>
      </c>
      <c r="F600" s="7" t="n">
        <v>0</v>
      </c>
    </row>
    <row r="601" spans="1:8">
      <c r="A601" t="s">
        <v>4</v>
      </c>
      <c r="B601" s="4" t="s">
        <v>5</v>
      </c>
    </row>
    <row r="602" spans="1:8">
      <c r="A602" t="n">
        <v>6786</v>
      </c>
      <c r="B602" s="33" t="n">
        <v>28</v>
      </c>
    </row>
    <row r="603" spans="1:8">
      <c r="A603" t="s">
        <v>4</v>
      </c>
      <c r="B603" s="4" t="s">
        <v>5</v>
      </c>
      <c r="C603" s="4" t="s">
        <v>14</v>
      </c>
      <c r="D603" s="4" t="s">
        <v>10</v>
      </c>
      <c r="E603" s="4" t="s">
        <v>6</v>
      </c>
    </row>
    <row r="604" spans="1:8">
      <c r="A604" t="n">
        <v>6787</v>
      </c>
      <c r="B604" s="57" t="n">
        <v>51</v>
      </c>
      <c r="C604" s="7" t="n">
        <v>4</v>
      </c>
      <c r="D604" s="7" t="n">
        <v>0</v>
      </c>
      <c r="E604" s="7" t="s">
        <v>78</v>
      </c>
    </row>
    <row r="605" spans="1:8">
      <c r="A605" t="s">
        <v>4</v>
      </c>
      <c r="B605" s="4" t="s">
        <v>5</v>
      </c>
      <c r="C605" s="4" t="s">
        <v>10</v>
      </c>
    </row>
    <row r="606" spans="1:8">
      <c r="A606" t="n">
        <v>6801</v>
      </c>
      <c r="B606" s="41" t="n">
        <v>16</v>
      </c>
      <c r="C606" s="7" t="n">
        <v>0</v>
      </c>
    </row>
    <row r="607" spans="1:8">
      <c r="A607" t="s">
        <v>4</v>
      </c>
      <c r="B607" s="4" t="s">
        <v>5</v>
      </c>
      <c r="C607" s="4" t="s">
        <v>10</v>
      </c>
      <c r="D607" s="4" t="s">
        <v>50</v>
      </c>
      <c r="E607" s="4" t="s">
        <v>14</v>
      </c>
      <c r="F607" s="4" t="s">
        <v>14</v>
      </c>
    </row>
    <row r="608" spans="1:8">
      <c r="A608" t="n">
        <v>6804</v>
      </c>
      <c r="B608" s="58" t="n">
        <v>26</v>
      </c>
      <c r="C608" s="7" t="n">
        <v>0</v>
      </c>
      <c r="D608" s="7" t="s">
        <v>79</v>
      </c>
      <c r="E608" s="7" t="n">
        <v>2</v>
      </c>
      <c r="F608" s="7" t="n">
        <v>0</v>
      </c>
    </row>
    <row r="609" spans="1:6">
      <c r="A609" t="s">
        <v>4</v>
      </c>
      <c r="B609" s="4" t="s">
        <v>5</v>
      </c>
    </row>
    <row r="610" spans="1:6">
      <c r="A610" t="n">
        <v>6835</v>
      </c>
      <c r="B610" s="33" t="n">
        <v>28</v>
      </c>
    </row>
    <row r="611" spans="1:6">
      <c r="A611" t="s">
        <v>4</v>
      </c>
      <c r="B611" s="4" t="s">
        <v>5</v>
      </c>
      <c r="C611" s="4" t="s">
        <v>10</v>
      </c>
      <c r="D611" s="4" t="s">
        <v>24</v>
      </c>
      <c r="E611" s="4" t="s">
        <v>24</v>
      </c>
      <c r="F611" s="4" t="s">
        <v>24</v>
      </c>
      <c r="G611" s="4" t="s">
        <v>10</v>
      </c>
      <c r="H611" s="4" t="s">
        <v>10</v>
      </c>
    </row>
    <row r="612" spans="1:6">
      <c r="A612" t="n">
        <v>6836</v>
      </c>
      <c r="B612" s="53" t="n">
        <v>60</v>
      </c>
      <c r="C612" s="7" t="n">
        <v>65534</v>
      </c>
      <c r="D612" s="7" t="n">
        <v>30</v>
      </c>
      <c r="E612" s="7" t="n">
        <v>-10</v>
      </c>
      <c r="F612" s="7" t="n">
        <v>0</v>
      </c>
      <c r="G612" s="7" t="n">
        <v>1300</v>
      </c>
      <c r="H612" s="7" t="n">
        <v>0</v>
      </c>
    </row>
    <row r="613" spans="1:6">
      <c r="A613" t="s">
        <v>4</v>
      </c>
      <c r="B613" s="4" t="s">
        <v>5</v>
      </c>
      <c r="C613" s="4" t="s">
        <v>10</v>
      </c>
    </row>
    <row r="614" spans="1:6">
      <c r="A614" t="n">
        <v>6855</v>
      </c>
      <c r="B614" s="41" t="n">
        <v>16</v>
      </c>
      <c r="C614" s="7" t="n">
        <v>900</v>
      </c>
    </row>
    <row r="615" spans="1:6">
      <c r="A615" t="s">
        <v>4</v>
      </c>
      <c r="B615" s="4" t="s">
        <v>5</v>
      </c>
      <c r="C615" s="4" t="s">
        <v>14</v>
      </c>
      <c r="D615" s="4" t="s">
        <v>10</v>
      </c>
      <c r="E615" s="4" t="s">
        <v>6</v>
      </c>
    </row>
    <row r="616" spans="1:6">
      <c r="A616" t="n">
        <v>6858</v>
      </c>
      <c r="B616" s="57" t="n">
        <v>51</v>
      </c>
      <c r="C616" s="7" t="n">
        <v>4</v>
      </c>
      <c r="D616" s="7" t="n">
        <v>65534</v>
      </c>
      <c r="E616" s="7" t="s">
        <v>76</v>
      </c>
    </row>
    <row r="617" spans="1:6">
      <c r="A617" t="s">
        <v>4</v>
      </c>
      <c r="B617" s="4" t="s">
        <v>5</v>
      </c>
      <c r="C617" s="4" t="s">
        <v>10</v>
      </c>
    </row>
    <row r="618" spans="1:6">
      <c r="A618" t="n">
        <v>6871</v>
      </c>
      <c r="B618" s="41" t="n">
        <v>16</v>
      </c>
      <c r="C618" s="7" t="n">
        <v>0</v>
      </c>
    </row>
    <row r="619" spans="1:6">
      <c r="A619" t="s">
        <v>4</v>
      </c>
      <c r="B619" s="4" t="s">
        <v>5</v>
      </c>
      <c r="C619" s="4" t="s">
        <v>10</v>
      </c>
      <c r="D619" s="4" t="s">
        <v>50</v>
      </c>
      <c r="E619" s="4" t="s">
        <v>14</v>
      </c>
      <c r="F619" s="4" t="s">
        <v>14</v>
      </c>
      <c r="G619" s="4" t="s">
        <v>50</v>
      </c>
      <c r="H619" s="4" t="s">
        <v>14</v>
      </c>
      <c r="I619" s="4" t="s">
        <v>14</v>
      </c>
    </row>
    <row r="620" spans="1:6">
      <c r="A620" t="n">
        <v>6874</v>
      </c>
      <c r="B620" s="58" t="n">
        <v>26</v>
      </c>
      <c r="C620" s="7" t="n">
        <v>65534</v>
      </c>
      <c r="D620" s="7" t="s">
        <v>80</v>
      </c>
      <c r="E620" s="7" t="n">
        <v>2</v>
      </c>
      <c r="F620" s="7" t="n">
        <v>3</v>
      </c>
      <c r="G620" s="7" t="s">
        <v>81</v>
      </c>
      <c r="H620" s="7" t="n">
        <v>2</v>
      </c>
      <c r="I620" s="7" t="n">
        <v>0</v>
      </c>
    </row>
    <row r="621" spans="1:6">
      <c r="A621" t="s">
        <v>4</v>
      </c>
      <c r="B621" s="4" t="s">
        <v>5</v>
      </c>
    </row>
    <row r="622" spans="1:6">
      <c r="A622" t="n">
        <v>6940</v>
      </c>
      <c r="B622" s="33" t="n">
        <v>28</v>
      </c>
    </row>
    <row r="623" spans="1:6">
      <c r="A623" t="s">
        <v>4</v>
      </c>
      <c r="B623" s="4" t="s">
        <v>5</v>
      </c>
      <c r="C623" s="4" t="s">
        <v>10</v>
      </c>
      <c r="D623" s="4" t="s">
        <v>24</v>
      </c>
      <c r="E623" s="4" t="s">
        <v>24</v>
      </c>
      <c r="F623" s="4" t="s">
        <v>24</v>
      </c>
      <c r="G623" s="4" t="s">
        <v>10</v>
      </c>
      <c r="H623" s="4" t="s">
        <v>10</v>
      </c>
    </row>
    <row r="624" spans="1:6">
      <c r="A624" t="n">
        <v>6941</v>
      </c>
      <c r="B624" s="53" t="n">
        <v>60</v>
      </c>
      <c r="C624" s="7" t="n">
        <v>65534</v>
      </c>
      <c r="D624" s="7" t="n">
        <v>0</v>
      </c>
      <c r="E624" s="7" t="n">
        <v>-20</v>
      </c>
      <c r="F624" s="7" t="n">
        <v>0</v>
      </c>
      <c r="G624" s="7" t="n">
        <v>300</v>
      </c>
      <c r="H624" s="7" t="n">
        <v>0</v>
      </c>
    </row>
    <row r="625" spans="1:9">
      <c r="A625" t="s">
        <v>4</v>
      </c>
      <c r="B625" s="4" t="s">
        <v>5</v>
      </c>
      <c r="C625" s="4" t="s">
        <v>10</v>
      </c>
    </row>
    <row r="626" spans="1:9">
      <c r="A626" t="n">
        <v>6960</v>
      </c>
      <c r="B626" s="18" t="n">
        <v>12</v>
      </c>
      <c r="C626" s="7" t="n">
        <v>9440</v>
      </c>
    </row>
    <row r="627" spans="1:9">
      <c r="A627" t="s">
        <v>4</v>
      </c>
      <c r="B627" s="4" t="s">
        <v>5</v>
      </c>
      <c r="C627" s="4" t="s">
        <v>25</v>
      </c>
    </row>
    <row r="628" spans="1:9">
      <c r="A628" t="n">
        <v>6963</v>
      </c>
      <c r="B628" s="20" t="n">
        <v>3</v>
      </c>
      <c r="C628" s="13" t="n">
        <f t="normal" ca="1">A646</f>
        <v>0</v>
      </c>
    </row>
    <row r="629" spans="1:9">
      <c r="A629" t="s">
        <v>4</v>
      </c>
      <c r="B629" s="4" t="s">
        <v>5</v>
      </c>
      <c r="C629" s="4" t="s">
        <v>10</v>
      </c>
      <c r="D629" s="4" t="s">
        <v>14</v>
      </c>
      <c r="E629" s="4" t="s">
        <v>14</v>
      </c>
      <c r="F629" s="4" t="s">
        <v>6</v>
      </c>
    </row>
    <row r="630" spans="1:9">
      <c r="A630" t="n">
        <v>6968</v>
      </c>
      <c r="B630" s="19" t="n">
        <v>20</v>
      </c>
      <c r="C630" s="7" t="n">
        <v>65534</v>
      </c>
      <c r="D630" s="7" t="n">
        <v>3</v>
      </c>
      <c r="E630" s="7" t="n">
        <v>10</v>
      </c>
      <c r="F630" s="7" t="s">
        <v>75</v>
      </c>
    </row>
    <row r="631" spans="1:9">
      <c r="A631" t="s">
        <v>4</v>
      </c>
      <c r="B631" s="4" t="s">
        <v>5</v>
      </c>
      <c r="C631" s="4" t="s">
        <v>10</v>
      </c>
    </row>
    <row r="632" spans="1:9">
      <c r="A632" t="n">
        <v>6989</v>
      </c>
      <c r="B632" s="41" t="n">
        <v>16</v>
      </c>
      <c r="C632" s="7" t="n">
        <v>0</v>
      </c>
    </row>
    <row r="633" spans="1:9">
      <c r="A633" t="s">
        <v>4</v>
      </c>
      <c r="B633" s="4" t="s">
        <v>5</v>
      </c>
      <c r="C633" s="4" t="s">
        <v>14</v>
      </c>
      <c r="D633" s="4" t="s">
        <v>9</v>
      </c>
    </row>
    <row r="634" spans="1:9">
      <c r="A634" t="n">
        <v>6992</v>
      </c>
      <c r="B634" s="15" t="n">
        <v>74</v>
      </c>
      <c r="C634" s="7" t="n">
        <v>48</v>
      </c>
      <c r="D634" s="7" t="n">
        <v>1088</v>
      </c>
    </row>
    <row r="635" spans="1:9">
      <c r="A635" t="s">
        <v>4</v>
      </c>
      <c r="B635" s="4" t="s">
        <v>5</v>
      </c>
      <c r="C635" s="4" t="s">
        <v>14</v>
      </c>
      <c r="D635" s="4" t="s">
        <v>10</v>
      </c>
    </row>
    <row r="636" spans="1:9">
      <c r="A636" t="n">
        <v>6998</v>
      </c>
      <c r="B636" s="29" t="n">
        <v>22</v>
      </c>
      <c r="C636" s="7" t="n">
        <v>10</v>
      </c>
      <c r="D636" s="7" t="n">
        <v>0</v>
      </c>
    </row>
    <row r="637" spans="1:9">
      <c r="A637" t="s">
        <v>4</v>
      </c>
      <c r="B637" s="4" t="s">
        <v>5</v>
      </c>
      <c r="C637" s="4" t="s">
        <v>14</v>
      </c>
      <c r="D637" s="4" t="s">
        <v>10</v>
      </c>
      <c r="E637" s="4" t="s">
        <v>6</v>
      </c>
    </row>
    <row r="638" spans="1:9">
      <c r="A638" t="n">
        <v>7002</v>
      </c>
      <c r="B638" s="57" t="n">
        <v>51</v>
      </c>
      <c r="C638" s="7" t="n">
        <v>4</v>
      </c>
      <c r="D638" s="7" t="n">
        <v>65534</v>
      </c>
      <c r="E638" s="7" t="s">
        <v>76</v>
      </c>
    </row>
    <row r="639" spans="1:9">
      <c r="A639" t="s">
        <v>4</v>
      </c>
      <c r="B639" s="4" t="s">
        <v>5</v>
      </c>
      <c r="C639" s="4" t="s">
        <v>10</v>
      </c>
    </row>
    <row r="640" spans="1:9">
      <c r="A640" t="n">
        <v>7015</v>
      </c>
      <c r="B640" s="41" t="n">
        <v>16</v>
      </c>
      <c r="C640" s="7" t="n">
        <v>0</v>
      </c>
    </row>
    <row r="641" spans="1:6">
      <c r="A641" t="s">
        <v>4</v>
      </c>
      <c r="B641" s="4" t="s">
        <v>5</v>
      </c>
      <c r="C641" s="4" t="s">
        <v>10</v>
      </c>
      <c r="D641" s="4" t="s">
        <v>50</v>
      </c>
      <c r="E641" s="4" t="s">
        <v>14</v>
      </c>
      <c r="F641" s="4" t="s">
        <v>14</v>
      </c>
      <c r="G641" s="4" t="s">
        <v>50</v>
      </c>
      <c r="H641" s="4" t="s">
        <v>14</v>
      </c>
      <c r="I641" s="4" t="s">
        <v>14</v>
      </c>
    </row>
    <row r="642" spans="1:6">
      <c r="A642" t="n">
        <v>7018</v>
      </c>
      <c r="B642" s="58" t="n">
        <v>26</v>
      </c>
      <c r="C642" s="7" t="n">
        <v>65534</v>
      </c>
      <c r="D642" s="7" t="s">
        <v>82</v>
      </c>
      <c r="E642" s="7" t="n">
        <v>2</v>
      </c>
      <c r="F642" s="7" t="n">
        <v>3</v>
      </c>
      <c r="G642" s="7" t="s">
        <v>83</v>
      </c>
      <c r="H642" s="7" t="n">
        <v>2</v>
      </c>
      <c r="I642" s="7" t="n">
        <v>0</v>
      </c>
    </row>
    <row r="643" spans="1:6">
      <c r="A643" t="s">
        <v>4</v>
      </c>
      <c r="B643" s="4" t="s">
        <v>5</v>
      </c>
    </row>
    <row r="644" spans="1:6">
      <c r="A644" t="n">
        <v>7078</v>
      </c>
      <c r="B644" s="33" t="n">
        <v>28</v>
      </c>
    </row>
    <row r="645" spans="1:6">
      <c r="A645" t="s">
        <v>4</v>
      </c>
      <c r="B645" s="4" t="s">
        <v>5</v>
      </c>
      <c r="C645" s="4" t="s">
        <v>25</v>
      </c>
    </row>
    <row r="646" spans="1:6">
      <c r="A646" t="n">
        <v>7079</v>
      </c>
      <c r="B646" s="20" t="n">
        <v>3</v>
      </c>
      <c r="C646" s="13" t="n">
        <f t="normal" ca="1">A658</f>
        <v>0</v>
      </c>
    </row>
    <row r="647" spans="1:6">
      <c r="A647" t="s">
        <v>4</v>
      </c>
      <c r="B647" s="4" t="s">
        <v>5</v>
      </c>
      <c r="C647" s="4" t="s">
        <v>14</v>
      </c>
      <c r="D647" s="4" t="s">
        <v>10</v>
      </c>
      <c r="E647" s="4" t="s">
        <v>14</v>
      </c>
      <c r="F647" s="4" t="s">
        <v>25</v>
      </c>
    </row>
    <row r="648" spans="1:6">
      <c r="A648" t="n">
        <v>7084</v>
      </c>
      <c r="B648" s="12" t="n">
        <v>5</v>
      </c>
      <c r="C648" s="7" t="n">
        <v>30</v>
      </c>
      <c r="D648" s="7" t="n">
        <v>9715</v>
      </c>
      <c r="E648" s="7" t="n">
        <v>1</v>
      </c>
      <c r="F648" s="13" t="n">
        <f t="normal" ca="1">A652</f>
        <v>0</v>
      </c>
    </row>
    <row r="649" spans="1:6">
      <c r="A649" t="s">
        <v>4</v>
      </c>
      <c r="B649" s="4" t="s">
        <v>5</v>
      </c>
      <c r="C649" s="4" t="s">
        <v>25</v>
      </c>
    </row>
    <row r="650" spans="1:6">
      <c r="A650" t="n">
        <v>7093</v>
      </c>
      <c r="B650" s="20" t="n">
        <v>3</v>
      </c>
      <c r="C650" s="13" t="n">
        <f t="normal" ca="1">A658</f>
        <v>0</v>
      </c>
    </row>
    <row r="651" spans="1:6">
      <c r="A651" t="s">
        <v>4</v>
      </c>
      <c r="B651" s="4" t="s">
        <v>5</v>
      </c>
      <c r="C651" s="4" t="s">
        <v>14</v>
      </c>
      <c r="D651" s="4" t="s">
        <v>10</v>
      </c>
      <c r="E651" s="4" t="s">
        <v>14</v>
      </c>
      <c r="F651" s="4" t="s">
        <v>25</v>
      </c>
    </row>
    <row r="652" spans="1:6">
      <c r="A652" t="n">
        <v>7098</v>
      </c>
      <c r="B652" s="12" t="n">
        <v>5</v>
      </c>
      <c r="C652" s="7" t="n">
        <v>30</v>
      </c>
      <c r="D652" s="7" t="n">
        <v>9712</v>
      </c>
      <c r="E652" s="7" t="n">
        <v>1</v>
      </c>
      <c r="F652" s="13" t="n">
        <f t="normal" ca="1">A656</f>
        <v>0</v>
      </c>
    </row>
    <row r="653" spans="1:6">
      <c r="A653" t="s">
        <v>4</v>
      </c>
      <c r="B653" s="4" t="s">
        <v>5</v>
      </c>
      <c r="C653" s="4" t="s">
        <v>25</v>
      </c>
    </row>
    <row r="654" spans="1:6">
      <c r="A654" t="n">
        <v>7107</v>
      </c>
      <c r="B654" s="20" t="n">
        <v>3</v>
      </c>
      <c r="C654" s="13" t="n">
        <f t="normal" ca="1">A658</f>
        <v>0</v>
      </c>
    </row>
    <row r="655" spans="1:6">
      <c r="A655" t="s">
        <v>4</v>
      </c>
      <c r="B655" s="4" t="s">
        <v>5</v>
      </c>
      <c r="C655" s="4" t="s">
        <v>14</v>
      </c>
      <c r="D655" s="4" t="s">
        <v>10</v>
      </c>
      <c r="E655" s="4" t="s">
        <v>14</v>
      </c>
      <c r="F655" s="4" t="s">
        <v>25</v>
      </c>
    </row>
    <row r="656" spans="1:6">
      <c r="A656" t="n">
        <v>7112</v>
      </c>
      <c r="B656" s="12" t="n">
        <v>5</v>
      </c>
      <c r="C656" s="7" t="n">
        <v>30</v>
      </c>
      <c r="D656" s="7" t="n">
        <v>8948</v>
      </c>
      <c r="E656" s="7" t="n">
        <v>1</v>
      </c>
      <c r="F656" s="13" t="n">
        <f t="normal" ca="1">A658</f>
        <v>0</v>
      </c>
    </row>
    <row r="657" spans="1:9">
      <c r="A657" t="s">
        <v>4</v>
      </c>
      <c r="B657" s="4" t="s">
        <v>5</v>
      </c>
      <c r="C657" s="4" t="s">
        <v>14</v>
      </c>
    </row>
    <row r="658" spans="1:9">
      <c r="A658" t="n">
        <v>7121</v>
      </c>
      <c r="B658" s="46" t="n">
        <v>23</v>
      </c>
      <c r="C658" s="7" t="n">
        <v>10</v>
      </c>
    </row>
    <row r="659" spans="1:9">
      <c r="A659" t="s">
        <v>4</v>
      </c>
      <c r="B659" s="4" t="s">
        <v>5</v>
      </c>
      <c r="C659" s="4" t="s">
        <v>14</v>
      </c>
      <c r="D659" s="4" t="s">
        <v>6</v>
      </c>
    </row>
    <row r="660" spans="1:9">
      <c r="A660" t="n">
        <v>7123</v>
      </c>
      <c r="B660" s="9" t="n">
        <v>2</v>
      </c>
      <c r="C660" s="7" t="n">
        <v>10</v>
      </c>
      <c r="D660" s="7" t="s">
        <v>58</v>
      </c>
    </row>
    <row r="661" spans="1:9">
      <c r="A661" t="s">
        <v>4</v>
      </c>
      <c r="B661" s="4" t="s">
        <v>5</v>
      </c>
      <c r="C661" s="4" t="s">
        <v>14</v>
      </c>
    </row>
    <row r="662" spans="1:9">
      <c r="A662" t="n">
        <v>7146</v>
      </c>
      <c r="B662" s="15" t="n">
        <v>74</v>
      </c>
      <c r="C662" s="7" t="n">
        <v>46</v>
      </c>
    </row>
    <row r="663" spans="1:9">
      <c r="A663" t="s">
        <v>4</v>
      </c>
      <c r="B663" s="4" t="s">
        <v>5</v>
      </c>
      <c r="C663" s="4" t="s">
        <v>14</v>
      </c>
    </row>
    <row r="664" spans="1:9">
      <c r="A664" t="n">
        <v>7148</v>
      </c>
      <c r="B664" s="15" t="n">
        <v>74</v>
      </c>
      <c r="C664" s="7" t="n">
        <v>54</v>
      </c>
    </row>
    <row r="665" spans="1:9">
      <c r="A665" t="s">
        <v>4</v>
      </c>
      <c r="B665" s="4" t="s">
        <v>5</v>
      </c>
    </row>
    <row r="666" spans="1:9">
      <c r="A666" t="n">
        <v>7150</v>
      </c>
      <c r="B666" s="5" t="n">
        <v>1</v>
      </c>
    </row>
    <row r="667" spans="1:9" s="3" customFormat="1" customHeight="0">
      <c r="A667" s="3" t="s">
        <v>2</v>
      </c>
      <c r="B667" s="3" t="s">
        <v>84</v>
      </c>
    </row>
    <row r="668" spans="1:9">
      <c r="A668" t="s">
        <v>4</v>
      </c>
      <c r="B668" s="4" t="s">
        <v>5</v>
      </c>
      <c r="C668" s="4" t="s">
        <v>14</v>
      </c>
      <c r="D668" s="4" t="s">
        <v>10</v>
      </c>
      <c r="E668" s="4" t="s">
        <v>14</v>
      </c>
      <c r="F668" s="4" t="s">
        <v>14</v>
      </c>
      <c r="G668" s="4" t="s">
        <v>14</v>
      </c>
      <c r="H668" s="4" t="s">
        <v>10</v>
      </c>
      <c r="I668" s="4" t="s">
        <v>25</v>
      </c>
      <c r="J668" s="4" t="s">
        <v>25</v>
      </c>
    </row>
    <row r="669" spans="1:9">
      <c r="A669" t="n">
        <v>7152</v>
      </c>
      <c r="B669" s="40" t="n">
        <v>6</v>
      </c>
      <c r="C669" s="7" t="n">
        <v>33</v>
      </c>
      <c r="D669" s="7" t="n">
        <v>65534</v>
      </c>
      <c r="E669" s="7" t="n">
        <v>9</v>
      </c>
      <c r="F669" s="7" t="n">
        <v>1</v>
      </c>
      <c r="G669" s="7" t="n">
        <v>1</v>
      </c>
      <c r="H669" s="7" t="n">
        <v>221</v>
      </c>
      <c r="I669" s="13" t="n">
        <f t="normal" ca="1">A671</f>
        <v>0</v>
      </c>
      <c r="J669" s="13" t="n">
        <f t="normal" ca="1">A711</f>
        <v>0</v>
      </c>
    </row>
    <row r="670" spans="1:9">
      <c r="A670" t="s">
        <v>4</v>
      </c>
      <c r="B670" s="4" t="s">
        <v>5</v>
      </c>
      <c r="C670" s="4" t="s">
        <v>14</v>
      </c>
      <c r="D670" s="34" t="s">
        <v>52</v>
      </c>
      <c r="E670" s="4" t="s">
        <v>5</v>
      </c>
      <c r="F670" s="4" t="s">
        <v>10</v>
      </c>
      <c r="G670" s="4" t="s">
        <v>14</v>
      </c>
      <c r="H670" s="4" t="s">
        <v>14</v>
      </c>
      <c r="I670" s="4" t="s">
        <v>14</v>
      </c>
      <c r="J670" s="34" t="s">
        <v>53</v>
      </c>
      <c r="K670" s="4" t="s">
        <v>14</v>
      </c>
      <c r="L670" s="4" t="s">
        <v>25</v>
      </c>
    </row>
    <row r="671" spans="1:9">
      <c r="A671" t="n">
        <v>7169</v>
      </c>
      <c r="B671" s="12" t="n">
        <v>5</v>
      </c>
      <c r="C671" s="7" t="n">
        <v>28</v>
      </c>
      <c r="D671" s="34" t="s">
        <v>3</v>
      </c>
      <c r="E671" s="50" t="n">
        <v>105</v>
      </c>
      <c r="F671" s="7" t="n">
        <v>16</v>
      </c>
      <c r="G671" s="7" t="n">
        <v>0</v>
      </c>
      <c r="H671" s="7" t="n">
        <v>1</v>
      </c>
      <c r="I671" s="7" t="n">
        <v>1</v>
      </c>
      <c r="J671" s="34" t="s">
        <v>3</v>
      </c>
      <c r="K671" s="7" t="n">
        <v>1</v>
      </c>
      <c r="L671" s="13" t="n">
        <f t="normal" ca="1">A707</f>
        <v>0</v>
      </c>
    </row>
    <row r="672" spans="1:9">
      <c r="A672" t="s">
        <v>4</v>
      </c>
      <c r="B672" s="4" t="s">
        <v>5</v>
      </c>
      <c r="C672" s="4" t="s">
        <v>14</v>
      </c>
      <c r="D672" s="4" t="s">
        <v>10</v>
      </c>
      <c r="E672" s="4" t="s">
        <v>14</v>
      </c>
      <c r="F672" s="4" t="s">
        <v>14</v>
      </c>
      <c r="G672" s="4" t="s">
        <v>10</v>
      </c>
      <c r="H672" s="4" t="s">
        <v>14</v>
      </c>
      <c r="I672" s="4" t="s">
        <v>14</v>
      </c>
      <c r="J672" s="4" t="s">
        <v>25</v>
      </c>
    </row>
    <row r="673" spans="1:12">
      <c r="A673" t="n">
        <v>7182</v>
      </c>
      <c r="B673" s="12" t="n">
        <v>5</v>
      </c>
      <c r="C673" s="7" t="n">
        <v>30</v>
      </c>
      <c r="D673" s="7" t="n">
        <v>9484</v>
      </c>
      <c r="E673" s="7" t="n">
        <v>8</v>
      </c>
      <c r="F673" s="7" t="n">
        <v>30</v>
      </c>
      <c r="G673" s="7" t="n">
        <v>9481</v>
      </c>
      <c r="H673" s="7" t="n">
        <v>9</v>
      </c>
      <c r="I673" s="7" t="n">
        <v>1</v>
      </c>
      <c r="J673" s="13" t="n">
        <f t="normal" ca="1">A703</f>
        <v>0</v>
      </c>
    </row>
    <row r="674" spans="1:12">
      <c r="A674" t="s">
        <v>4</v>
      </c>
      <c r="B674" s="4" t="s">
        <v>5</v>
      </c>
      <c r="C674" s="4" t="s">
        <v>10</v>
      </c>
      <c r="D674" s="4" t="s">
        <v>24</v>
      </c>
      <c r="E674" s="4" t="s">
        <v>24</v>
      </c>
      <c r="F674" s="4" t="s">
        <v>24</v>
      </c>
      <c r="G674" s="4" t="s">
        <v>24</v>
      </c>
    </row>
    <row r="675" spans="1:12">
      <c r="A675" t="n">
        <v>7196</v>
      </c>
      <c r="B675" s="51" t="n">
        <v>46</v>
      </c>
      <c r="C675" s="7" t="n">
        <v>65534</v>
      </c>
      <c r="D675" s="7" t="n">
        <v>-129</v>
      </c>
      <c r="E675" s="7" t="n">
        <v>-1.1599999666214</v>
      </c>
      <c r="F675" s="7" t="n">
        <v>160.759994506836</v>
      </c>
      <c r="G675" s="7" t="n">
        <v>0</v>
      </c>
    </row>
    <row r="676" spans="1:12">
      <c r="A676" t="s">
        <v>4</v>
      </c>
      <c r="B676" s="4" t="s">
        <v>5</v>
      </c>
      <c r="C676" s="4" t="s">
        <v>14</v>
      </c>
      <c r="D676" s="4" t="s">
        <v>10</v>
      </c>
      <c r="E676" s="4" t="s">
        <v>14</v>
      </c>
      <c r="F676" s="4" t="s">
        <v>6</v>
      </c>
      <c r="G676" s="4" t="s">
        <v>6</v>
      </c>
      <c r="H676" s="4" t="s">
        <v>6</v>
      </c>
      <c r="I676" s="4" t="s">
        <v>6</v>
      </c>
      <c r="J676" s="4" t="s">
        <v>6</v>
      </c>
      <c r="K676" s="4" t="s">
        <v>6</v>
      </c>
      <c r="L676" s="4" t="s">
        <v>6</v>
      </c>
      <c r="M676" s="4" t="s">
        <v>6</v>
      </c>
      <c r="N676" s="4" t="s">
        <v>6</v>
      </c>
      <c r="O676" s="4" t="s">
        <v>6</v>
      </c>
      <c r="P676" s="4" t="s">
        <v>6</v>
      </c>
      <c r="Q676" s="4" t="s">
        <v>6</v>
      </c>
      <c r="R676" s="4" t="s">
        <v>6</v>
      </c>
      <c r="S676" s="4" t="s">
        <v>6</v>
      </c>
      <c r="T676" s="4" t="s">
        <v>6</v>
      </c>
      <c r="U676" s="4" t="s">
        <v>6</v>
      </c>
    </row>
    <row r="677" spans="1:12">
      <c r="A677" t="n">
        <v>7215</v>
      </c>
      <c r="B677" s="59" t="n">
        <v>36</v>
      </c>
      <c r="C677" s="7" t="n">
        <v>8</v>
      </c>
      <c r="D677" s="7" t="n">
        <v>65534</v>
      </c>
      <c r="E677" s="7" t="n">
        <v>0</v>
      </c>
      <c r="F677" s="7" t="s">
        <v>85</v>
      </c>
      <c r="G677" s="7" t="s">
        <v>13</v>
      </c>
      <c r="H677" s="7" t="s">
        <v>13</v>
      </c>
      <c r="I677" s="7" t="s">
        <v>13</v>
      </c>
      <c r="J677" s="7" t="s">
        <v>13</v>
      </c>
      <c r="K677" s="7" t="s">
        <v>13</v>
      </c>
      <c r="L677" s="7" t="s">
        <v>13</v>
      </c>
      <c r="M677" s="7" t="s">
        <v>13</v>
      </c>
      <c r="N677" s="7" t="s">
        <v>13</v>
      </c>
      <c r="O677" s="7" t="s">
        <v>13</v>
      </c>
      <c r="P677" s="7" t="s">
        <v>13</v>
      </c>
      <c r="Q677" s="7" t="s">
        <v>13</v>
      </c>
      <c r="R677" s="7" t="s">
        <v>13</v>
      </c>
      <c r="S677" s="7" t="s">
        <v>13</v>
      </c>
      <c r="T677" s="7" t="s">
        <v>13</v>
      </c>
      <c r="U677" s="7" t="s">
        <v>13</v>
      </c>
    </row>
    <row r="678" spans="1:12">
      <c r="A678" t="s">
        <v>4</v>
      </c>
      <c r="B678" s="4" t="s">
        <v>5</v>
      </c>
      <c r="C678" s="4" t="s">
        <v>10</v>
      </c>
      <c r="D678" s="4" t="s">
        <v>14</v>
      </c>
      <c r="E678" s="4" t="s">
        <v>6</v>
      </c>
      <c r="F678" s="4" t="s">
        <v>24</v>
      </c>
      <c r="G678" s="4" t="s">
        <v>24</v>
      </c>
      <c r="H678" s="4" t="s">
        <v>24</v>
      </c>
    </row>
    <row r="679" spans="1:12">
      <c r="A679" t="n">
        <v>7248</v>
      </c>
      <c r="B679" s="60" t="n">
        <v>48</v>
      </c>
      <c r="C679" s="7" t="n">
        <v>65534</v>
      </c>
      <c r="D679" s="7" t="n">
        <v>0</v>
      </c>
      <c r="E679" s="7" t="s">
        <v>85</v>
      </c>
      <c r="F679" s="7" t="n">
        <v>0</v>
      </c>
      <c r="G679" s="7" t="n">
        <v>1</v>
      </c>
      <c r="H679" s="7" t="n">
        <v>1.40129846432482e-45</v>
      </c>
    </row>
    <row r="680" spans="1:12">
      <c r="A680" t="s">
        <v>4</v>
      </c>
      <c r="B680" s="4" t="s">
        <v>5</v>
      </c>
      <c r="C680" s="4" t="s">
        <v>10</v>
      </c>
      <c r="D680" s="4" t="s">
        <v>9</v>
      </c>
    </row>
    <row r="681" spans="1:12">
      <c r="A681" t="n">
        <v>7277</v>
      </c>
      <c r="B681" s="52" t="n">
        <v>43</v>
      </c>
      <c r="C681" s="7" t="n">
        <v>65534</v>
      </c>
      <c r="D681" s="7" t="n">
        <v>64</v>
      </c>
    </row>
    <row r="682" spans="1:12">
      <c r="A682" t="s">
        <v>4</v>
      </c>
      <c r="B682" s="4" t="s">
        <v>5</v>
      </c>
      <c r="C682" s="4" t="s">
        <v>14</v>
      </c>
      <c r="D682" s="4" t="s">
        <v>6</v>
      </c>
      <c r="E682" s="4" t="s">
        <v>10</v>
      </c>
    </row>
    <row r="683" spans="1:12">
      <c r="A683" t="n">
        <v>7284</v>
      </c>
      <c r="B683" s="23" t="n">
        <v>94</v>
      </c>
      <c r="C683" s="7" t="n">
        <v>0</v>
      </c>
      <c r="D683" s="7" t="s">
        <v>39</v>
      </c>
      <c r="E683" s="7" t="n">
        <v>1</v>
      </c>
    </row>
    <row r="684" spans="1:12">
      <c r="A684" t="s">
        <v>4</v>
      </c>
      <c r="B684" s="4" t="s">
        <v>5</v>
      </c>
      <c r="C684" s="4" t="s">
        <v>14</v>
      </c>
      <c r="D684" s="4" t="s">
        <v>6</v>
      </c>
      <c r="E684" s="4" t="s">
        <v>10</v>
      </c>
    </row>
    <row r="685" spans="1:12">
      <c r="A685" t="n">
        <v>7301</v>
      </c>
      <c r="B685" s="23" t="n">
        <v>94</v>
      </c>
      <c r="C685" s="7" t="n">
        <v>0</v>
      </c>
      <c r="D685" s="7" t="s">
        <v>39</v>
      </c>
      <c r="E685" s="7" t="n">
        <v>2</v>
      </c>
    </row>
    <row r="686" spans="1:12">
      <c r="A686" t="s">
        <v>4</v>
      </c>
      <c r="B686" s="4" t="s">
        <v>5</v>
      </c>
      <c r="C686" s="4" t="s">
        <v>14</v>
      </c>
      <c r="D686" s="4" t="s">
        <v>6</v>
      </c>
      <c r="E686" s="4" t="s">
        <v>10</v>
      </c>
    </row>
    <row r="687" spans="1:12">
      <c r="A687" t="n">
        <v>7318</v>
      </c>
      <c r="B687" s="23" t="n">
        <v>94</v>
      </c>
      <c r="C687" s="7" t="n">
        <v>1</v>
      </c>
      <c r="D687" s="7" t="s">
        <v>39</v>
      </c>
      <c r="E687" s="7" t="n">
        <v>4</v>
      </c>
    </row>
    <row r="688" spans="1:12">
      <c r="A688" t="s">
        <v>4</v>
      </c>
      <c r="B688" s="4" t="s">
        <v>5</v>
      </c>
      <c r="C688" s="4" t="s">
        <v>14</v>
      </c>
      <c r="D688" s="4" t="s">
        <v>6</v>
      </c>
    </row>
    <row r="689" spans="1:21">
      <c r="A689" t="n">
        <v>7335</v>
      </c>
      <c r="B689" s="23" t="n">
        <v>94</v>
      </c>
      <c r="C689" s="7" t="n">
        <v>5</v>
      </c>
      <c r="D689" s="7" t="s">
        <v>39</v>
      </c>
    </row>
    <row r="690" spans="1:21">
      <c r="A690" t="s">
        <v>4</v>
      </c>
      <c r="B690" s="4" t="s">
        <v>5</v>
      </c>
      <c r="C690" s="4" t="s">
        <v>14</v>
      </c>
      <c r="D690" s="4" t="s">
        <v>10</v>
      </c>
      <c r="E690" s="4" t="s">
        <v>6</v>
      </c>
      <c r="F690" s="4" t="s">
        <v>6</v>
      </c>
      <c r="G690" s="4" t="s">
        <v>14</v>
      </c>
    </row>
    <row r="691" spans="1:21">
      <c r="A691" t="n">
        <v>7350</v>
      </c>
      <c r="B691" s="25" t="n">
        <v>32</v>
      </c>
      <c r="C691" s="7" t="n">
        <v>0</v>
      </c>
      <c r="D691" s="7" t="n">
        <v>65533</v>
      </c>
      <c r="E691" s="7" t="s">
        <v>39</v>
      </c>
      <c r="F691" s="7" t="s">
        <v>86</v>
      </c>
      <c r="G691" s="7" t="n">
        <v>1</v>
      </c>
    </row>
    <row r="692" spans="1:21">
      <c r="A692" t="s">
        <v>4</v>
      </c>
      <c r="B692" s="4" t="s">
        <v>5</v>
      </c>
      <c r="C692" s="4" t="s">
        <v>14</v>
      </c>
      <c r="D692" s="4" t="s">
        <v>10</v>
      </c>
      <c r="E692" s="4" t="s">
        <v>6</v>
      </c>
      <c r="F692" s="4" t="s">
        <v>6</v>
      </c>
      <c r="G692" s="4" t="s">
        <v>14</v>
      </c>
    </row>
    <row r="693" spans="1:21">
      <c r="A693" t="n">
        <v>7377</v>
      </c>
      <c r="B693" s="25" t="n">
        <v>32</v>
      </c>
      <c r="C693" s="7" t="n">
        <v>0</v>
      </c>
      <c r="D693" s="7" t="n">
        <v>65533</v>
      </c>
      <c r="E693" s="7" t="s">
        <v>39</v>
      </c>
      <c r="F693" s="7" t="s">
        <v>87</v>
      </c>
      <c r="G693" s="7" t="n">
        <v>0</v>
      </c>
    </row>
    <row r="694" spans="1:21">
      <c r="A694" t="s">
        <v>4</v>
      </c>
      <c r="B694" s="4" t="s">
        <v>5</v>
      </c>
      <c r="C694" s="4" t="s">
        <v>14</v>
      </c>
      <c r="D694" s="4" t="s">
        <v>10</v>
      </c>
      <c r="E694" s="4" t="s">
        <v>6</v>
      </c>
      <c r="F694" s="4" t="s">
        <v>6</v>
      </c>
      <c r="G694" s="4" t="s">
        <v>14</v>
      </c>
    </row>
    <row r="695" spans="1:21">
      <c r="A695" t="n">
        <v>7404</v>
      </c>
      <c r="B695" s="25" t="n">
        <v>32</v>
      </c>
      <c r="C695" s="7" t="n">
        <v>0</v>
      </c>
      <c r="D695" s="7" t="n">
        <v>65533</v>
      </c>
      <c r="E695" s="7" t="s">
        <v>39</v>
      </c>
      <c r="F695" s="7" t="s">
        <v>88</v>
      </c>
      <c r="G695" s="7" t="n">
        <v>0</v>
      </c>
    </row>
    <row r="696" spans="1:21">
      <c r="A696" t="s">
        <v>4</v>
      </c>
      <c r="B696" s="4" t="s">
        <v>5</v>
      </c>
      <c r="C696" s="4" t="s">
        <v>14</v>
      </c>
      <c r="D696" s="4" t="s">
        <v>10</v>
      </c>
      <c r="E696" s="4" t="s">
        <v>6</v>
      </c>
      <c r="F696" s="4" t="s">
        <v>6</v>
      </c>
      <c r="G696" s="4" t="s">
        <v>14</v>
      </c>
    </row>
    <row r="697" spans="1:21">
      <c r="A697" t="n">
        <v>7431</v>
      </c>
      <c r="B697" s="25" t="n">
        <v>32</v>
      </c>
      <c r="C697" s="7" t="n">
        <v>0</v>
      </c>
      <c r="D697" s="7" t="n">
        <v>65533</v>
      </c>
      <c r="E697" s="7" t="s">
        <v>39</v>
      </c>
      <c r="F697" s="7" t="s">
        <v>89</v>
      </c>
      <c r="G697" s="7" t="n">
        <v>0</v>
      </c>
    </row>
    <row r="698" spans="1:21">
      <c r="A698" t="s">
        <v>4</v>
      </c>
      <c r="B698" s="4" t="s">
        <v>5</v>
      </c>
      <c r="C698" s="4" t="s">
        <v>14</v>
      </c>
      <c r="D698" s="4" t="s">
        <v>10</v>
      </c>
      <c r="E698" s="4" t="s">
        <v>9</v>
      </c>
    </row>
    <row r="699" spans="1:21">
      <c r="A699" t="n">
        <v>7458</v>
      </c>
      <c r="B699" s="15" t="n">
        <v>74</v>
      </c>
      <c r="C699" s="7" t="n">
        <v>33</v>
      </c>
      <c r="D699" s="7" t="n">
        <v>65534</v>
      </c>
      <c r="E699" s="7" t="n">
        <v>1125515264</v>
      </c>
    </row>
    <row r="700" spans="1:21">
      <c r="A700" t="s">
        <v>4</v>
      </c>
      <c r="B700" s="4" t="s">
        <v>5</v>
      </c>
      <c r="C700" s="4" t="s">
        <v>25</v>
      </c>
    </row>
    <row r="701" spans="1:21">
      <c r="A701" t="n">
        <v>7466</v>
      </c>
      <c r="B701" s="20" t="n">
        <v>3</v>
      </c>
      <c r="C701" s="13" t="n">
        <f t="normal" ca="1">A705</f>
        <v>0</v>
      </c>
    </row>
    <row r="702" spans="1:21">
      <c r="A702" t="s">
        <v>4</v>
      </c>
      <c r="B702" s="4" t="s">
        <v>5</v>
      </c>
      <c r="C702" s="4" t="s">
        <v>10</v>
      </c>
      <c r="D702" s="4" t="s">
        <v>9</v>
      </c>
    </row>
    <row r="703" spans="1:21">
      <c r="A703" t="n">
        <v>7471</v>
      </c>
      <c r="B703" s="52" t="n">
        <v>43</v>
      </c>
      <c r="C703" s="7" t="n">
        <v>65534</v>
      </c>
      <c r="D703" s="7" t="n">
        <v>1</v>
      </c>
    </row>
    <row r="704" spans="1:21">
      <c r="A704" t="s">
        <v>4</v>
      </c>
      <c r="B704" s="4" t="s">
        <v>5</v>
      </c>
      <c r="C704" s="4" t="s">
        <v>25</v>
      </c>
    </row>
    <row r="705" spans="1:7">
      <c r="A705" t="n">
        <v>7478</v>
      </c>
      <c r="B705" s="20" t="n">
        <v>3</v>
      </c>
      <c r="C705" s="13" t="n">
        <f t="normal" ca="1">A709</f>
        <v>0</v>
      </c>
    </row>
    <row r="706" spans="1:7">
      <c r="A706" t="s">
        <v>4</v>
      </c>
      <c r="B706" s="4" t="s">
        <v>5</v>
      </c>
      <c r="C706" s="4" t="s">
        <v>10</v>
      </c>
      <c r="D706" s="4" t="s">
        <v>9</v>
      </c>
    </row>
    <row r="707" spans="1:7">
      <c r="A707" t="n">
        <v>7483</v>
      </c>
      <c r="B707" s="52" t="n">
        <v>43</v>
      </c>
      <c r="C707" s="7" t="n">
        <v>65534</v>
      </c>
      <c r="D707" s="7" t="n">
        <v>1</v>
      </c>
    </row>
    <row r="708" spans="1:7">
      <c r="A708" t="s">
        <v>4</v>
      </c>
      <c r="B708" s="4" t="s">
        <v>5</v>
      </c>
      <c r="C708" s="4" t="s">
        <v>25</v>
      </c>
    </row>
    <row r="709" spans="1:7">
      <c r="A709" t="n">
        <v>7490</v>
      </c>
      <c r="B709" s="20" t="n">
        <v>3</v>
      </c>
      <c r="C709" s="13" t="n">
        <f t="normal" ca="1">A711</f>
        <v>0</v>
      </c>
    </row>
    <row r="710" spans="1:7">
      <c r="A710" t="s">
        <v>4</v>
      </c>
      <c r="B710" s="4" t="s">
        <v>5</v>
      </c>
    </row>
    <row r="711" spans="1:7">
      <c r="A711" t="n">
        <v>7495</v>
      </c>
      <c r="B711" s="5" t="n">
        <v>1</v>
      </c>
    </row>
    <row r="712" spans="1:7" s="3" customFormat="1" customHeight="0">
      <c r="A712" s="3" t="s">
        <v>2</v>
      </c>
      <c r="B712" s="3" t="s">
        <v>90</v>
      </c>
    </row>
    <row r="713" spans="1:7">
      <c r="A713" t="s">
        <v>4</v>
      </c>
      <c r="B713" s="4" t="s">
        <v>5</v>
      </c>
      <c r="C713" s="4" t="s">
        <v>10</v>
      </c>
      <c r="D713" s="4" t="s">
        <v>14</v>
      </c>
      <c r="E713" s="4" t="s">
        <v>14</v>
      </c>
      <c r="F713" s="4" t="s">
        <v>6</v>
      </c>
    </row>
    <row r="714" spans="1:7">
      <c r="A714" t="n">
        <v>7496</v>
      </c>
      <c r="B714" s="19" t="n">
        <v>20</v>
      </c>
      <c r="C714" s="7" t="n">
        <v>65534</v>
      </c>
      <c r="D714" s="7" t="n">
        <v>3</v>
      </c>
      <c r="E714" s="7" t="n">
        <v>10</v>
      </c>
      <c r="F714" s="7" t="s">
        <v>75</v>
      </c>
    </row>
    <row r="715" spans="1:7">
      <c r="A715" t="s">
        <v>4</v>
      </c>
      <c r="B715" s="4" t="s">
        <v>5</v>
      </c>
      <c r="C715" s="4" t="s">
        <v>10</v>
      </c>
    </row>
    <row r="716" spans="1:7">
      <c r="A716" t="n">
        <v>7517</v>
      </c>
      <c r="B716" s="41" t="n">
        <v>16</v>
      </c>
      <c r="C716" s="7" t="n">
        <v>0</v>
      </c>
    </row>
    <row r="717" spans="1:7">
      <c r="A717" t="s">
        <v>4</v>
      </c>
      <c r="B717" s="4" t="s">
        <v>5</v>
      </c>
      <c r="C717" s="4" t="s">
        <v>14</v>
      </c>
      <c r="D717" s="4" t="s">
        <v>10</v>
      </c>
    </row>
    <row r="718" spans="1:7">
      <c r="A718" t="n">
        <v>7520</v>
      </c>
      <c r="B718" s="29" t="n">
        <v>22</v>
      </c>
      <c r="C718" s="7" t="n">
        <v>10</v>
      </c>
      <c r="D718" s="7" t="n">
        <v>0</v>
      </c>
    </row>
    <row r="719" spans="1:7">
      <c r="A719" t="s">
        <v>4</v>
      </c>
      <c r="B719" s="4" t="s">
        <v>5</v>
      </c>
      <c r="C719" s="4" t="s">
        <v>14</v>
      </c>
      <c r="D719" s="4" t="s">
        <v>10</v>
      </c>
      <c r="E719" s="4" t="s">
        <v>6</v>
      </c>
    </row>
    <row r="720" spans="1:7">
      <c r="A720" t="n">
        <v>7524</v>
      </c>
      <c r="B720" s="57" t="n">
        <v>51</v>
      </c>
      <c r="C720" s="7" t="n">
        <v>4</v>
      </c>
      <c r="D720" s="7" t="n">
        <v>65534</v>
      </c>
      <c r="E720" s="7" t="s">
        <v>76</v>
      </c>
    </row>
    <row r="721" spans="1:6">
      <c r="A721" t="s">
        <v>4</v>
      </c>
      <c r="B721" s="4" t="s">
        <v>5</v>
      </c>
      <c r="C721" s="4" t="s">
        <v>10</v>
      </c>
    </row>
    <row r="722" spans="1:6">
      <c r="A722" t="n">
        <v>7537</v>
      </c>
      <c r="B722" s="41" t="n">
        <v>16</v>
      </c>
      <c r="C722" s="7" t="n">
        <v>0</v>
      </c>
    </row>
    <row r="723" spans="1:6">
      <c r="A723" t="s">
        <v>4</v>
      </c>
      <c r="B723" s="4" t="s">
        <v>5</v>
      </c>
      <c r="C723" s="4" t="s">
        <v>10</v>
      </c>
      <c r="D723" s="4" t="s">
        <v>50</v>
      </c>
      <c r="E723" s="4" t="s">
        <v>14</v>
      </c>
      <c r="F723" s="4" t="s">
        <v>14</v>
      </c>
      <c r="G723" s="4" t="s">
        <v>50</v>
      </c>
      <c r="H723" s="4" t="s">
        <v>14</v>
      </c>
      <c r="I723" s="4" t="s">
        <v>14</v>
      </c>
    </row>
    <row r="724" spans="1:6">
      <c r="A724" t="n">
        <v>7540</v>
      </c>
      <c r="B724" s="58" t="n">
        <v>26</v>
      </c>
      <c r="C724" s="7" t="n">
        <v>65534</v>
      </c>
      <c r="D724" s="7" t="s">
        <v>91</v>
      </c>
      <c r="E724" s="7" t="n">
        <v>2</v>
      </c>
      <c r="F724" s="7" t="n">
        <v>3</v>
      </c>
      <c r="G724" s="7" t="s">
        <v>92</v>
      </c>
      <c r="H724" s="7" t="n">
        <v>2</v>
      </c>
      <c r="I724" s="7" t="n">
        <v>0</v>
      </c>
    </row>
    <row r="725" spans="1:6">
      <c r="A725" t="s">
        <v>4</v>
      </c>
      <c r="B725" s="4" t="s">
        <v>5</v>
      </c>
    </row>
    <row r="726" spans="1:6">
      <c r="A726" t="n">
        <v>7681</v>
      </c>
      <c r="B726" s="33" t="n">
        <v>28</v>
      </c>
    </row>
    <row r="727" spans="1:6">
      <c r="A727" t="s">
        <v>4</v>
      </c>
      <c r="B727" s="4" t="s">
        <v>5</v>
      </c>
      <c r="C727" s="4" t="s">
        <v>14</v>
      </c>
    </row>
    <row r="728" spans="1:6">
      <c r="A728" t="n">
        <v>7682</v>
      </c>
      <c r="B728" s="46" t="n">
        <v>23</v>
      </c>
      <c r="C728" s="7" t="n">
        <v>10</v>
      </c>
    </row>
    <row r="729" spans="1:6">
      <c r="A729" t="s">
        <v>4</v>
      </c>
      <c r="B729" s="4" t="s">
        <v>5</v>
      </c>
      <c r="C729" s="4" t="s">
        <v>14</v>
      </c>
      <c r="D729" s="4" t="s">
        <v>6</v>
      </c>
    </row>
    <row r="730" spans="1:6">
      <c r="A730" t="n">
        <v>7684</v>
      </c>
      <c r="B730" s="9" t="n">
        <v>2</v>
      </c>
      <c r="C730" s="7" t="n">
        <v>10</v>
      </c>
      <c r="D730" s="7" t="s">
        <v>58</v>
      </c>
    </row>
    <row r="731" spans="1:6">
      <c r="A731" t="s">
        <v>4</v>
      </c>
      <c r="B731" s="4" t="s">
        <v>5</v>
      </c>
      <c r="C731" s="4" t="s">
        <v>14</v>
      </c>
    </row>
    <row r="732" spans="1:6">
      <c r="A732" t="n">
        <v>7707</v>
      </c>
      <c r="B732" s="15" t="n">
        <v>74</v>
      </c>
      <c r="C732" s="7" t="n">
        <v>46</v>
      </c>
    </row>
    <row r="733" spans="1:6">
      <c r="A733" t="s">
        <v>4</v>
      </c>
      <c r="B733" s="4" t="s">
        <v>5</v>
      </c>
      <c r="C733" s="4" t="s">
        <v>14</v>
      </c>
    </row>
    <row r="734" spans="1:6">
      <c r="A734" t="n">
        <v>7709</v>
      </c>
      <c r="B734" s="15" t="n">
        <v>74</v>
      </c>
      <c r="C734" s="7" t="n">
        <v>54</v>
      </c>
    </row>
    <row r="735" spans="1:6">
      <c r="A735" t="s">
        <v>4</v>
      </c>
      <c r="B735" s="4" t="s">
        <v>5</v>
      </c>
    </row>
    <row r="736" spans="1:6">
      <c r="A736" t="n">
        <v>7711</v>
      </c>
      <c r="B736" s="5" t="n">
        <v>1</v>
      </c>
    </row>
    <row r="737" spans="1:9" s="3" customFormat="1" customHeight="0">
      <c r="A737" s="3" t="s">
        <v>2</v>
      </c>
      <c r="B737" s="3" t="s">
        <v>93</v>
      </c>
    </row>
    <row r="738" spans="1:9">
      <c r="A738" t="s">
        <v>4</v>
      </c>
      <c r="B738" s="4" t="s">
        <v>5</v>
      </c>
      <c r="C738" s="4" t="s">
        <v>14</v>
      </c>
      <c r="D738" s="4" t="s">
        <v>10</v>
      </c>
      <c r="E738" s="4" t="s">
        <v>14</v>
      </c>
      <c r="F738" s="4" t="s">
        <v>14</v>
      </c>
      <c r="G738" s="4" t="s">
        <v>14</v>
      </c>
      <c r="H738" s="4" t="s">
        <v>10</v>
      </c>
      <c r="I738" s="4" t="s">
        <v>25</v>
      </c>
      <c r="J738" s="4" t="s">
        <v>25</v>
      </c>
    </row>
    <row r="739" spans="1:9">
      <c r="A739" t="n">
        <v>7712</v>
      </c>
      <c r="B739" s="40" t="n">
        <v>6</v>
      </c>
      <c r="C739" s="7" t="n">
        <v>33</v>
      </c>
      <c r="D739" s="7" t="n">
        <v>65534</v>
      </c>
      <c r="E739" s="7" t="n">
        <v>9</v>
      </c>
      <c r="F739" s="7" t="n">
        <v>1</v>
      </c>
      <c r="G739" s="7" t="n">
        <v>1</v>
      </c>
      <c r="H739" s="7" t="n">
        <v>221</v>
      </c>
      <c r="I739" s="13" t="n">
        <f t="normal" ca="1">A741</f>
        <v>0</v>
      </c>
      <c r="J739" s="13" t="n">
        <f t="normal" ca="1">A765</f>
        <v>0</v>
      </c>
    </row>
    <row r="740" spans="1:9">
      <c r="A740" t="s">
        <v>4</v>
      </c>
      <c r="B740" s="4" t="s">
        <v>5</v>
      </c>
      <c r="C740" s="4" t="s">
        <v>14</v>
      </c>
      <c r="D740" s="34" t="s">
        <v>52</v>
      </c>
      <c r="E740" s="4" t="s">
        <v>5</v>
      </c>
      <c r="F740" s="4" t="s">
        <v>10</v>
      </c>
      <c r="G740" s="4" t="s">
        <v>14</v>
      </c>
      <c r="H740" s="4" t="s">
        <v>14</v>
      </c>
      <c r="I740" s="4" t="s">
        <v>14</v>
      </c>
      <c r="J740" s="34" t="s">
        <v>53</v>
      </c>
      <c r="K740" s="4" t="s">
        <v>14</v>
      </c>
      <c r="L740" s="4" t="s">
        <v>25</v>
      </c>
    </row>
    <row r="741" spans="1:9">
      <c r="A741" t="n">
        <v>7729</v>
      </c>
      <c r="B741" s="12" t="n">
        <v>5</v>
      </c>
      <c r="C741" s="7" t="n">
        <v>28</v>
      </c>
      <c r="D741" s="34" t="s">
        <v>3</v>
      </c>
      <c r="E741" s="50" t="n">
        <v>105</v>
      </c>
      <c r="F741" s="7" t="n">
        <v>16</v>
      </c>
      <c r="G741" s="7" t="n">
        <v>0</v>
      </c>
      <c r="H741" s="7" t="n">
        <v>1</v>
      </c>
      <c r="I741" s="7" t="n">
        <v>1</v>
      </c>
      <c r="J741" s="34" t="s">
        <v>3</v>
      </c>
      <c r="K741" s="7" t="n">
        <v>1</v>
      </c>
      <c r="L741" s="13" t="n">
        <f t="normal" ca="1">A761</f>
        <v>0</v>
      </c>
    </row>
    <row r="742" spans="1:9">
      <c r="A742" t="s">
        <v>4</v>
      </c>
      <c r="B742" s="4" t="s">
        <v>5</v>
      </c>
      <c r="C742" s="4" t="s">
        <v>14</v>
      </c>
      <c r="D742" s="4" t="s">
        <v>10</v>
      </c>
      <c r="E742" s="4" t="s">
        <v>14</v>
      </c>
      <c r="F742" s="4" t="s">
        <v>14</v>
      </c>
      <c r="G742" s="4" t="s">
        <v>10</v>
      </c>
      <c r="H742" s="4" t="s">
        <v>14</v>
      </c>
      <c r="I742" s="4" t="s">
        <v>14</v>
      </c>
      <c r="J742" s="4" t="s">
        <v>25</v>
      </c>
    </row>
    <row r="743" spans="1:9">
      <c r="A743" t="n">
        <v>7742</v>
      </c>
      <c r="B743" s="12" t="n">
        <v>5</v>
      </c>
      <c r="C743" s="7" t="n">
        <v>30</v>
      </c>
      <c r="D743" s="7" t="n">
        <v>9484</v>
      </c>
      <c r="E743" s="7" t="n">
        <v>8</v>
      </c>
      <c r="F743" s="7" t="n">
        <v>30</v>
      </c>
      <c r="G743" s="7" t="n">
        <v>9481</v>
      </c>
      <c r="H743" s="7" t="n">
        <v>9</v>
      </c>
      <c r="I743" s="7" t="n">
        <v>1</v>
      </c>
      <c r="J743" s="13" t="n">
        <f t="normal" ca="1">A757</f>
        <v>0</v>
      </c>
    </row>
    <row r="744" spans="1:9">
      <c r="A744" t="s">
        <v>4</v>
      </c>
      <c r="B744" s="4" t="s">
        <v>5</v>
      </c>
      <c r="C744" s="4" t="s">
        <v>10</v>
      </c>
      <c r="D744" s="4" t="s">
        <v>24</v>
      </c>
      <c r="E744" s="4" t="s">
        <v>24</v>
      </c>
      <c r="F744" s="4" t="s">
        <v>24</v>
      </c>
      <c r="G744" s="4" t="s">
        <v>24</v>
      </c>
    </row>
    <row r="745" spans="1:9">
      <c r="A745" t="n">
        <v>7756</v>
      </c>
      <c r="B745" s="51" t="n">
        <v>46</v>
      </c>
      <c r="C745" s="7" t="n">
        <v>65534</v>
      </c>
      <c r="D745" s="7" t="n">
        <v>-129</v>
      </c>
      <c r="E745" s="7" t="n">
        <v>-1.1599999666214</v>
      </c>
      <c r="F745" s="7" t="n">
        <v>161.949996948242</v>
      </c>
      <c r="G745" s="7" t="n">
        <v>180</v>
      </c>
    </row>
    <row r="746" spans="1:9">
      <c r="A746" t="s">
        <v>4</v>
      </c>
      <c r="B746" s="4" t="s">
        <v>5</v>
      </c>
      <c r="C746" s="4" t="s">
        <v>14</v>
      </c>
      <c r="D746" s="4" t="s">
        <v>10</v>
      </c>
      <c r="E746" s="4" t="s">
        <v>14</v>
      </c>
      <c r="F746" s="4" t="s">
        <v>6</v>
      </c>
      <c r="G746" s="4" t="s">
        <v>6</v>
      </c>
      <c r="H746" s="4" t="s">
        <v>6</v>
      </c>
      <c r="I746" s="4" t="s">
        <v>6</v>
      </c>
      <c r="J746" s="4" t="s">
        <v>6</v>
      </c>
      <c r="K746" s="4" t="s">
        <v>6</v>
      </c>
      <c r="L746" s="4" t="s">
        <v>6</v>
      </c>
      <c r="M746" s="4" t="s">
        <v>6</v>
      </c>
      <c r="N746" s="4" t="s">
        <v>6</v>
      </c>
      <c r="O746" s="4" t="s">
        <v>6</v>
      </c>
      <c r="P746" s="4" t="s">
        <v>6</v>
      </c>
      <c r="Q746" s="4" t="s">
        <v>6</v>
      </c>
      <c r="R746" s="4" t="s">
        <v>6</v>
      </c>
      <c r="S746" s="4" t="s">
        <v>6</v>
      </c>
      <c r="T746" s="4" t="s">
        <v>6</v>
      </c>
      <c r="U746" s="4" t="s">
        <v>6</v>
      </c>
    </row>
    <row r="747" spans="1:9">
      <c r="A747" t="n">
        <v>7775</v>
      </c>
      <c r="B747" s="59" t="n">
        <v>36</v>
      </c>
      <c r="C747" s="7" t="n">
        <v>8</v>
      </c>
      <c r="D747" s="7" t="n">
        <v>65534</v>
      </c>
      <c r="E747" s="7" t="n">
        <v>0</v>
      </c>
      <c r="F747" s="7" t="s">
        <v>94</v>
      </c>
      <c r="G747" s="7" t="s">
        <v>13</v>
      </c>
      <c r="H747" s="7" t="s">
        <v>13</v>
      </c>
      <c r="I747" s="7" t="s">
        <v>13</v>
      </c>
      <c r="J747" s="7" t="s">
        <v>13</v>
      </c>
      <c r="K747" s="7" t="s">
        <v>13</v>
      </c>
      <c r="L747" s="7" t="s">
        <v>13</v>
      </c>
      <c r="M747" s="7" t="s">
        <v>13</v>
      </c>
      <c r="N747" s="7" t="s">
        <v>13</v>
      </c>
      <c r="O747" s="7" t="s">
        <v>13</v>
      </c>
      <c r="P747" s="7" t="s">
        <v>13</v>
      </c>
      <c r="Q747" s="7" t="s">
        <v>13</v>
      </c>
      <c r="R747" s="7" t="s">
        <v>13</v>
      </c>
      <c r="S747" s="7" t="s">
        <v>13</v>
      </c>
      <c r="T747" s="7" t="s">
        <v>13</v>
      </c>
      <c r="U747" s="7" t="s">
        <v>13</v>
      </c>
    </row>
    <row r="748" spans="1:9">
      <c r="A748" t="s">
        <v>4</v>
      </c>
      <c r="B748" s="4" t="s">
        <v>5</v>
      </c>
      <c r="C748" s="4" t="s">
        <v>10</v>
      </c>
      <c r="D748" s="4" t="s">
        <v>14</v>
      </c>
      <c r="E748" s="4" t="s">
        <v>6</v>
      </c>
      <c r="F748" s="4" t="s">
        <v>24</v>
      </c>
      <c r="G748" s="4" t="s">
        <v>24</v>
      </c>
      <c r="H748" s="4" t="s">
        <v>24</v>
      </c>
    </row>
    <row r="749" spans="1:9">
      <c r="A749" t="n">
        <v>7807</v>
      </c>
      <c r="B749" s="60" t="n">
        <v>48</v>
      </c>
      <c r="C749" s="7" t="n">
        <v>65534</v>
      </c>
      <c r="D749" s="7" t="n">
        <v>0</v>
      </c>
      <c r="E749" s="7" t="s">
        <v>94</v>
      </c>
      <c r="F749" s="7" t="n">
        <v>0</v>
      </c>
      <c r="G749" s="7" t="n">
        <v>1</v>
      </c>
      <c r="H749" s="7" t="n">
        <v>1.40129846432482e-45</v>
      </c>
    </row>
    <row r="750" spans="1:9">
      <c r="A750" t="s">
        <v>4</v>
      </c>
      <c r="B750" s="4" t="s">
        <v>5</v>
      </c>
      <c r="C750" s="4" t="s">
        <v>10</v>
      </c>
      <c r="D750" s="4" t="s">
        <v>9</v>
      </c>
    </row>
    <row r="751" spans="1:9">
      <c r="A751" t="n">
        <v>7835</v>
      </c>
      <c r="B751" s="52" t="n">
        <v>43</v>
      </c>
      <c r="C751" s="7" t="n">
        <v>65534</v>
      </c>
      <c r="D751" s="7" t="n">
        <v>64</v>
      </c>
    </row>
    <row r="752" spans="1:9">
      <c r="A752" t="s">
        <v>4</v>
      </c>
      <c r="B752" s="4" t="s">
        <v>5</v>
      </c>
      <c r="C752" s="4" t="s">
        <v>14</v>
      </c>
      <c r="D752" s="4" t="s">
        <v>10</v>
      </c>
      <c r="E752" s="4" t="s">
        <v>9</v>
      </c>
    </row>
    <row r="753" spans="1:21">
      <c r="A753" t="n">
        <v>7842</v>
      </c>
      <c r="B753" s="15" t="n">
        <v>74</v>
      </c>
      <c r="C753" s="7" t="n">
        <v>33</v>
      </c>
      <c r="D753" s="7" t="n">
        <v>65534</v>
      </c>
      <c r="E753" s="7" t="n">
        <v>1125515264</v>
      </c>
    </row>
    <row r="754" spans="1:21">
      <c r="A754" t="s">
        <v>4</v>
      </c>
      <c r="B754" s="4" t="s">
        <v>5</v>
      </c>
      <c r="C754" s="4" t="s">
        <v>25</v>
      </c>
    </row>
    <row r="755" spans="1:21">
      <c r="A755" t="n">
        <v>7850</v>
      </c>
      <c r="B755" s="20" t="n">
        <v>3</v>
      </c>
      <c r="C755" s="13" t="n">
        <f t="normal" ca="1">A759</f>
        <v>0</v>
      </c>
    </row>
    <row r="756" spans="1:21">
      <c r="A756" t="s">
        <v>4</v>
      </c>
      <c r="B756" s="4" t="s">
        <v>5</v>
      </c>
      <c r="C756" s="4" t="s">
        <v>10</v>
      </c>
      <c r="D756" s="4" t="s">
        <v>9</v>
      </c>
    </row>
    <row r="757" spans="1:21">
      <c r="A757" t="n">
        <v>7855</v>
      </c>
      <c r="B757" s="52" t="n">
        <v>43</v>
      </c>
      <c r="C757" s="7" t="n">
        <v>65534</v>
      </c>
      <c r="D757" s="7" t="n">
        <v>1</v>
      </c>
    </row>
    <row r="758" spans="1:21">
      <c r="A758" t="s">
        <v>4</v>
      </c>
      <c r="B758" s="4" t="s">
        <v>5</v>
      </c>
      <c r="C758" s="4" t="s">
        <v>25</v>
      </c>
    </row>
    <row r="759" spans="1:21">
      <c r="A759" t="n">
        <v>7862</v>
      </c>
      <c r="B759" s="20" t="n">
        <v>3</v>
      </c>
      <c r="C759" s="13" t="n">
        <f t="normal" ca="1">A763</f>
        <v>0</v>
      </c>
    </row>
    <row r="760" spans="1:21">
      <c r="A760" t="s">
        <v>4</v>
      </c>
      <c r="B760" s="4" t="s">
        <v>5</v>
      </c>
      <c r="C760" s="4" t="s">
        <v>10</v>
      </c>
      <c r="D760" s="4" t="s">
        <v>9</v>
      </c>
    </row>
    <row r="761" spans="1:21">
      <c r="A761" t="n">
        <v>7867</v>
      </c>
      <c r="B761" s="52" t="n">
        <v>43</v>
      </c>
      <c r="C761" s="7" t="n">
        <v>65534</v>
      </c>
      <c r="D761" s="7" t="n">
        <v>1</v>
      </c>
    </row>
    <row r="762" spans="1:21">
      <c r="A762" t="s">
        <v>4</v>
      </c>
      <c r="B762" s="4" t="s">
        <v>5</v>
      </c>
      <c r="C762" s="4" t="s">
        <v>25</v>
      </c>
    </row>
    <row r="763" spans="1:21">
      <c r="A763" t="n">
        <v>7874</v>
      </c>
      <c r="B763" s="20" t="n">
        <v>3</v>
      </c>
      <c r="C763" s="13" t="n">
        <f t="normal" ca="1">A765</f>
        <v>0</v>
      </c>
    </row>
    <row r="764" spans="1:21">
      <c r="A764" t="s">
        <v>4</v>
      </c>
      <c r="B764" s="4" t="s">
        <v>5</v>
      </c>
    </row>
    <row r="765" spans="1:21">
      <c r="A765" t="n">
        <v>7879</v>
      </c>
      <c r="B765" s="5" t="n">
        <v>1</v>
      </c>
    </row>
    <row r="766" spans="1:21" s="3" customFormat="1" customHeight="0">
      <c r="A766" s="3" t="s">
        <v>2</v>
      </c>
      <c r="B766" s="3" t="s">
        <v>95</v>
      </c>
    </row>
    <row r="767" spans="1:21">
      <c r="A767" t="s">
        <v>4</v>
      </c>
      <c r="B767" s="4" t="s">
        <v>5</v>
      </c>
      <c r="C767" s="4" t="s">
        <v>10</v>
      </c>
      <c r="D767" s="4" t="s">
        <v>14</v>
      </c>
      <c r="E767" s="4" t="s">
        <v>14</v>
      </c>
      <c r="F767" s="4" t="s">
        <v>6</v>
      </c>
    </row>
    <row r="768" spans="1:21">
      <c r="A768" t="n">
        <v>7880</v>
      </c>
      <c r="B768" s="19" t="n">
        <v>20</v>
      </c>
      <c r="C768" s="7" t="n">
        <v>65534</v>
      </c>
      <c r="D768" s="7" t="n">
        <v>3</v>
      </c>
      <c r="E768" s="7" t="n">
        <v>10</v>
      </c>
      <c r="F768" s="7" t="s">
        <v>75</v>
      </c>
    </row>
    <row r="769" spans="1:6">
      <c r="A769" t="s">
        <v>4</v>
      </c>
      <c r="B769" s="4" t="s">
        <v>5</v>
      </c>
      <c r="C769" s="4" t="s">
        <v>10</v>
      </c>
    </row>
    <row r="770" spans="1:6">
      <c r="A770" t="n">
        <v>7901</v>
      </c>
      <c r="B770" s="41" t="n">
        <v>16</v>
      </c>
      <c r="C770" s="7" t="n">
        <v>0</v>
      </c>
    </row>
    <row r="771" spans="1:6">
      <c r="A771" t="s">
        <v>4</v>
      </c>
      <c r="B771" s="4" t="s">
        <v>5</v>
      </c>
      <c r="C771" s="4" t="s">
        <v>14</v>
      </c>
      <c r="D771" s="4" t="s">
        <v>10</v>
      </c>
    </row>
    <row r="772" spans="1:6">
      <c r="A772" t="n">
        <v>7904</v>
      </c>
      <c r="B772" s="29" t="n">
        <v>22</v>
      </c>
      <c r="C772" s="7" t="n">
        <v>10</v>
      </c>
      <c r="D772" s="7" t="n">
        <v>0</v>
      </c>
    </row>
    <row r="773" spans="1:6">
      <c r="A773" t="s">
        <v>4</v>
      </c>
      <c r="B773" s="4" t="s">
        <v>5</v>
      </c>
      <c r="C773" s="4" t="s">
        <v>14</v>
      </c>
      <c r="D773" s="4" t="s">
        <v>10</v>
      </c>
      <c r="E773" s="4" t="s">
        <v>6</v>
      </c>
    </row>
    <row r="774" spans="1:6">
      <c r="A774" t="n">
        <v>7908</v>
      </c>
      <c r="B774" s="57" t="n">
        <v>51</v>
      </c>
      <c r="C774" s="7" t="n">
        <v>4</v>
      </c>
      <c r="D774" s="7" t="n">
        <v>65534</v>
      </c>
      <c r="E774" s="7" t="s">
        <v>76</v>
      </c>
    </row>
    <row r="775" spans="1:6">
      <c r="A775" t="s">
        <v>4</v>
      </c>
      <c r="B775" s="4" t="s">
        <v>5</v>
      </c>
      <c r="C775" s="4" t="s">
        <v>10</v>
      </c>
    </row>
    <row r="776" spans="1:6">
      <c r="A776" t="n">
        <v>7921</v>
      </c>
      <c r="B776" s="41" t="n">
        <v>16</v>
      </c>
      <c r="C776" s="7" t="n">
        <v>0</v>
      </c>
    </row>
    <row r="777" spans="1:6">
      <c r="A777" t="s">
        <v>4</v>
      </c>
      <c r="B777" s="4" t="s">
        <v>5</v>
      </c>
      <c r="C777" s="4" t="s">
        <v>10</v>
      </c>
      <c r="D777" s="4" t="s">
        <v>50</v>
      </c>
      <c r="E777" s="4" t="s">
        <v>14</v>
      </c>
      <c r="F777" s="4" t="s">
        <v>14</v>
      </c>
      <c r="G777" s="4" t="s">
        <v>50</v>
      </c>
      <c r="H777" s="4" t="s">
        <v>14</v>
      </c>
      <c r="I777" s="4" t="s">
        <v>14</v>
      </c>
    </row>
    <row r="778" spans="1:6">
      <c r="A778" t="n">
        <v>7924</v>
      </c>
      <c r="B778" s="58" t="n">
        <v>26</v>
      </c>
      <c r="C778" s="7" t="n">
        <v>65534</v>
      </c>
      <c r="D778" s="7" t="s">
        <v>96</v>
      </c>
      <c r="E778" s="7" t="n">
        <v>2</v>
      </c>
      <c r="F778" s="7" t="n">
        <v>3</v>
      </c>
      <c r="G778" s="7" t="s">
        <v>97</v>
      </c>
      <c r="H778" s="7" t="n">
        <v>2</v>
      </c>
      <c r="I778" s="7" t="n">
        <v>0</v>
      </c>
    </row>
    <row r="779" spans="1:6">
      <c r="A779" t="s">
        <v>4</v>
      </c>
      <c r="B779" s="4" t="s">
        <v>5</v>
      </c>
    </row>
    <row r="780" spans="1:6">
      <c r="A780" t="n">
        <v>8065</v>
      </c>
      <c r="B780" s="33" t="n">
        <v>28</v>
      </c>
    </row>
    <row r="781" spans="1:6">
      <c r="A781" t="s">
        <v>4</v>
      </c>
      <c r="B781" s="4" t="s">
        <v>5</v>
      </c>
      <c r="C781" s="4" t="s">
        <v>14</v>
      </c>
    </row>
    <row r="782" spans="1:6">
      <c r="A782" t="n">
        <v>8066</v>
      </c>
      <c r="B782" s="46" t="n">
        <v>23</v>
      </c>
      <c r="C782" s="7" t="n">
        <v>10</v>
      </c>
    </row>
    <row r="783" spans="1:6">
      <c r="A783" t="s">
        <v>4</v>
      </c>
      <c r="B783" s="4" t="s">
        <v>5</v>
      </c>
      <c r="C783" s="4" t="s">
        <v>14</v>
      </c>
      <c r="D783" s="4" t="s">
        <v>6</v>
      </c>
    </row>
    <row r="784" spans="1:6">
      <c r="A784" t="n">
        <v>8068</v>
      </c>
      <c r="B784" s="9" t="n">
        <v>2</v>
      </c>
      <c r="C784" s="7" t="n">
        <v>10</v>
      </c>
      <c r="D784" s="7" t="s">
        <v>58</v>
      </c>
    </row>
    <row r="785" spans="1:9">
      <c r="A785" t="s">
        <v>4</v>
      </c>
      <c r="B785" s="4" t="s">
        <v>5</v>
      </c>
      <c r="C785" s="4" t="s">
        <v>14</v>
      </c>
    </row>
    <row r="786" spans="1:9">
      <c r="A786" t="n">
        <v>8091</v>
      </c>
      <c r="B786" s="15" t="n">
        <v>74</v>
      </c>
      <c r="C786" s="7" t="n">
        <v>46</v>
      </c>
    </row>
    <row r="787" spans="1:9">
      <c r="A787" t="s">
        <v>4</v>
      </c>
      <c r="B787" s="4" t="s">
        <v>5</v>
      </c>
      <c r="C787" s="4" t="s">
        <v>14</v>
      </c>
    </row>
    <row r="788" spans="1:9">
      <c r="A788" t="n">
        <v>8093</v>
      </c>
      <c r="B788" s="15" t="n">
        <v>74</v>
      </c>
      <c r="C788" s="7" t="n">
        <v>54</v>
      </c>
    </row>
    <row r="789" spans="1:9">
      <c r="A789" t="s">
        <v>4</v>
      </c>
      <c r="B789" s="4" t="s">
        <v>5</v>
      </c>
    </row>
    <row r="790" spans="1:9">
      <c r="A790" t="n">
        <v>8095</v>
      </c>
      <c r="B790" s="5" t="n">
        <v>1</v>
      </c>
    </row>
    <row r="791" spans="1:9" s="3" customFormat="1" customHeight="0">
      <c r="A791" s="3" t="s">
        <v>2</v>
      </c>
      <c r="B791" s="3" t="s">
        <v>98</v>
      </c>
    </row>
    <row r="792" spans="1:9">
      <c r="A792" t="s">
        <v>4</v>
      </c>
      <c r="B792" s="4" t="s">
        <v>5</v>
      </c>
      <c r="C792" s="4" t="s">
        <v>14</v>
      </c>
      <c r="D792" s="4" t="s">
        <v>14</v>
      </c>
      <c r="E792" s="4" t="s">
        <v>14</v>
      </c>
      <c r="F792" s="4" t="s">
        <v>14</v>
      </c>
    </row>
    <row r="793" spans="1:9">
      <c r="A793" t="n">
        <v>8096</v>
      </c>
      <c r="B793" s="8" t="n">
        <v>14</v>
      </c>
      <c r="C793" s="7" t="n">
        <v>2</v>
      </c>
      <c r="D793" s="7" t="n">
        <v>0</v>
      </c>
      <c r="E793" s="7" t="n">
        <v>0</v>
      </c>
      <c r="F793" s="7" t="n">
        <v>0</v>
      </c>
    </row>
    <row r="794" spans="1:9">
      <c r="A794" t="s">
        <v>4</v>
      </c>
      <c r="B794" s="4" t="s">
        <v>5</v>
      </c>
      <c r="C794" s="4" t="s">
        <v>14</v>
      </c>
      <c r="D794" s="34" t="s">
        <v>52</v>
      </c>
      <c r="E794" s="4" t="s">
        <v>5</v>
      </c>
      <c r="F794" s="4" t="s">
        <v>14</v>
      </c>
      <c r="G794" s="4" t="s">
        <v>10</v>
      </c>
      <c r="H794" s="34" t="s">
        <v>53</v>
      </c>
      <c r="I794" s="4" t="s">
        <v>14</v>
      </c>
      <c r="J794" s="4" t="s">
        <v>9</v>
      </c>
      <c r="K794" s="4" t="s">
        <v>14</v>
      </c>
      <c r="L794" s="4" t="s">
        <v>14</v>
      </c>
      <c r="M794" s="34" t="s">
        <v>52</v>
      </c>
      <c r="N794" s="4" t="s">
        <v>5</v>
      </c>
      <c r="O794" s="4" t="s">
        <v>14</v>
      </c>
      <c r="P794" s="4" t="s">
        <v>10</v>
      </c>
      <c r="Q794" s="34" t="s">
        <v>53</v>
      </c>
      <c r="R794" s="4" t="s">
        <v>14</v>
      </c>
      <c r="S794" s="4" t="s">
        <v>9</v>
      </c>
      <c r="T794" s="4" t="s">
        <v>14</v>
      </c>
      <c r="U794" s="4" t="s">
        <v>14</v>
      </c>
      <c r="V794" s="4" t="s">
        <v>14</v>
      </c>
      <c r="W794" s="4" t="s">
        <v>25</v>
      </c>
    </row>
    <row r="795" spans="1:9">
      <c r="A795" t="n">
        <v>8101</v>
      </c>
      <c r="B795" s="12" t="n">
        <v>5</v>
      </c>
      <c r="C795" s="7" t="n">
        <v>28</v>
      </c>
      <c r="D795" s="34" t="s">
        <v>3</v>
      </c>
      <c r="E795" s="10" t="n">
        <v>162</v>
      </c>
      <c r="F795" s="7" t="n">
        <v>3</v>
      </c>
      <c r="G795" s="7" t="n">
        <v>4133</v>
      </c>
      <c r="H795" s="34" t="s">
        <v>3</v>
      </c>
      <c r="I795" s="7" t="n">
        <v>0</v>
      </c>
      <c r="J795" s="7" t="n">
        <v>1</v>
      </c>
      <c r="K795" s="7" t="n">
        <v>2</v>
      </c>
      <c r="L795" s="7" t="n">
        <v>28</v>
      </c>
      <c r="M795" s="34" t="s">
        <v>3</v>
      </c>
      <c r="N795" s="10" t="n">
        <v>162</v>
      </c>
      <c r="O795" s="7" t="n">
        <v>3</v>
      </c>
      <c r="P795" s="7" t="n">
        <v>4133</v>
      </c>
      <c r="Q795" s="34" t="s">
        <v>3</v>
      </c>
      <c r="R795" s="7" t="n">
        <v>0</v>
      </c>
      <c r="S795" s="7" t="n">
        <v>2</v>
      </c>
      <c r="T795" s="7" t="n">
        <v>2</v>
      </c>
      <c r="U795" s="7" t="n">
        <v>11</v>
      </c>
      <c r="V795" s="7" t="n">
        <v>1</v>
      </c>
      <c r="W795" s="13" t="n">
        <f t="normal" ca="1">A799</f>
        <v>0</v>
      </c>
    </row>
    <row r="796" spans="1:9">
      <c r="A796" t="s">
        <v>4</v>
      </c>
      <c r="B796" s="4" t="s">
        <v>5</v>
      </c>
      <c r="C796" s="4" t="s">
        <v>14</v>
      </c>
      <c r="D796" s="4" t="s">
        <v>10</v>
      </c>
      <c r="E796" s="4" t="s">
        <v>24</v>
      </c>
    </row>
    <row r="797" spans="1:9">
      <c r="A797" t="n">
        <v>8130</v>
      </c>
      <c r="B797" s="37" t="n">
        <v>58</v>
      </c>
      <c r="C797" s="7" t="n">
        <v>0</v>
      </c>
      <c r="D797" s="7" t="n">
        <v>0</v>
      </c>
      <c r="E797" s="7" t="n">
        <v>1</v>
      </c>
    </row>
    <row r="798" spans="1:9">
      <c r="A798" t="s">
        <v>4</v>
      </c>
      <c r="B798" s="4" t="s">
        <v>5</v>
      </c>
      <c r="C798" s="4" t="s">
        <v>14</v>
      </c>
      <c r="D798" s="34" t="s">
        <v>52</v>
      </c>
      <c r="E798" s="4" t="s">
        <v>5</v>
      </c>
      <c r="F798" s="4" t="s">
        <v>14</v>
      </c>
      <c r="G798" s="4" t="s">
        <v>10</v>
      </c>
      <c r="H798" s="34" t="s">
        <v>53</v>
      </c>
      <c r="I798" s="4" t="s">
        <v>14</v>
      </c>
      <c r="J798" s="4" t="s">
        <v>9</v>
      </c>
      <c r="K798" s="4" t="s">
        <v>14</v>
      </c>
      <c r="L798" s="4" t="s">
        <v>14</v>
      </c>
      <c r="M798" s="34" t="s">
        <v>52</v>
      </c>
      <c r="N798" s="4" t="s">
        <v>5</v>
      </c>
      <c r="O798" s="4" t="s">
        <v>14</v>
      </c>
      <c r="P798" s="4" t="s">
        <v>10</v>
      </c>
      <c r="Q798" s="34" t="s">
        <v>53</v>
      </c>
      <c r="R798" s="4" t="s">
        <v>14</v>
      </c>
      <c r="S798" s="4" t="s">
        <v>9</v>
      </c>
      <c r="T798" s="4" t="s">
        <v>14</v>
      </c>
      <c r="U798" s="4" t="s">
        <v>14</v>
      </c>
      <c r="V798" s="4" t="s">
        <v>14</v>
      </c>
      <c r="W798" s="4" t="s">
        <v>25</v>
      </c>
    </row>
    <row r="799" spans="1:9">
      <c r="A799" t="n">
        <v>8138</v>
      </c>
      <c r="B799" s="12" t="n">
        <v>5</v>
      </c>
      <c r="C799" s="7" t="n">
        <v>28</v>
      </c>
      <c r="D799" s="34" t="s">
        <v>3</v>
      </c>
      <c r="E799" s="10" t="n">
        <v>162</v>
      </c>
      <c r="F799" s="7" t="n">
        <v>3</v>
      </c>
      <c r="G799" s="7" t="n">
        <v>4133</v>
      </c>
      <c r="H799" s="34" t="s">
        <v>3</v>
      </c>
      <c r="I799" s="7" t="n">
        <v>0</v>
      </c>
      <c r="J799" s="7" t="n">
        <v>1</v>
      </c>
      <c r="K799" s="7" t="n">
        <v>3</v>
      </c>
      <c r="L799" s="7" t="n">
        <v>28</v>
      </c>
      <c r="M799" s="34" t="s">
        <v>3</v>
      </c>
      <c r="N799" s="10" t="n">
        <v>162</v>
      </c>
      <c r="O799" s="7" t="n">
        <v>3</v>
      </c>
      <c r="P799" s="7" t="n">
        <v>4133</v>
      </c>
      <c r="Q799" s="34" t="s">
        <v>3</v>
      </c>
      <c r="R799" s="7" t="n">
        <v>0</v>
      </c>
      <c r="S799" s="7" t="n">
        <v>2</v>
      </c>
      <c r="T799" s="7" t="n">
        <v>3</v>
      </c>
      <c r="U799" s="7" t="n">
        <v>9</v>
      </c>
      <c r="V799" s="7" t="n">
        <v>1</v>
      </c>
      <c r="W799" s="13" t="n">
        <f t="normal" ca="1">A809</f>
        <v>0</v>
      </c>
    </row>
    <row r="800" spans="1:9">
      <c r="A800" t="s">
        <v>4</v>
      </c>
      <c r="B800" s="4" t="s">
        <v>5</v>
      </c>
      <c r="C800" s="4" t="s">
        <v>14</v>
      </c>
      <c r="D800" s="34" t="s">
        <v>52</v>
      </c>
      <c r="E800" s="4" t="s">
        <v>5</v>
      </c>
      <c r="F800" s="4" t="s">
        <v>10</v>
      </c>
      <c r="G800" s="4" t="s">
        <v>14</v>
      </c>
      <c r="H800" s="4" t="s">
        <v>14</v>
      </c>
      <c r="I800" s="4" t="s">
        <v>6</v>
      </c>
      <c r="J800" s="34" t="s">
        <v>53</v>
      </c>
      <c r="K800" s="4" t="s">
        <v>14</v>
      </c>
      <c r="L800" s="4" t="s">
        <v>14</v>
      </c>
      <c r="M800" s="34" t="s">
        <v>52</v>
      </c>
      <c r="N800" s="4" t="s">
        <v>5</v>
      </c>
      <c r="O800" s="4" t="s">
        <v>14</v>
      </c>
      <c r="P800" s="34" t="s">
        <v>53</v>
      </c>
      <c r="Q800" s="4" t="s">
        <v>14</v>
      </c>
      <c r="R800" s="4" t="s">
        <v>9</v>
      </c>
      <c r="S800" s="4" t="s">
        <v>14</v>
      </c>
      <c r="T800" s="4" t="s">
        <v>14</v>
      </c>
      <c r="U800" s="4" t="s">
        <v>14</v>
      </c>
      <c r="V800" s="34" t="s">
        <v>52</v>
      </c>
      <c r="W800" s="4" t="s">
        <v>5</v>
      </c>
      <c r="X800" s="4" t="s">
        <v>14</v>
      </c>
      <c r="Y800" s="34" t="s">
        <v>53</v>
      </c>
      <c r="Z800" s="4" t="s">
        <v>14</v>
      </c>
      <c r="AA800" s="4" t="s">
        <v>9</v>
      </c>
      <c r="AB800" s="4" t="s">
        <v>14</v>
      </c>
      <c r="AC800" s="4" t="s">
        <v>14</v>
      </c>
      <c r="AD800" s="4" t="s">
        <v>14</v>
      </c>
      <c r="AE800" s="4" t="s">
        <v>25</v>
      </c>
    </row>
    <row r="801" spans="1:31">
      <c r="A801" t="n">
        <v>8167</v>
      </c>
      <c r="B801" s="12" t="n">
        <v>5</v>
      </c>
      <c r="C801" s="7" t="n">
        <v>28</v>
      </c>
      <c r="D801" s="34" t="s">
        <v>3</v>
      </c>
      <c r="E801" s="61" t="n">
        <v>47</v>
      </c>
      <c r="F801" s="7" t="n">
        <v>61456</v>
      </c>
      <c r="G801" s="7" t="n">
        <v>2</v>
      </c>
      <c r="H801" s="7" t="n">
        <v>0</v>
      </c>
      <c r="I801" s="7" t="s">
        <v>99</v>
      </c>
      <c r="J801" s="34" t="s">
        <v>3</v>
      </c>
      <c r="K801" s="7" t="n">
        <v>8</v>
      </c>
      <c r="L801" s="7" t="n">
        <v>28</v>
      </c>
      <c r="M801" s="34" t="s">
        <v>3</v>
      </c>
      <c r="N801" s="15" t="n">
        <v>74</v>
      </c>
      <c r="O801" s="7" t="n">
        <v>65</v>
      </c>
      <c r="P801" s="34" t="s">
        <v>3</v>
      </c>
      <c r="Q801" s="7" t="n">
        <v>0</v>
      </c>
      <c r="R801" s="7" t="n">
        <v>1</v>
      </c>
      <c r="S801" s="7" t="n">
        <v>3</v>
      </c>
      <c r="T801" s="7" t="n">
        <v>9</v>
      </c>
      <c r="U801" s="7" t="n">
        <v>28</v>
      </c>
      <c r="V801" s="34" t="s">
        <v>3</v>
      </c>
      <c r="W801" s="15" t="n">
        <v>74</v>
      </c>
      <c r="X801" s="7" t="n">
        <v>65</v>
      </c>
      <c r="Y801" s="34" t="s">
        <v>3</v>
      </c>
      <c r="Z801" s="7" t="n">
        <v>0</v>
      </c>
      <c r="AA801" s="7" t="n">
        <v>2</v>
      </c>
      <c r="AB801" s="7" t="n">
        <v>3</v>
      </c>
      <c r="AC801" s="7" t="n">
        <v>9</v>
      </c>
      <c r="AD801" s="7" t="n">
        <v>1</v>
      </c>
      <c r="AE801" s="13" t="n">
        <f t="normal" ca="1">A805</f>
        <v>0</v>
      </c>
    </row>
    <row r="802" spans="1:31">
      <c r="A802" t="s">
        <v>4</v>
      </c>
      <c r="B802" s="4" t="s">
        <v>5</v>
      </c>
      <c r="C802" s="4" t="s">
        <v>10</v>
      </c>
      <c r="D802" s="4" t="s">
        <v>14</v>
      </c>
      <c r="E802" s="4" t="s">
        <v>14</v>
      </c>
      <c r="F802" s="4" t="s">
        <v>6</v>
      </c>
    </row>
    <row r="803" spans="1:31">
      <c r="A803" t="n">
        <v>8215</v>
      </c>
      <c r="B803" s="61" t="n">
        <v>47</v>
      </c>
      <c r="C803" s="7" t="n">
        <v>61456</v>
      </c>
      <c r="D803" s="7" t="n">
        <v>0</v>
      </c>
      <c r="E803" s="7" t="n">
        <v>0</v>
      </c>
      <c r="F803" s="7" t="s">
        <v>100</v>
      </c>
    </row>
    <row r="804" spans="1:31">
      <c r="A804" t="s">
        <v>4</v>
      </c>
      <c r="B804" s="4" t="s">
        <v>5</v>
      </c>
      <c r="C804" s="4" t="s">
        <v>14</v>
      </c>
      <c r="D804" s="4" t="s">
        <v>10</v>
      </c>
      <c r="E804" s="4" t="s">
        <v>24</v>
      </c>
    </row>
    <row r="805" spans="1:31">
      <c r="A805" t="n">
        <v>8228</v>
      </c>
      <c r="B805" s="37" t="n">
        <v>58</v>
      </c>
      <c r="C805" s="7" t="n">
        <v>0</v>
      </c>
      <c r="D805" s="7" t="n">
        <v>300</v>
      </c>
      <c r="E805" s="7" t="n">
        <v>1</v>
      </c>
    </row>
    <row r="806" spans="1:31">
      <c r="A806" t="s">
        <v>4</v>
      </c>
      <c r="B806" s="4" t="s">
        <v>5</v>
      </c>
      <c r="C806" s="4" t="s">
        <v>14</v>
      </c>
      <c r="D806" s="4" t="s">
        <v>10</v>
      </c>
    </row>
    <row r="807" spans="1:31">
      <c r="A807" t="n">
        <v>8236</v>
      </c>
      <c r="B807" s="37" t="n">
        <v>58</v>
      </c>
      <c r="C807" s="7" t="n">
        <v>255</v>
      </c>
      <c r="D807" s="7" t="n">
        <v>0</v>
      </c>
    </row>
    <row r="808" spans="1:31">
      <c r="A808" t="s">
        <v>4</v>
      </c>
      <c r="B808" s="4" t="s">
        <v>5</v>
      </c>
      <c r="C808" s="4" t="s">
        <v>14</v>
      </c>
      <c r="D808" s="4" t="s">
        <v>14</v>
      </c>
      <c r="E808" s="4" t="s">
        <v>14</v>
      </c>
      <c r="F808" s="4" t="s">
        <v>14</v>
      </c>
    </row>
    <row r="809" spans="1:31">
      <c r="A809" t="n">
        <v>8240</v>
      </c>
      <c r="B809" s="8" t="n">
        <v>14</v>
      </c>
      <c r="C809" s="7" t="n">
        <v>0</v>
      </c>
      <c r="D809" s="7" t="n">
        <v>0</v>
      </c>
      <c r="E809" s="7" t="n">
        <v>0</v>
      </c>
      <c r="F809" s="7" t="n">
        <v>64</v>
      </c>
    </row>
    <row r="810" spans="1:31">
      <c r="A810" t="s">
        <v>4</v>
      </c>
      <c r="B810" s="4" t="s">
        <v>5</v>
      </c>
      <c r="C810" s="4" t="s">
        <v>14</v>
      </c>
      <c r="D810" s="4" t="s">
        <v>10</v>
      </c>
    </row>
    <row r="811" spans="1:31">
      <c r="A811" t="n">
        <v>8245</v>
      </c>
      <c r="B811" s="29" t="n">
        <v>22</v>
      </c>
      <c r="C811" s="7" t="n">
        <v>0</v>
      </c>
      <c r="D811" s="7" t="n">
        <v>4133</v>
      </c>
    </row>
    <row r="812" spans="1:31">
      <c r="A812" t="s">
        <v>4</v>
      </c>
      <c r="B812" s="4" t="s">
        <v>5</v>
      </c>
      <c r="C812" s="4" t="s">
        <v>14</v>
      </c>
      <c r="D812" s="4" t="s">
        <v>10</v>
      </c>
    </row>
    <row r="813" spans="1:31">
      <c r="A813" t="n">
        <v>8249</v>
      </c>
      <c r="B813" s="37" t="n">
        <v>58</v>
      </c>
      <c r="C813" s="7" t="n">
        <v>5</v>
      </c>
      <c r="D813" s="7" t="n">
        <v>300</v>
      </c>
    </row>
    <row r="814" spans="1:31">
      <c r="A814" t="s">
        <v>4</v>
      </c>
      <c r="B814" s="4" t="s">
        <v>5</v>
      </c>
      <c r="C814" s="4" t="s">
        <v>24</v>
      </c>
      <c r="D814" s="4" t="s">
        <v>10</v>
      </c>
    </row>
    <row r="815" spans="1:31">
      <c r="A815" t="n">
        <v>8253</v>
      </c>
      <c r="B815" s="62" t="n">
        <v>103</v>
      </c>
      <c r="C815" s="7" t="n">
        <v>0</v>
      </c>
      <c r="D815" s="7" t="n">
        <v>300</v>
      </c>
    </row>
    <row r="816" spans="1:31">
      <c r="A816" t="s">
        <v>4</v>
      </c>
      <c r="B816" s="4" t="s">
        <v>5</v>
      </c>
      <c r="C816" s="4" t="s">
        <v>14</v>
      </c>
    </row>
    <row r="817" spans="1:31">
      <c r="A817" t="n">
        <v>8260</v>
      </c>
      <c r="B817" s="35" t="n">
        <v>64</v>
      </c>
      <c r="C817" s="7" t="n">
        <v>7</v>
      </c>
    </row>
    <row r="818" spans="1:31">
      <c r="A818" t="s">
        <v>4</v>
      </c>
      <c r="B818" s="4" t="s">
        <v>5</v>
      </c>
      <c r="C818" s="4" t="s">
        <v>14</v>
      </c>
      <c r="D818" s="4" t="s">
        <v>10</v>
      </c>
    </row>
    <row r="819" spans="1:31">
      <c r="A819" t="n">
        <v>8262</v>
      </c>
      <c r="B819" s="63" t="n">
        <v>72</v>
      </c>
      <c r="C819" s="7" t="n">
        <v>5</v>
      </c>
      <c r="D819" s="7" t="n">
        <v>0</v>
      </c>
    </row>
    <row r="820" spans="1:31">
      <c r="A820" t="s">
        <v>4</v>
      </c>
      <c r="B820" s="4" t="s">
        <v>5</v>
      </c>
      <c r="C820" s="4" t="s">
        <v>14</v>
      </c>
      <c r="D820" s="34" t="s">
        <v>52</v>
      </c>
      <c r="E820" s="4" t="s">
        <v>5</v>
      </c>
      <c r="F820" s="4" t="s">
        <v>14</v>
      </c>
      <c r="G820" s="4" t="s">
        <v>10</v>
      </c>
      <c r="H820" s="34" t="s">
        <v>53</v>
      </c>
      <c r="I820" s="4" t="s">
        <v>14</v>
      </c>
      <c r="J820" s="4" t="s">
        <v>9</v>
      </c>
      <c r="K820" s="4" t="s">
        <v>14</v>
      </c>
      <c r="L820" s="4" t="s">
        <v>14</v>
      </c>
      <c r="M820" s="4" t="s">
        <v>25</v>
      </c>
    </row>
    <row r="821" spans="1:31">
      <c r="A821" t="n">
        <v>8266</v>
      </c>
      <c r="B821" s="12" t="n">
        <v>5</v>
      </c>
      <c r="C821" s="7" t="n">
        <v>28</v>
      </c>
      <c r="D821" s="34" t="s">
        <v>3</v>
      </c>
      <c r="E821" s="10" t="n">
        <v>162</v>
      </c>
      <c r="F821" s="7" t="n">
        <v>4</v>
      </c>
      <c r="G821" s="7" t="n">
        <v>4133</v>
      </c>
      <c r="H821" s="34" t="s">
        <v>3</v>
      </c>
      <c r="I821" s="7" t="n">
        <v>0</v>
      </c>
      <c r="J821" s="7" t="n">
        <v>1</v>
      </c>
      <c r="K821" s="7" t="n">
        <v>2</v>
      </c>
      <c r="L821" s="7" t="n">
        <v>1</v>
      </c>
      <c r="M821" s="13" t="n">
        <f t="normal" ca="1">A827</f>
        <v>0</v>
      </c>
    </row>
    <row r="822" spans="1:31">
      <c r="A822" t="s">
        <v>4</v>
      </c>
      <c r="B822" s="4" t="s">
        <v>5</v>
      </c>
      <c r="C822" s="4" t="s">
        <v>14</v>
      </c>
      <c r="D822" s="4" t="s">
        <v>6</v>
      </c>
    </row>
    <row r="823" spans="1:31">
      <c r="A823" t="n">
        <v>8283</v>
      </c>
      <c r="B823" s="9" t="n">
        <v>2</v>
      </c>
      <c r="C823" s="7" t="n">
        <v>10</v>
      </c>
      <c r="D823" s="7" t="s">
        <v>101</v>
      </c>
    </row>
    <row r="824" spans="1:31">
      <c r="A824" t="s">
        <v>4</v>
      </c>
      <c r="B824" s="4" t="s">
        <v>5</v>
      </c>
      <c r="C824" s="4" t="s">
        <v>10</v>
      </c>
    </row>
    <row r="825" spans="1:31">
      <c r="A825" t="n">
        <v>8300</v>
      </c>
      <c r="B825" s="41" t="n">
        <v>16</v>
      </c>
      <c r="C825" s="7" t="n">
        <v>0</v>
      </c>
    </row>
    <row r="826" spans="1:31">
      <c r="A826" t="s">
        <v>4</v>
      </c>
      <c r="B826" s="4" t="s">
        <v>5</v>
      </c>
      <c r="C826" s="4" t="s">
        <v>14</v>
      </c>
      <c r="D826" s="4" t="s">
        <v>10</v>
      </c>
      <c r="E826" s="4" t="s">
        <v>10</v>
      </c>
      <c r="F826" s="4" t="s">
        <v>10</v>
      </c>
      <c r="G826" s="4" t="s">
        <v>10</v>
      </c>
      <c r="H826" s="4" t="s">
        <v>10</v>
      </c>
      <c r="I826" s="4" t="s">
        <v>10</v>
      </c>
      <c r="J826" s="4" t="s">
        <v>10</v>
      </c>
      <c r="K826" s="4" t="s">
        <v>10</v>
      </c>
      <c r="L826" s="4" t="s">
        <v>10</v>
      </c>
      <c r="M826" s="4" t="s">
        <v>10</v>
      </c>
      <c r="N826" s="4" t="s">
        <v>9</v>
      </c>
      <c r="O826" s="4" t="s">
        <v>9</v>
      </c>
      <c r="P826" s="4" t="s">
        <v>9</v>
      </c>
      <c r="Q826" s="4" t="s">
        <v>9</v>
      </c>
      <c r="R826" s="4" t="s">
        <v>14</v>
      </c>
      <c r="S826" s="4" t="s">
        <v>6</v>
      </c>
    </row>
    <row r="827" spans="1:31">
      <c r="A827" t="n">
        <v>8303</v>
      </c>
      <c r="B827" s="64" t="n">
        <v>75</v>
      </c>
      <c r="C827" s="7" t="n">
        <v>0</v>
      </c>
      <c r="D827" s="7" t="n">
        <v>0</v>
      </c>
      <c r="E827" s="7" t="n">
        <v>0</v>
      </c>
      <c r="F827" s="7" t="n">
        <v>1024</v>
      </c>
      <c r="G827" s="7" t="n">
        <v>720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1024</v>
      </c>
      <c r="M827" s="7" t="n">
        <v>720</v>
      </c>
      <c r="N827" s="7" t="n">
        <v>1065353216</v>
      </c>
      <c r="O827" s="7" t="n">
        <v>1065353216</v>
      </c>
      <c r="P827" s="7" t="n">
        <v>1065353216</v>
      </c>
      <c r="Q827" s="7" t="n">
        <v>0</v>
      </c>
      <c r="R827" s="7" t="n">
        <v>0</v>
      </c>
      <c r="S827" s="7" t="s">
        <v>102</v>
      </c>
    </row>
    <row r="828" spans="1:31">
      <c r="A828" t="s">
        <v>4</v>
      </c>
      <c r="B828" s="4" t="s">
        <v>5</v>
      </c>
      <c r="C828" s="4" t="s">
        <v>14</v>
      </c>
      <c r="D828" s="4" t="s">
        <v>14</v>
      </c>
      <c r="E828" s="4" t="s">
        <v>14</v>
      </c>
      <c r="F828" s="4" t="s">
        <v>24</v>
      </c>
      <c r="G828" s="4" t="s">
        <v>24</v>
      </c>
      <c r="H828" s="4" t="s">
        <v>24</v>
      </c>
      <c r="I828" s="4" t="s">
        <v>24</v>
      </c>
      <c r="J828" s="4" t="s">
        <v>24</v>
      </c>
    </row>
    <row r="829" spans="1:31">
      <c r="A829" t="n">
        <v>8352</v>
      </c>
      <c r="B829" s="65" t="n">
        <v>76</v>
      </c>
      <c r="C829" s="7" t="n">
        <v>0</v>
      </c>
      <c r="D829" s="7" t="n">
        <v>9</v>
      </c>
      <c r="E829" s="7" t="n">
        <v>2</v>
      </c>
      <c r="F829" s="7" t="n">
        <v>0</v>
      </c>
      <c r="G829" s="7" t="n">
        <v>0</v>
      </c>
      <c r="H829" s="7" t="n">
        <v>0</v>
      </c>
      <c r="I829" s="7" t="n">
        <v>0</v>
      </c>
      <c r="J829" s="7" t="n">
        <v>0</v>
      </c>
    </row>
    <row r="830" spans="1:31">
      <c r="A830" t="s">
        <v>4</v>
      </c>
      <c r="B830" s="4" t="s">
        <v>5</v>
      </c>
      <c r="C830" s="4" t="s">
        <v>14</v>
      </c>
      <c r="D830" s="4" t="s">
        <v>10</v>
      </c>
      <c r="E830" s="4" t="s">
        <v>14</v>
      </c>
      <c r="F830" s="4" t="s">
        <v>6</v>
      </c>
    </row>
    <row r="831" spans="1:31">
      <c r="A831" t="n">
        <v>8376</v>
      </c>
      <c r="B831" s="26" t="n">
        <v>39</v>
      </c>
      <c r="C831" s="7" t="n">
        <v>10</v>
      </c>
      <c r="D831" s="7" t="n">
        <v>65533</v>
      </c>
      <c r="E831" s="7" t="n">
        <v>200</v>
      </c>
      <c r="F831" s="7" t="s">
        <v>103</v>
      </c>
    </row>
    <row r="832" spans="1:31">
      <c r="A832" t="s">
        <v>4</v>
      </c>
      <c r="B832" s="4" t="s">
        <v>5</v>
      </c>
      <c r="C832" s="4" t="s">
        <v>14</v>
      </c>
      <c r="D832" s="4" t="s">
        <v>10</v>
      </c>
      <c r="E832" s="4" t="s">
        <v>14</v>
      </c>
      <c r="F832" s="4" t="s">
        <v>6</v>
      </c>
    </row>
    <row r="833" spans="1:19">
      <c r="A833" t="n">
        <v>8400</v>
      </c>
      <c r="B833" s="26" t="n">
        <v>39</v>
      </c>
      <c r="C833" s="7" t="n">
        <v>10</v>
      </c>
      <c r="D833" s="7" t="n">
        <v>65533</v>
      </c>
      <c r="E833" s="7" t="n">
        <v>201</v>
      </c>
      <c r="F833" s="7" t="s">
        <v>104</v>
      </c>
    </row>
    <row r="834" spans="1:19">
      <c r="A834" t="s">
        <v>4</v>
      </c>
      <c r="B834" s="4" t="s">
        <v>5</v>
      </c>
      <c r="C834" s="4" t="s">
        <v>14</v>
      </c>
      <c r="D834" s="4" t="s">
        <v>10</v>
      </c>
      <c r="E834" s="4" t="s">
        <v>14</v>
      </c>
      <c r="F834" s="4" t="s">
        <v>6</v>
      </c>
    </row>
    <row r="835" spans="1:19">
      <c r="A835" t="n">
        <v>8425</v>
      </c>
      <c r="B835" s="26" t="n">
        <v>39</v>
      </c>
      <c r="C835" s="7" t="n">
        <v>10</v>
      </c>
      <c r="D835" s="7" t="n">
        <v>65533</v>
      </c>
      <c r="E835" s="7" t="n">
        <v>202</v>
      </c>
      <c r="F835" s="7" t="s">
        <v>105</v>
      </c>
    </row>
    <row r="836" spans="1:19">
      <c r="A836" t="s">
        <v>4</v>
      </c>
      <c r="B836" s="4" t="s">
        <v>5</v>
      </c>
      <c r="C836" s="4" t="s">
        <v>10</v>
      </c>
      <c r="D836" s="4" t="s">
        <v>6</v>
      </c>
      <c r="E836" s="4" t="s">
        <v>6</v>
      </c>
      <c r="F836" s="4" t="s">
        <v>6</v>
      </c>
      <c r="G836" s="4" t="s">
        <v>14</v>
      </c>
      <c r="H836" s="4" t="s">
        <v>9</v>
      </c>
      <c r="I836" s="4" t="s">
        <v>24</v>
      </c>
      <c r="J836" s="4" t="s">
        <v>24</v>
      </c>
      <c r="K836" s="4" t="s">
        <v>24</v>
      </c>
      <c r="L836" s="4" t="s">
        <v>24</v>
      </c>
      <c r="M836" s="4" t="s">
        <v>24</v>
      </c>
      <c r="N836" s="4" t="s">
        <v>24</v>
      </c>
      <c r="O836" s="4" t="s">
        <v>24</v>
      </c>
      <c r="P836" s="4" t="s">
        <v>6</v>
      </c>
      <c r="Q836" s="4" t="s">
        <v>6</v>
      </c>
      <c r="R836" s="4" t="s">
        <v>9</v>
      </c>
      <c r="S836" s="4" t="s">
        <v>14</v>
      </c>
      <c r="T836" s="4" t="s">
        <v>9</v>
      </c>
      <c r="U836" s="4" t="s">
        <v>9</v>
      </c>
      <c r="V836" s="4" t="s">
        <v>10</v>
      </c>
    </row>
    <row r="837" spans="1:19">
      <c r="A837" t="n">
        <v>8450</v>
      </c>
      <c r="B837" s="21" t="n">
        <v>19</v>
      </c>
      <c r="C837" s="7" t="n">
        <v>7032</v>
      </c>
      <c r="D837" s="7" t="s">
        <v>106</v>
      </c>
      <c r="E837" s="7" t="s">
        <v>107</v>
      </c>
      <c r="F837" s="7" t="s">
        <v>13</v>
      </c>
      <c r="G837" s="7" t="n">
        <v>0</v>
      </c>
      <c r="H837" s="7" t="n">
        <v>1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1</v>
      </c>
      <c r="N837" s="7" t="n">
        <v>1.60000002384186</v>
      </c>
      <c r="O837" s="7" t="n">
        <v>0.0900000035762787</v>
      </c>
      <c r="P837" s="7" t="s">
        <v>13</v>
      </c>
      <c r="Q837" s="7" t="s">
        <v>13</v>
      </c>
      <c r="R837" s="7" t="n">
        <v>-1</v>
      </c>
      <c r="S837" s="7" t="n">
        <v>0</v>
      </c>
      <c r="T837" s="7" t="n">
        <v>0</v>
      </c>
      <c r="U837" s="7" t="n">
        <v>0</v>
      </c>
      <c r="V837" s="7" t="n">
        <v>0</v>
      </c>
    </row>
    <row r="838" spans="1:19">
      <c r="A838" t="s">
        <v>4</v>
      </c>
      <c r="B838" s="4" t="s">
        <v>5</v>
      </c>
      <c r="C838" s="4" t="s">
        <v>10</v>
      </c>
      <c r="D838" s="4" t="s">
        <v>6</v>
      </c>
      <c r="E838" s="4" t="s">
        <v>6</v>
      </c>
      <c r="F838" s="4" t="s">
        <v>6</v>
      </c>
      <c r="G838" s="4" t="s">
        <v>14</v>
      </c>
      <c r="H838" s="4" t="s">
        <v>9</v>
      </c>
      <c r="I838" s="4" t="s">
        <v>24</v>
      </c>
      <c r="J838" s="4" t="s">
        <v>24</v>
      </c>
      <c r="K838" s="4" t="s">
        <v>24</v>
      </c>
      <c r="L838" s="4" t="s">
        <v>24</v>
      </c>
      <c r="M838" s="4" t="s">
        <v>24</v>
      </c>
      <c r="N838" s="4" t="s">
        <v>24</v>
      </c>
      <c r="O838" s="4" t="s">
        <v>24</v>
      </c>
      <c r="P838" s="4" t="s">
        <v>6</v>
      </c>
      <c r="Q838" s="4" t="s">
        <v>6</v>
      </c>
      <c r="R838" s="4" t="s">
        <v>9</v>
      </c>
      <c r="S838" s="4" t="s">
        <v>14</v>
      </c>
      <c r="T838" s="4" t="s">
        <v>9</v>
      </c>
      <c r="U838" s="4" t="s">
        <v>9</v>
      </c>
      <c r="V838" s="4" t="s">
        <v>10</v>
      </c>
    </row>
    <row r="839" spans="1:19">
      <c r="A839" t="n">
        <v>8520</v>
      </c>
      <c r="B839" s="21" t="n">
        <v>19</v>
      </c>
      <c r="C839" s="7" t="n">
        <v>24</v>
      </c>
      <c r="D839" s="7" t="s">
        <v>108</v>
      </c>
      <c r="E839" s="7" t="s">
        <v>109</v>
      </c>
      <c r="F839" s="7" t="s">
        <v>13</v>
      </c>
      <c r="G839" s="7" t="n">
        <v>0</v>
      </c>
      <c r="H839" s="7" t="n">
        <v>1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1</v>
      </c>
      <c r="N839" s="7" t="n">
        <v>1.60000002384186</v>
      </c>
      <c r="O839" s="7" t="n">
        <v>0.0900000035762787</v>
      </c>
      <c r="P839" s="7" t="s">
        <v>11</v>
      </c>
      <c r="Q839" s="7" t="s">
        <v>13</v>
      </c>
      <c r="R839" s="7" t="n">
        <v>-1</v>
      </c>
      <c r="S839" s="7" t="n">
        <v>0</v>
      </c>
      <c r="T839" s="7" t="n">
        <v>0</v>
      </c>
      <c r="U839" s="7" t="n">
        <v>0</v>
      </c>
      <c r="V839" s="7" t="n">
        <v>0</v>
      </c>
    </row>
    <row r="840" spans="1:19">
      <c r="A840" t="s">
        <v>4</v>
      </c>
      <c r="B840" s="4" t="s">
        <v>5</v>
      </c>
      <c r="C840" s="4" t="s">
        <v>10</v>
      </c>
      <c r="D840" s="4" t="s">
        <v>6</v>
      </c>
      <c r="E840" s="4" t="s">
        <v>6</v>
      </c>
      <c r="F840" s="4" t="s">
        <v>6</v>
      </c>
      <c r="G840" s="4" t="s">
        <v>14</v>
      </c>
      <c r="H840" s="4" t="s">
        <v>9</v>
      </c>
      <c r="I840" s="4" t="s">
        <v>24</v>
      </c>
      <c r="J840" s="4" t="s">
        <v>24</v>
      </c>
      <c r="K840" s="4" t="s">
        <v>24</v>
      </c>
      <c r="L840" s="4" t="s">
        <v>24</v>
      </c>
      <c r="M840" s="4" t="s">
        <v>24</v>
      </c>
      <c r="N840" s="4" t="s">
        <v>24</v>
      </c>
      <c r="O840" s="4" t="s">
        <v>24</v>
      </c>
      <c r="P840" s="4" t="s">
        <v>6</v>
      </c>
      <c r="Q840" s="4" t="s">
        <v>6</v>
      </c>
      <c r="R840" s="4" t="s">
        <v>9</v>
      </c>
      <c r="S840" s="4" t="s">
        <v>14</v>
      </c>
      <c r="T840" s="4" t="s">
        <v>9</v>
      </c>
      <c r="U840" s="4" t="s">
        <v>9</v>
      </c>
      <c r="V840" s="4" t="s">
        <v>10</v>
      </c>
    </row>
    <row r="841" spans="1:19">
      <c r="A841" t="n">
        <v>8594</v>
      </c>
      <c r="B841" s="21" t="n">
        <v>19</v>
      </c>
      <c r="C841" s="7" t="n">
        <v>25</v>
      </c>
      <c r="D841" s="7" t="s">
        <v>110</v>
      </c>
      <c r="E841" s="7" t="s">
        <v>111</v>
      </c>
      <c r="F841" s="7" t="s">
        <v>13</v>
      </c>
      <c r="G841" s="7" t="n">
        <v>0</v>
      </c>
      <c r="H841" s="7" t="n">
        <v>1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1</v>
      </c>
      <c r="N841" s="7" t="n">
        <v>1.60000002384186</v>
      </c>
      <c r="O841" s="7" t="n">
        <v>0.0900000035762787</v>
      </c>
      <c r="P841" s="7" t="s">
        <v>12</v>
      </c>
      <c r="Q841" s="7" t="s">
        <v>13</v>
      </c>
      <c r="R841" s="7" t="n">
        <v>-1</v>
      </c>
      <c r="S841" s="7" t="n">
        <v>0</v>
      </c>
      <c r="T841" s="7" t="n">
        <v>0</v>
      </c>
      <c r="U841" s="7" t="n">
        <v>0</v>
      </c>
      <c r="V841" s="7" t="n">
        <v>0</v>
      </c>
    </row>
    <row r="842" spans="1:19">
      <c r="A842" t="s">
        <v>4</v>
      </c>
      <c r="B842" s="4" t="s">
        <v>5</v>
      </c>
      <c r="C842" s="4" t="s">
        <v>10</v>
      </c>
      <c r="D842" s="4" t="s">
        <v>6</v>
      </c>
      <c r="E842" s="4" t="s">
        <v>6</v>
      </c>
      <c r="F842" s="4" t="s">
        <v>6</v>
      </c>
      <c r="G842" s="4" t="s">
        <v>14</v>
      </c>
      <c r="H842" s="4" t="s">
        <v>9</v>
      </c>
      <c r="I842" s="4" t="s">
        <v>24</v>
      </c>
      <c r="J842" s="4" t="s">
        <v>24</v>
      </c>
      <c r="K842" s="4" t="s">
        <v>24</v>
      </c>
      <c r="L842" s="4" t="s">
        <v>24</v>
      </c>
      <c r="M842" s="4" t="s">
        <v>24</v>
      </c>
      <c r="N842" s="4" t="s">
        <v>24</v>
      </c>
      <c r="O842" s="4" t="s">
        <v>24</v>
      </c>
      <c r="P842" s="4" t="s">
        <v>6</v>
      </c>
      <c r="Q842" s="4" t="s">
        <v>6</v>
      </c>
      <c r="R842" s="4" t="s">
        <v>9</v>
      </c>
      <c r="S842" s="4" t="s">
        <v>14</v>
      </c>
      <c r="T842" s="4" t="s">
        <v>9</v>
      </c>
      <c r="U842" s="4" t="s">
        <v>9</v>
      </c>
      <c r="V842" s="4" t="s">
        <v>10</v>
      </c>
    </row>
    <row r="843" spans="1:19">
      <c r="A843" t="n">
        <v>8672</v>
      </c>
      <c r="B843" s="21" t="n">
        <v>19</v>
      </c>
      <c r="C843" s="7" t="n">
        <v>1590</v>
      </c>
      <c r="D843" s="7" t="s">
        <v>112</v>
      </c>
      <c r="E843" s="7" t="s">
        <v>113</v>
      </c>
      <c r="F843" s="7" t="s">
        <v>13</v>
      </c>
      <c r="G843" s="7" t="n">
        <v>0</v>
      </c>
      <c r="H843" s="7" t="n">
        <v>1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0</v>
      </c>
      <c r="O843" s="7" t="n">
        <v>0</v>
      </c>
      <c r="P843" s="7" t="s">
        <v>13</v>
      </c>
      <c r="Q843" s="7" t="s">
        <v>13</v>
      </c>
      <c r="R843" s="7" t="n">
        <v>-1</v>
      </c>
      <c r="S843" s="7" t="n">
        <v>0</v>
      </c>
      <c r="T843" s="7" t="n">
        <v>0</v>
      </c>
      <c r="U843" s="7" t="n">
        <v>0</v>
      </c>
      <c r="V843" s="7" t="n">
        <v>0</v>
      </c>
    </row>
    <row r="844" spans="1:19">
      <c r="A844" t="s">
        <v>4</v>
      </c>
      <c r="B844" s="4" t="s">
        <v>5</v>
      </c>
      <c r="C844" s="4" t="s">
        <v>10</v>
      </c>
      <c r="D844" s="4" t="s">
        <v>14</v>
      </c>
      <c r="E844" s="4" t="s">
        <v>14</v>
      </c>
      <c r="F844" s="4" t="s">
        <v>6</v>
      </c>
    </row>
    <row r="845" spans="1:19">
      <c r="A845" t="n">
        <v>8747</v>
      </c>
      <c r="B845" s="19" t="n">
        <v>20</v>
      </c>
      <c r="C845" s="7" t="n">
        <v>0</v>
      </c>
      <c r="D845" s="7" t="n">
        <v>3</v>
      </c>
      <c r="E845" s="7" t="n">
        <v>10</v>
      </c>
      <c r="F845" s="7" t="s">
        <v>114</v>
      </c>
    </row>
    <row r="846" spans="1:19">
      <c r="A846" t="s">
        <v>4</v>
      </c>
      <c r="B846" s="4" t="s">
        <v>5</v>
      </c>
      <c r="C846" s="4" t="s">
        <v>10</v>
      </c>
    </row>
    <row r="847" spans="1:19">
      <c r="A847" t="n">
        <v>8765</v>
      </c>
      <c r="B847" s="41" t="n">
        <v>16</v>
      </c>
      <c r="C847" s="7" t="n">
        <v>0</v>
      </c>
    </row>
    <row r="848" spans="1:19">
      <c r="A848" t="s">
        <v>4</v>
      </c>
      <c r="B848" s="4" t="s">
        <v>5</v>
      </c>
      <c r="C848" s="4" t="s">
        <v>10</v>
      </c>
      <c r="D848" s="4" t="s">
        <v>14</v>
      </c>
      <c r="E848" s="4" t="s">
        <v>14</v>
      </c>
      <c r="F848" s="4" t="s">
        <v>6</v>
      </c>
    </row>
    <row r="849" spans="1:22">
      <c r="A849" t="n">
        <v>8768</v>
      </c>
      <c r="B849" s="19" t="n">
        <v>20</v>
      </c>
      <c r="C849" s="7" t="n">
        <v>2</v>
      </c>
      <c r="D849" s="7" t="n">
        <v>3</v>
      </c>
      <c r="E849" s="7" t="n">
        <v>10</v>
      </c>
      <c r="F849" s="7" t="s">
        <v>114</v>
      </c>
    </row>
    <row r="850" spans="1:22">
      <c r="A850" t="s">
        <v>4</v>
      </c>
      <c r="B850" s="4" t="s">
        <v>5</v>
      </c>
      <c r="C850" s="4" t="s">
        <v>10</v>
      </c>
    </row>
    <row r="851" spans="1:22">
      <c r="A851" t="n">
        <v>8786</v>
      </c>
      <c r="B851" s="41" t="n">
        <v>16</v>
      </c>
      <c r="C851" s="7" t="n">
        <v>0</v>
      </c>
    </row>
    <row r="852" spans="1:22">
      <c r="A852" t="s">
        <v>4</v>
      </c>
      <c r="B852" s="4" t="s">
        <v>5</v>
      </c>
      <c r="C852" s="4" t="s">
        <v>10</v>
      </c>
      <c r="D852" s="4" t="s">
        <v>14</v>
      </c>
      <c r="E852" s="4" t="s">
        <v>14</v>
      </c>
      <c r="F852" s="4" t="s">
        <v>6</v>
      </c>
    </row>
    <row r="853" spans="1:22">
      <c r="A853" t="n">
        <v>8789</v>
      </c>
      <c r="B853" s="19" t="n">
        <v>20</v>
      </c>
      <c r="C853" s="7" t="n">
        <v>4</v>
      </c>
      <c r="D853" s="7" t="n">
        <v>3</v>
      </c>
      <c r="E853" s="7" t="n">
        <v>10</v>
      </c>
      <c r="F853" s="7" t="s">
        <v>114</v>
      </c>
    </row>
    <row r="854" spans="1:22">
      <c r="A854" t="s">
        <v>4</v>
      </c>
      <c r="B854" s="4" t="s">
        <v>5</v>
      </c>
      <c r="C854" s="4" t="s">
        <v>10</v>
      </c>
    </row>
    <row r="855" spans="1:22">
      <c r="A855" t="n">
        <v>8807</v>
      </c>
      <c r="B855" s="41" t="n">
        <v>16</v>
      </c>
      <c r="C855" s="7" t="n">
        <v>0</v>
      </c>
    </row>
    <row r="856" spans="1:22">
      <c r="A856" t="s">
        <v>4</v>
      </c>
      <c r="B856" s="4" t="s">
        <v>5</v>
      </c>
      <c r="C856" s="4" t="s">
        <v>10</v>
      </c>
      <c r="D856" s="4" t="s">
        <v>14</v>
      </c>
      <c r="E856" s="4" t="s">
        <v>14</v>
      </c>
      <c r="F856" s="4" t="s">
        <v>6</v>
      </c>
    </row>
    <row r="857" spans="1:22">
      <c r="A857" t="n">
        <v>8810</v>
      </c>
      <c r="B857" s="19" t="n">
        <v>20</v>
      </c>
      <c r="C857" s="7" t="n">
        <v>7</v>
      </c>
      <c r="D857" s="7" t="n">
        <v>3</v>
      </c>
      <c r="E857" s="7" t="n">
        <v>10</v>
      </c>
      <c r="F857" s="7" t="s">
        <v>114</v>
      </c>
    </row>
    <row r="858" spans="1:22">
      <c r="A858" t="s">
        <v>4</v>
      </c>
      <c r="B858" s="4" t="s">
        <v>5</v>
      </c>
      <c r="C858" s="4" t="s">
        <v>10</v>
      </c>
    </row>
    <row r="859" spans="1:22">
      <c r="A859" t="n">
        <v>8828</v>
      </c>
      <c r="B859" s="41" t="n">
        <v>16</v>
      </c>
      <c r="C859" s="7" t="n">
        <v>0</v>
      </c>
    </row>
    <row r="860" spans="1:22">
      <c r="A860" t="s">
        <v>4</v>
      </c>
      <c r="B860" s="4" t="s">
        <v>5</v>
      </c>
      <c r="C860" s="4" t="s">
        <v>10</v>
      </c>
      <c r="D860" s="4" t="s">
        <v>14</v>
      </c>
      <c r="E860" s="4" t="s">
        <v>14</v>
      </c>
      <c r="F860" s="4" t="s">
        <v>6</v>
      </c>
    </row>
    <row r="861" spans="1:22">
      <c r="A861" t="n">
        <v>8831</v>
      </c>
      <c r="B861" s="19" t="n">
        <v>20</v>
      </c>
      <c r="C861" s="7" t="n">
        <v>16</v>
      </c>
      <c r="D861" s="7" t="n">
        <v>3</v>
      </c>
      <c r="E861" s="7" t="n">
        <v>10</v>
      </c>
      <c r="F861" s="7" t="s">
        <v>114</v>
      </c>
    </row>
    <row r="862" spans="1:22">
      <c r="A862" t="s">
        <v>4</v>
      </c>
      <c r="B862" s="4" t="s">
        <v>5</v>
      </c>
      <c r="C862" s="4" t="s">
        <v>10</v>
      </c>
    </row>
    <row r="863" spans="1:22">
      <c r="A863" t="n">
        <v>8849</v>
      </c>
      <c r="B863" s="41" t="n">
        <v>16</v>
      </c>
      <c r="C863" s="7" t="n">
        <v>0</v>
      </c>
    </row>
    <row r="864" spans="1:22">
      <c r="A864" t="s">
        <v>4</v>
      </c>
      <c r="B864" s="4" t="s">
        <v>5</v>
      </c>
      <c r="C864" s="4" t="s">
        <v>10</v>
      </c>
      <c r="D864" s="4" t="s">
        <v>14</v>
      </c>
      <c r="E864" s="4" t="s">
        <v>14</v>
      </c>
      <c r="F864" s="4" t="s">
        <v>6</v>
      </c>
    </row>
    <row r="865" spans="1:6">
      <c r="A865" t="n">
        <v>8852</v>
      </c>
      <c r="B865" s="19" t="n">
        <v>20</v>
      </c>
      <c r="C865" s="7" t="n">
        <v>7032</v>
      </c>
      <c r="D865" s="7" t="n">
        <v>3</v>
      </c>
      <c r="E865" s="7" t="n">
        <v>10</v>
      </c>
      <c r="F865" s="7" t="s">
        <v>114</v>
      </c>
    </row>
    <row r="866" spans="1:6">
      <c r="A866" t="s">
        <v>4</v>
      </c>
      <c r="B866" s="4" t="s">
        <v>5</v>
      </c>
      <c r="C866" s="4" t="s">
        <v>10</v>
      </c>
    </row>
    <row r="867" spans="1:6">
      <c r="A867" t="n">
        <v>8870</v>
      </c>
      <c r="B867" s="41" t="n">
        <v>16</v>
      </c>
      <c r="C867" s="7" t="n">
        <v>0</v>
      </c>
    </row>
    <row r="868" spans="1:6">
      <c r="A868" t="s">
        <v>4</v>
      </c>
      <c r="B868" s="4" t="s">
        <v>5</v>
      </c>
      <c r="C868" s="4" t="s">
        <v>10</v>
      </c>
      <c r="D868" s="4" t="s">
        <v>14</v>
      </c>
      <c r="E868" s="4" t="s">
        <v>14</v>
      </c>
      <c r="F868" s="4" t="s">
        <v>6</v>
      </c>
    </row>
    <row r="869" spans="1:6">
      <c r="A869" t="n">
        <v>8873</v>
      </c>
      <c r="B869" s="19" t="n">
        <v>20</v>
      </c>
      <c r="C869" s="7" t="n">
        <v>24</v>
      </c>
      <c r="D869" s="7" t="n">
        <v>3</v>
      </c>
      <c r="E869" s="7" t="n">
        <v>10</v>
      </c>
      <c r="F869" s="7" t="s">
        <v>114</v>
      </c>
    </row>
    <row r="870" spans="1:6">
      <c r="A870" t="s">
        <v>4</v>
      </c>
      <c r="B870" s="4" t="s">
        <v>5</v>
      </c>
      <c r="C870" s="4" t="s">
        <v>10</v>
      </c>
    </row>
    <row r="871" spans="1:6">
      <c r="A871" t="n">
        <v>8891</v>
      </c>
      <c r="B871" s="41" t="n">
        <v>16</v>
      </c>
      <c r="C871" s="7" t="n">
        <v>0</v>
      </c>
    </row>
    <row r="872" spans="1:6">
      <c r="A872" t="s">
        <v>4</v>
      </c>
      <c r="B872" s="4" t="s">
        <v>5</v>
      </c>
      <c r="C872" s="4" t="s">
        <v>10</v>
      </c>
      <c r="D872" s="4" t="s">
        <v>14</v>
      </c>
      <c r="E872" s="4" t="s">
        <v>14</v>
      </c>
      <c r="F872" s="4" t="s">
        <v>6</v>
      </c>
    </row>
    <row r="873" spans="1:6">
      <c r="A873" t="n">
        <v>8894</v>
      </c>
      <c r="B873" s="19" t="n">
        <v>20</v>
      </c>
      <c r="C873" s="7" t="n">
        <v>25</v>
      </c>
      <c r="D873" s="7" t="n">
        <v>3</v>
      </c>
      <c r="E873" s="7" t="n">
        <v>10</v>
      </c>
      <c r="F873" s="7" t="s">
        <v>114</v>
      </c>
    </row>
    <row r="874" spans="1:6">
      <c r="A874" t="s">
        <v>4</v>
      </c>
      <c r="B874" s="4" t="s">
        <v>5</v>
      </c>
      <c r="C874" s="4" t="s">
        <v>10</v>
      </c>
    </row>
    <row r="875" spans="1:6">
      <c r="A875" t="n">
        <v>8912</v>
      </c>
      <c r="B875" s="41" t="n">
        <v>16</v>
      </c>
      <c r="C875" s="7" t="n">
        <v>0</v>
      </c>
    </row>
    <row r="876" spans="1:6">
      <c r="A876" t="s">
        <v>4</v>
      </c>
      <c r="B876" s="4" t="s">
        <v>5</v>
      </c>
      <c r="C876" s="4" t="s">
        <v>10</v>
      </c>
      <c r="D876" s="4" t="s">
        <v>14</v>
      </c>
      <c r="E876" s="4" t="s">
        <v>14</v>
      </c>
      <c r="F876" s="4" t="s">
        <v>6</v>
      </c>
    </row>
    <row r="877" spans="1:6">
      <c r="A877" t="n">
        <v>8915</v>
      </c>
      <c r="B877" s="19" t="n">
        <v>20</v>
      </c>
      <c r="C877" s="7" t="n">
        <v>1590</v>
      </c>
      <c r="D877" s="7" t="n">
        <v>3</v>
      </c>
      <c r="E877" s="7" t="n">
        <v>10</v>
      </c>
      <c r="F877" s="7" t="s">
        <v>114</v>
      </c>
    </row>
    <row r="878" spans="1:6">
      <c r="A878" t="s">
        <v>4</v>
      </c>
      <c r="B878" s="4" t="s">
        <v>5</v>
      </c>
      <c r="C878" s="4" t="s">
        <v>10</v>
      </c>
    </row>
    <row r="879" spans="1:6">
      <c r="A879" t="n">
        <v>8933</v>
      </c>
      <c r="B879" s="41" t="n">
        <v>16</v>
      </c>
      <c r="C879" s="7" t="n">
        <v>0</v>
      </c>
    </row>
    <row r="880" spans="1:6">
      <c r="A880" t="s">
        <v>4</v>
      </c>
      <c r="B880" s="4" t="s">
        <v>5</v>
      </c>
      <c r="C880" s="4" t="s">
        <v>14</v>
      </c>
      <c r="D880" s="4" t="s">
        <v>14</v>
      </c>
      <c r="E880" s="4" t="s">
        <v>14</v>
      </c>
      <c r="F880" s="4" t="s">
        <v>14</v>
      </c>
    </row>
    <row r="881" spans="1:6">
      <c r="A881" t="n">
        <v>8936</v>
      </c>
      <c r="B881" s="8" t="n">
        <v>14</v>
      </c>
      <c r="C881" s="7" t="n">
        <v>0</v>
      </c>
      <c r="D881" s="7" t="n">
        <v>0</v>
      </c>
      <c r="E881" s="7" t="n">
        <v>32</v>
      </c>
      <c r="F881" s="7" t="n">
        <v>0</v>
      </c>
    </row>
    <row r="882" spans="1:6">
      <c r="A882" t="s">
        <v>4</v>
      </c>
      <c r="B882" s="4" t="s">
        <v>5</v>
      </c>
      <c r="C882" s="4" t="s">
        <v>10</v>
      </c>
      <c r="D882" s="4" t="s">
        <v>24</v>
      </c>
      <c r="E882" s="4" t="s">
        <v>24</v>
      </c>
      <c r="F882" s="4" t="s">
        <v>24</v>
      </c>
      <c r="G882" s="4" t="s">
        <v>24</v>
      </c>
    </row>
    <row r="883" spans="1:6">
      <c r="A883" t="n">
        <v>8941</v>
      </c>
      <c r="B883" s="51" t="n">
        <v>46</v>
      </c>
      <c r="C883" s="7" t="n">
        <v>0</v>
      </c>
      <c r="D883" s="7" t="n">
        <v>-141.529998779297</v>
      </c>
      <c r="E883" s="7" t="n">
        <v>-1.1599999666214</v>
      </c>
      <c r="F883" s="7" t="n">
        <v>136.199996948242</v>
      </c>
      <c r="G883" s="7" t="n">
        <v>90</v>
      </c>
    </row>
    <row r="884" spans="1:6">
      <c r="A884" t="s">
        <v>4</v>
      </c>
      <c r="B884" s="4" t="s">
        <v>5</v>
      </c>
      <c r="C884" s="4" t="s">
        <v>10</v>
      </c>
      <c r="D884" s="4" t="s">
        <v>24</v>
      </c>
      <c r="E884" s="4" t="s">
        <v>24</v>
      </c>
      <c r="F884" s="4" t="s">
        <v>24</v>
      </c>
      <c r="G884" s="4" t="s">
        <v>24</v>
      </c>
    </row>
    <row r="885" spans="1:6">
      <c r="A885" t="n">
        <v>8960</v>
      </c>
      <c r="B885" s="51" t="n">
        <v>46</v>
      </c>
      <c r="C885" s="7" t="n">
        <v>2</v>
      </c>
      <c r="D885" s="7" t="n">
        <v>-143.369995117188</v>
      </c>
      <c r="E885" s="7" t="n">
        <v>-1.13999998569489</v>
      </c>
      <c r="F885" s="7" t="n">
        <v>136.600006103516</v>
      </c>
      <c r="G885" s="7" t="n">
        <v>90</v>
      </c>
    </row>
    <row r="886" spans="1:6">
      <c r="A886" t="s">
        <v>4</v>
      </c>
      <c r="B886" s="4" t="s">
        <v>5</v>
      </c>
      <c r="C886" s="4" t="s">
        <v>10</v>
      </c>
      <c r="D886" s="4" t="s">
        <v>24</v>
      </c>
      <c r="E886" s="4" t="s">
        <v>24</v>
      </c>
      <c r="F886" s="4" t="s">
        <v>24</v>
      </c>
      <c r="G886" s="4" t="s">
        <v>24</v>
      </c>
    </row>
    <row r="887" spans="1:6">
      <c r="A887" t="n">
        <v>8979</v>
      </c>
      <c r="B887" s="51" t="n">
        <v>46</v>
      </c>
      <c r="C887" s="7" t="n">
        <v>4</v>
      </c>
      <c r="D887" s="7" t="n">
        <v>-143.039993286133</v>
      </c>
      <c r="E887" s="7" t="n">
        <v>-1.1599999666214</v>
      </c>
      <c r="F887" s="7" t="n">
        <v>134.899993896484</v>
      </c>
      <c r="G887" s="7" t="n">
        <v>90</v>
      </c>
    </row>
    <row r="888" spans="1:6">
      <c r="A888" t="s">
        <v>4</v>
      </c>
      <c r="B888" s="4" t="s">
        <v>5</v>
      </c>
      <c r="C888" s="4" t="s">
        <v>10</v>
      </c>
      <c r="D888" s="4" t="s">
        <v>24</v>
      </c>
      <c r="E888" s="4" t="s">
        <v>24</v>
      </c>
      <c r="F888" s="4" t="s">
        <v>24</v>
      </c>
      <c r="G888" s="4" t="s">
        <v>24</v>
      </c>
    </row>
    <row r="889" spans="1:6">
      <c r="A889" t="n">
        <v>8998</v>
      </c>
      <c r="B889" s="51" t="n">
        <v>46</v>
      </c>
      <c r="C889" s="7" t="n">
        <v>7</v>
      </c>
      <c r="D889" s="7" t="n">
        <v>-142.259994506836</v>
      </c>
      <c r="E889" s="7" t="n">
        <v>-1.1599999666214</v>
      </c>
      <c r="F889" s="7" t="n">
        <v>137.330001831055</v>
      </c>
      <c r="G889" s="7" t="n">
        <v>90</v>
      </c>
    </row>
    <row r="890" spans="1:6">
      <c r="A890" t="s">
        <v>4</v>
      </c>
      <c r="B890" s="4" t="s">
        <v>5</v>
      </c>
      <c r="C890" s="4" t="s">
        <v>10</v>
      </c>
      <c r="D890" s="4" t="s">
        <v>24</v>
      </c>
      <c r="E890" s="4" t="s">
        <v>24</v>
      </c>
      <c r="F890" s="4" t="s">
        <v>24</v>
      </c>
      <c r="G890" s="4" t="s">
        <v>24</v>
      </c>
    </row>
    <row r="891" spans="1:6">
      <c r="A891" t="n">
        <v>9017</v>
      </c>
      <c r="B891" s="51" t="n">
        <v>46</v>
      </c>
      <c r="C891" s="7" t="n">
        <v>16</v>
      </c>
      <c r="D891" s="7" t="n">
        <v>-144.440002441406</v>
      </c>
      <c r="E891" s="7" t="n">
        <v>-1.1599999666214</v>
      </c>
      <c r="F891" s="7" t="n">
        <v>135.860000610352</v>
      </c>
      <c r="G891" s="7" t="n">
        <v>90</v>
      </c>
    </row>
    <row r="892" spans="1:6">
      <c r="A892" t="s">
        <v>4</v>
      </c>
      <c r="B892" s="4" t="s">
        <v>5</v>
      </c>
      <c r="C892" s="4" t="s">
        <v>10</v>
      </c>
      <c r="D892" s="4" t="s">
        <v>24</v>
      </c>
      <c r="E892" s="4" t="s">
        <v>24</v>
      </c>
      <c r="F892" s="4" t="s">
        <v>24</v>
      </c>
      <c r="G892" s="4" t="s">
        <v>24</v>
      </c>
    </row>
    <row r="893" spans="1:6">
      <c r="A893" t="n">
        <v>9036</v>
      </c>
      <c r="B893" s="51" t="n">
        <v>46</v>
      </c>
      <c r="C893" s="7" t="n">
        <v>7032</v>
      </c>
      <c r="D893" s="7" t="n">
        <v>-141.779998779297</v>
      </c>
      <c r="E893" s="7" t="n">
        <v>-1.1599999666214</v>
      </c>
      <c r="F893" s="7" t="n">
        <v>135.300003051758</v>
      </c>
      <c r="G893" s="7" t="n">
        <v>90</v>
      </c>
    </row>
    <row r="894" spans="1:6">
      <c r="A894" t="s">
        <v>4</v>
      </c>
      <c r="B894" s="4" t="s">
        <v>5</v>
      </c>
      <c r="C894" s="4" t="s">
        <v>10</v>
      </c>
      <c r="D894" s="4" t="s">
        <v>24</v>
      </c>
      <c r="E894" s="4" t="s">
        <v>24</v>
      </c>
      <c r="F894" s="4" t="s">
        <v>24</v>
      </c>
      <c r="G894" s="4" t="s">
        <v>24</v>
      </c>
    </row>
    <row r="895" spans="1:6">
      <c r="A895" t="n">
        <v>9055</v>
      </c>
      <c r="B895" s="51" t="n">
        <v>46</v>
      </c>
      <c r="C895" s="7" t="n">
        <v>25</v>
      </c>
      <c r="D895" s="7" t="n">
        <v>-149.029998779297</v>
      </c>
      <c r="E895" s="7" t="n">
        <v>18.4599990844727</v>
      </c>
      <c r="F895" s="7" t="n">
        <v>134.869995117188</v>
      </c>
      <c r="G895" s="7" t="n">
        <v>90</v>
      </c>
    </row>
    <row r="896" spans="1:6">
      <c r="A896" t="s">
        <v>4</v>
      </c>
      <c r="B896" s="4" t="s">
        <v>5</v>
      </c>
      <c r="C896" s="4" t="s">
        <v>10</v>
      </c>
      <c r="D896" s="4" t="s">
        <v>24</v>
      </c>
      <c r="E896" s="4" t="s">
        <v>24</v>
      </c>
      <c r="F896" s="4" t="s">
        <v>24</v>
      </c>
      <c r="G896" s="4" t="s">
        <v>24</v>
      </c>
    </row>
    <row r="897" spans="1:7">
      <c r="A897" t="n">
        <v>9074</v>
      </c>
      <c r="B897" s="51" t="n">
        <v>46</v>
      </c>
      <c r="C897" s="7" t="n">
        <v>24</v>
      </c>
      <c r="D897" s="7" t="n">
        <v>-149.119995117188</v>
      </c>
      <c r="E897" s="7" t="n">
        <v>18.5400009155273</v>
      </c>
      <c r="F897" s="7" t="n">
        <v>136.490005493164</v>
      </c>
      <c r="G897" s="7" t="n">
        <v>98.5999984741211</v>
      </c>
    </row>
    <row r="898" spans="1:7">
      <c r="A898" t="s">
        <v>4</v>
      </c>
      <c r="B898" s="4" t="s">
        <v>5</v>
      </c>
      <c r="C898" s="4" t="s">
        <v>10</v>
      </c>
      <c r="D898" s="4" t="s">
        <v>24</v>
      </c>
      <c r="E898" s="4" t="s">
        <v>24</v>
      </c>
      <c r="F898" s="4" t="s">
        <v>24</v>
      </c>
      <c r="G898" s="4" t="s">
        <v>24</v>
      </c>
    </row>
    <row r="899" spans="1:7">
      <c r="A899" t="n">
        <v>9093</v>
      </c>
      <c r="B899" s="51" t="n">
        <v>46</v>
      </c>
      <c r="C899" s="7" t="n">
        <v>1590</v>
      </c>
      <c r="D899" s="7" t="n">
        <v>-149.080001831055</v>
      </c>
      <c r="E899" s="7" t="n">
        <v>18.5</v>
      </c>
      <c r="F899" s="7" t="n">
        <v>135.5</v>
      </c>
      <c r="G899" s="7" t="n">
        <v>0</v>
      </c>
    </row>
    <row r="900" spans="1:7">
      <c r="A900" t="s">
        <v>4</v>
      </c>
      <c r="B900" s="4" t="s">
        <v>5</v>
      </c>
      <c r="C900" s="4" t="s">
        <v>10</v>
      </c>
      <c r="D900" s="4" t="s">
        <v>9</v>
      </c>
    </row>
    <row r="901" spans="1:7">
      <c r="A901" t="n">
        <v>9112</v>
      </c>
      <c r="B901" s="52" t="n">
        <v>43</v>
      </c>
      <c r="C901" s="7" t="n">
        <v>24</v>
      </c>
      <c r="D901" s="7" t="n">
        <v>128</v>
      </c>
    </row>
    <row r="902" spans="1:7">
      <c r="A902" t="s">
        <v>4</v>
      </c>
      <c r="B902" s="4" t="s">
        <v>5</v>
      </c>
      <c r="C902" s="4" t="s">
        <v>10</v>
      </c>
      <c r="D902" s="4" t="s">
        <v>9</v>
      </c>
    </row>
    <row r="903" spans="1:7">
      <c r="A903" t="n">
        <v>9119</v>
      </c>
      <c r="B903" s="52" t="n">
        <v>43</v>
      </c>
      <c r="C903" s="7" t="n">
        <v>25</v>
      </c>
      <c r="D903" s="7" t="n">
        <v>128</v>
      </c>
    </row>
    <row r="904" spans="1:7">
      <c r="A904" t="s">
        <v>4</v>
      </c>
      <c r="B904" s="4" t="s">
        <v>5</v>
      </c>
      <c r="C904" s="4" t="s">
        <v>14</v>
      </c>
      <c r="D904" s="4" t="s">
        <v>10</v>
      </c>
      <c r="E904" s="4" t="s">
        <v>14</v>
      </c>
      <c r="F904" s="4" t="s">
        <v>6</v>
      </c>
      <c r="G904" s="4" t="s">
        <v>6</v>
      </c>
      <c r="H904" s="4" t="s">
        <v>6</v>
      </c>
      <c r="I904" s="4" t="s">
        <v>6</v>
      </c>
      <c r="J904" s="4" t="s">
        <v>6</v>
      </c>
      <c r="K904" s="4" t="s">
        <v>6</v>
      </c>
      <c r="L904" s="4" t="s">
        <v>6</v>
      </c>
      <c r="M904" s="4" t="s">
        <v>6</v>
      </c>
      <c r="N904" s="4" t="s">
        <v>6</v>
      </c>
      <c r="O904" s="4" t="s">
        <v>6</v>
      </c>
      <c r="P904" s="4" t="s">
        <v>6</v>
      </c>
      <c r="Q904" s="4" t="s">
        <v>6</v>
      </c>
      <c r="R904" s="4" t="s">
        <v>6</v>
      </c>
      <c r="S904" s="4" t="s">
        <v>6</v>
      </c>
      <c r="T904" s="4" t="s">
        <v>6</v>
      </c>
      <c r="U904" s="4" t="s">
        <v>6</v>
      </c>
    </row>
    <row r="905" spans="1:7">
      <c r="A905" t="n">
        <v>9126</v>
      </c>
      <c r="B905" s="59" t="n">
        <v>36</v>
      </c>
      <c r="C905" s="7" t="n">
        <v>8</v>
      </c>
      <c r="D905" s="7" t="n">
        <v>0</v>
      </c>
      <c r="E905" s="7" t="n">
        <v>0</v>
      </c>
      <c r="F905" s="7" t="s">
        <v>115</v>
      </c>
      <c r="G905" s="7" t="s">
        <v>116</v>
      </c>
      <c r="H905" s="7" t="s">
        <v>117</v>
      </c>
      <c r="I905" s="7" t="s">
        <v>13</v>
      </c>
      <c r="J905" s="7" t="s">
        <v>13</v>
      </c>
      <c r="K905" s="7" t="s">
        <v>13</v>
      </c>
      <c r="L905" s="7" t="s">
        <v>13</v>
      </c>
      <c r="M905" s="7" t="s">
        <v>13</v>
      </c>
      <c r="N905" s="7" t="s">
        <v>13</v>
      </c>
      <c r="O905" s="7" t="s">
        <v>13</v>
      </c>
      <c r="P905" s="7" t="s">
        <v>13</v>
      </c>
      <c r="Q905" s="7" t="s">
        <v>13</v>
      </c>
      <c r="R905" s="7" t="s">
        <v>13</v>
      </c>
      <c r="S905" s="7" t="s">
        <v>13</v>
      </c>
      <c r="T905" s="7" t="s">
        <v>13</v>
      </c>
      <c r="U905" s="7" t="s">
        <v>13</v>
      </c>
    </row>
    <row r="906" spans="1:7">
      <c r="A906" t="s">
        <v>4</v>
      </c>
      <c r="B906" s="4" t="s">
        <v>5</v>
      </c>
      <c r="C906" s="4" t="s">
        <v>14</v>
      </c>
      <c r="D906" s="4" t="s">
        <v>10</v>
      </c>
      <c r="E906" s="4" t="s">
        <v>14</v>
      </c>
      <c r="F906" s="4" t="s">
        <v>6</v>
      </c>
      <c r="G906" s="4" t="s">
        <v>6</v>
      </c>
      <c r="H906" s="4" t="s">
        <v>6</v>
      </c>
      <c r="I906" s="4" t="s">
        <v>6</v>
      </c>
      <c r="J906" s="4" t="s">
        <v>6</v>
      </c>
      <c r="K906" s="4" t="s">
        <v>6</v>
      </c>
      <c r="L906" s="4" t="s">
        <v>6</v>
      </c>
      <c r="M906" s="4" t="s">
        <v>6</v>
      </c>
      <c r="N906" s="4" t="s">
        <v>6</v>
      </c>
      <c r="O906" s="4" t="s">
        <v>6</v>
      </c>
      <c r="P906" s="4" t="s">
        <v>6</v>
      </c>
      <c r="Q906" s="4" t="s">
        <v>6</v>
      </c>
      <c r="R906" s="4" t="s">
        <v>6</v>
      </c>
      <c r="S906" s="4" t="s">
        <v>6</v>
      </c>
      <c r="T906" s="4" t="s">
        <v>6</v>
      </c>
      <c r="U906" s="4" t="s">
        <v>6</v>
      </c>
    </row>
    <row r="907" spans="1:7">
      <c r="A907" t="n">
        <v>9180</v>
      </c>
      <c r="B907" s="59" t="n">
        <v>36</v>
      </c>
      <c r="C907" s="7" t="n">
        <v>8</v>
      </c>
      <c r="D907" s="7" t="n">
        <v>2</v>
      </c>
      <c r="E907" s="7" t="n">
        <v>0</v>
      </c>
      <c r="F907" s="7" t="s">
        <v>115</v>
      </c>
      <c r="G907" s="7" t="s">
        <v>116</v>
      </c>
      <c r="H907" s="7" t="s">
        <v>118</v>
      </c>
      <c r="I907" s="7" t="s">
        <v>13</v>
      </c>
      <c r="J907" s="7" t="s">
        <v>13</v>
      </c>
      <c r="K907" s="7" t="s">
        <v>13</v>
      </c>
      <c r="L907" s="7" t="s">
        <v>13</v>
      </c>
      <c r="M907" s="7" t="s">
        <v>13</v>
      </c>
      <c r="N907" s="7" t="s">
        <v>13</v>
      </c>
      <c r="O907" s="7" t="s">
        <v>13</v>
      </c>
      <c r="P907" s="7" t="s">
        <v>13</v>
      </c>
      <c r="Q907" s="7" t="s">
        <v>13</v>
      </c>
      <c r="R907" s="7" t="s">
        <v>13</v>
      </c>
      <c r="S907" s="7" t="s">
        <v>13</v>
      </c>
      <c r="T907" s="7" t="s">
        <v>13</v>
      </c>
      <c r="U907" s="7" t="s">
        <v>13</v>
      </c>
    </row>
    <row r="908" spans="1:7">
      <c r="A908" t="s">
        <v>4</v>
      </c>
      <c r="B908" s="4" t="s">
        <v>5</v>
      </c>
      <c r="C908" s="4" t="s">
        <v>14</v>
      </c>
      <c r="D908" s="4" t="s">
        <v>10</v>
      </c>
      <c r="E908" s="4" t="s">
        <v>14</v>
      </c>
      <c r="F908" s="4" t="s">
        <v>6</v>
      </c>
      <c r="G908" s="4" t="s">
        <v>6</v>
      </c>
      <c r="H908" s="4" t="s">
        <v>6</v>
      </c>
      <c r="I908" s="4" t="s">
        <v>6</v>
      </c>
      <c r="J908" s="4" t="s">
        <v>6</v>
      </c>
      <c r="K908" s="4" t="s">
        <v>6</v>
      </c>
      <c r="L908" s="4" t="s">
        <v>6</v>
      </c>
      <c r="M908" s="4" t="s">
        <v>6</v>
      </c>
      <c r="N908" s="4" t="s">
        <v>6</v>
      </c>
      <c r="O908" s="4" t="s">
        <v>6</v>
      </c>
      <c r="P908" s="4" t="s">
        <v>6</v>
      </c>
      <c r="Q908" s="4" t="s">
        <v>6</v>
      </c>
      <c r="R908" s="4" t="s">
        <v>6</v>
      </c>
      <c r="S908" s="4" t="s">
        <v>6</v>
      </c>
      <c r="T908" s="4" t="s">
        <v>6</v>
      </c>
      <c r="U908" s="4" t="s">
        <v>6</v>
      </c>
    </row>
    <row r="909" spans="1:7">
      <c r="A909" t="n">
        <v>9235</v>
      </c>
      <c r="B909" s="59" t="n">
        <v>36</v>
      </c>
      <c r="C909" s="7" t="n">
        <v>8</v>
      </c>
      <c r="D909" s="7" t="n">
        <v>4</v>
      </c>
      <c r="E909" s="7" t="n">
        <v>0</v>
      </c>
      <c r="F909" s="7" t="s">
        <v>115</v>
      </c>
      <c r="G909" s="7" t="s">
        <v>116</v>
      </c>
      <c r="H909" s="7" t="s">
        <v>119</v>
      </c>
      <c r="I909" s="7" t="s">
        <v>120</v>
      </c>
      <c r="J909" s="7" t="s">
        <v>121</v>
      </c>
      <c r="K909" s="7" t="s">
        <v>13</v>
      </c>
      <c r="L909" s="7" t="s">
        <v>13</v>
      </c>
      <c r="M909" s="7" t="s">
        <v>13</v>
      </c>
      <c r="N909" s="7" t="s">
        <v>13</v>
      </c>
      <c r="O909" s="7" t="s">
        <v>13</v>
      </c>
      <c r="P909" s="7" t="s">
        <v>13</v>
      </c>
      <c r="Q909" s="7" t="s">
        <v>13</v>
      </c>
      <c r="R909" s="7" t="s">
        <v>13</v>
      </c>
      <c r="S909" s="7" t="s">
        <v>13</v>
      </c>
      <c r="T909" s="7" t="s">
        <v>13</v>
      </c>
      <c r="U909" s="7" t="s">
        <v>13</v>
      </c>
    </row>
    <row r="910" spans="1:7">
      <c r="A910" t="s">
        <v>4</v>
      </c>
      <c r="B910" s="4" t="s">
        <v>5</v>
      </c>
      <c r="C910" s="4" t="s">
        <v>14</v>
      </c>
      <c r="D910" s="4" t="s">
        <v>10</v>
      </c>
      <c r="E910" s="4" t="s">
        <v>14</v>
      </c>
      <c r="F910" s="4" t="s">
        <v>6</v>
      </c>
      <c r="G910" s="4" t="s">
        <v>6</v>
      </c>
      <c r="H910" s="4" t="s">
        <v>6</v>
      </c>
      <c r="I910" s="4" t="s">
        <v>6</v>
      </c>
      <c r="J910" s="4" t="s">
        <v>6</v>
      </c>
      <c r="K910" s="4" t="s">
        <v>6</v>
      </c>
      <c r="L910" s="4" t="s">
        <v>6</v>
      </c>
      <c r="M910" s="4" t="s">
        <v>6</v>
      </c>
      <c r="N910" s="4" t="s">
        <v>6</v>
      </c>
      <c r="O910" s="4" t="s">
        <v>6</v>
      </c>
      <c r="P910" s="4" t="s">
        <v>6</v>
      </c>
      <c r="Q910" s="4" t="s">
        <v>6</v>
      </c>
      <c r="R910" s="4" t="s">
        <v>6</v>
      </c>
      <c r="S910" s="4" t="s">
        <v>6</v>
      </c>
      <c r="T910" s="4" t="s">
        <v>6</v>
      </c>
      <c r="U910" s="4" t="s">
        <v>6</v>
      </c>
    </row>
    <row r="911" spans="1:7">
      <c r="A911" t="n">
        <v>9306</v>
      </c>
      <c r="B911" s="59" t="n">
        <v>36</v>
      </c>
      <c r="C911" s="7" t="n">
        <v>8</v>
      </c>
      <c r="D911" s="7" t="n">
        <v>7</v>
      </c>
      <c r="E911" s="7" t="n">
        <v>0</v>
      </c>
      <c r="F911" s="7" t="s">
        <v>116</v>
      </c>
      <c r="G911" s="7" t="s">
        <v>119</v>
      </c>
      <c r="H911" s="7" t="s">
        <v>120</v>
      </c>
      <c r="I911" s="7" t="s">
        <v>122</v>
      </c>
      <c r="J911" s="7" t="s">
        <v>115</v>
      </c>
      <c r="K911" s="7" t="s">
        <v>13</v>
      </c>
      <c r="L911" s="7" t="s">
        <v>13</v>
      </c>
      <c r="M911" s="7" t="s">
        <v>13</v>
      </c>
      <c r="N911" s="7" t="s">
        <v>13</v>
      </c>
      <c r="O911" s="7" t="s">
        <v>13</v>
      </c>
      <c r="P911" s="7" t="s">
        <v>13</v>
      </c>
      <c r="Q911" s="7" t="s">
        <v>13</v>
      </c>
      <c r="R911" s="7" t="s">
        <v>13</v>
      </c>
      <c r="S911" s="7" t="s">
        <v>13</v>
      </c>
      <c r="T911" s="7" t="s">
        <v>13</v>
      </c>
      <c r="U911" s="7" t="s">
        <v>13</v>
      </c>
    </row>
    <row r="912" spans="1:7">
      <c r="A912" t="s">
        <v>4</v>
      </c>
      <c r="B912" s="4" t="s">
        <v>5</v>
      </c>
      <c r="C912" s="4" t="s">
        <v>14</v>
      </c>
      <c r="D912" s="4" t="s">
        <v>10</v>
      </c>
      <c r="E912" s="4" t="s">
        <v>14</v>
      </c>
      <c r="F912" s="4" t="s">
        <v>6</v>
      </c>
      <c r="G912" s="4" t="s">
        <v>6</v>
      </c>
      <c r="H912" s="4" t="s">
        <v>6</v>
      </c>
      <c r="I912" s="4" t="s">
        <v>6</v>
      </c>
      <c r="J912" s="4" t="s">
        <v>6</v>
      </c>
      <c r="K912" s="4" t="s">
        <v>6</v>
      </c>
      <c r="L912" s="4" t="s">
        <v>6</v>
      </c>
      <c r="M912" s="4" t="s">
        <v>6</v>
      </c>
      <c r="N912" s="4" t="s">
        <v>6</v>
      </c>
      <c r="O912" s="4" t="s">
        <v>6</v>
      </c>
      <c r="P912" s="4" t="s">
        <v>6</v>
      </c>
      <c r="Q912" s="4" t="s">
        <v>6</v>
      </c>
      <c r="R912" s="4" t="s">
        <v>6</v>
      </c>
      <c r="S912" s="4" t="s">
        <v>6</v>
      </c>
      <c r="T912" s="4" t="s">
        <v>6</v>
      </c>
      <c r="U912" s="4" t="s">
        <v>6</v>
      </c>
    </row>
    <row r="913" spans="1:21">
      <c r="A913" t="n">
        <v>9378</v>
      </c>
      <c r="B913" s="59" t="n">
        <v>36</v>
      </c>
      <c r="C913" s="7" t="n">
        <v>8</v>
      </c>
      <c r="D913" s="7" t="n">
        <v>16</v>
      </c>
      <c r="E913" s="7" t="n">
        <v>0</v>
      </c>
      <c r="F913" s="7" t="s">
        <v>116</v>
      </c>
      <c r="G913" s="7" t="s">
        <v>123</v>
      </c>
      <c r="H913" s="7" t="s">
        <v>124</v>
      </c>
      <c r="I913" s="7" t="s">
        <v>13</v>
      </c>
      <c r="J913" s="7" t="s">
        <v>13</v>
      </c>
      <c r="K913" s="7" t="s">
        <v>13</v>
      </c>
      <c r="L913" s="7" t="s">
        <v>13</v>
      </c>
      <c r="M913" s="7" t="s">
        <v>13</v>
      </c>
      <c r="N913" s="7" t="s">
        <v>13</v>
      </c>
      <c r="O913" s="7" t="s">
        <v>13</v>
      </c>
      <c r="P913" s="7" t="s">
        <v>13</v>
      </c>
      <c r="Q913" s="7" t="s">
        <v>13</v>
      </c>
      <c r="R913" s="7" t="s">
        <v>13</v>
      </c>
      <c r="S913" s="7" t="s">
        <v>13</v>
      </c>
      <c r="T913" s="7" t="s">
        <v>13</v>
      </c>
      <c r="U913" s="7" t="s">
        <v>13</v>
      </c>
    </row>
    <row r="914" spans="1:21">
      <c r="A914" t="s">
        <v>4</v>
      </c>
      <c r="B914" s="4" t="s">
        <v>5</v>
      </c>
      <c r="C914" s="4" t="s">
        <v>14</v>
      </c>
      <c r="D914" s="4" t="s">
        <v>10</v>
      </c>
      <c r="E914" s="4" t="s">
        <v>14</v>
      </c>
      <c r="F914" s="4" t="s">
        <v>6</v>
      </c>
      <c r="G914" s="4" t="s">
        <v>6</v>
      </c>
      <c r="H914" s="4" t="s">
        <v>6</v>
      </c>
      <c r="I914" s="4" t="s">
        <v>6</v>
      </c>
      <c r="J914" s="4" t="s">
        <v>6</v>
      </c>
      <c r="K914" s="4" t="s">
        <v>6</v>
      </c>
      <c r="L914" s="4" t="s">
        <v>6</v>
      </c>
      <c r="M914" s="4" t="s">
        <v>6</v>
      </c>
      <c r="N914" s="4" t="s">
        <v>6</v>
      </c>
      <c r="O914" s="4" t="s">
        <v>6</v>
      </c>
      <c r="P914" s="4" t="s">
        <v>6</v>
      </c>
      <c r="Q914" s="4" t="s">
        <v>6</v>
      </c>
      <c r="R914" s="4" t="s">
        <v>6</v>
      </c>
      <c r="S914" s="4" t="s">
        <v>6</v>
      </c>
      <c r="T914" s="4" t="s">
        <v>6</v>
      </c>
      <c r="U914" s="4" t="s">
        <v>6</v>
      </c>
    </row>
    <row r="915" spans="1:21">
      <c r="A915" t="n">
        <v>9431</v>
      </c>
      <c r="B915" s="59" t="n">
        <v>36</v>
      </c>
      <c r="C915" s="7" t="n">
        <v>8</v>
      </c>
      <c r="D915" s="7" t="n">
        <v>24</v>
      </c>
      <c r="E915" s="7" t="n">
        <v>0</v>
      </c>
      <c r="F915" s="7" t="s">
        <v>125</v>
      </c>
      <c r="G915" s="7" t="s">
        <v>126</v>
      </c>
      <c r="H915" s="7" t="s">
        <v>116</v>
      </c>
      <c r="I915" s="7" t="s">
        <v>119</v>
      </c>
      <c r="J915" s="7" t="s">
        <v>127</v>
      </c>
      <c r="K915" s="7" t="s">
        <v>128</v>
      </c>
      <c r="L915" s="7" t="s">
        <v>129</v>
      </c>
      <c r="M915" s="7" t="s">
        <v>13</v>
      </c>
      <c r="N915" s="7" t="s">
        <v>13</v>
      </c>
      <c r="O915" s="7" t="s">
        <v>13</v>
      </c>
      <c r="P915" s="7" t="s">
        <v>13</v>
      </c>
      <c r="Q915" s="7" t="s">
        <v>13</v>
      </c>
      <c r="R915" s="7" t="s">
        <v>13</v>
      </c>
      <c r="S915" s="7" t="s">
        <v>13</v>
      </c>
      <c r="T915" s="7" t="s">
        <v>13</v>
      </c>
      <c r="U915" s="7" t="s">
        <v>13</v>
      </c>
    </row>
    <row r="916" spans="1:21">
      <c r="A916" t="s">
        <v>4</v>
      </c>
      <c r="B916" s="4" t="s">
        <v>5</v>
      </c>
      <c r="C916" s="4" t="s">
        <v>14</v>
      </c>
      <c r="D916" s="4" t="s">
        <v>10</v>
      </c>
      <c r="E916" s="4" t="s">
        <v>14</v>
      </c>
      <c r="F916" s="4" t="s">
        <v>6</v>
      </c>
      <c r="G916" s="4" t="s">
        <v>6</v>
      </c>
      <c r="H916" s="4" t="s">
        <v>6</v>
      </c>
      <c r="I916" s="4" t="s">
        <v>6</v>
      </c>
      <c r="J916" s="4" t="s">
        <v>6</v>
      </c>
      <c r="K916" s="4" t="s">
        <v>6</v>
      </c>
      <c r="L916" s="4" t="s">
        <v>6</v>
      </c>
      <c r="M916" s="4" t="s">
        <v>6</v>
      </c>
      <c r="N916" s="4" t="s">
        <v>6</v>
      </c>
      <c r="O916" s="4" t="s">
        <v>6</v>
      </c>
      <c r="P916" s="4" t="s">
        <v>6</v>
      </c>
      <c r="Q916" s="4" t="s">
        <v>6</v>
      </c>
      <c r="R916" s="4" t="s">
        <v>6</v>
      </c>
      <c r="S916" s="4" t="s">
        <v>6</v>
      </c>
      <c r="T916" s="4" t="s">
        <v>6</v>
      </c>
      <c r="U916" s="4" t="s">
        <v>6</v>
      </c>
    </row>
    <row r="917" spans="1:21">
      <c r="A917" t="n">
        <v>9530</v>
      </c>
      <c r="B917" s="59" t="n">
        <v>36</v>
      </c>
      <c r="C917" s="7" t="n">
        <v>8</v>
      </c>
      <c r="D917" s="7" t="n">
        <v>25</v>
      </c>
      <c r="E917" s="7" t="n">
        <v>0</v>
      </c>
      <c r="F917" s="7" t="s">
        <v>125</v>
      </c>
      <c r="G917" s="7" t="s">
        <v>126</v>
      </c>
      <c r="H917" s="7" t="s">
        <v>116</v>
      </c>
      <c r="I917" s="7" t="s">
        <v>85</v>
      </c>
      <c r="J917" s="7" t="s">
        <v>119</v>
      </c>
      <c r="K917" s="7" t="s">
        <v>13</v>
      </c>
      <c r="L917" s="7" t="s">
        <v>13</v>
      </c>
      <c r="M917" s="7" t="s">
        <v>13</v>
      </c>
      <c r="N917" s="7" t="s">
        <v>13</v>
      </c>
      <c r="O917" s="7" t="s">
        <v>13</v>
      </c>
      <c r="P917" s="7" t="s">
        <v>13</v>
      </c>
      <c r="Q917" s="7" t="s">
        <v>13</v>
      </c>
      <c r="R917" s="7" t="s">
        <v>13</v>
      </c>
      <c r="S917" s="7" t="s">
        <v>13</v>
      </c>
      <c r="T917" s="7" t="s">
        <v>13</v>
      </c>
      <c r="U917" s="7" t="s">
        <v>13</v>
      </c>
    </row>
    <row r="918" spans="1:21">
      <c r="A918" t="s">
        <v>4</v>
      </c>
      <c r="B918" s="4" t="s">
        <v>5</v>
      </c>
      <c r="C918" s="4" t="s">
        <v>14</v>
      </c>
      <c r="D918" s="4" t="s">
        <v>14</v>
      </c>
      <c r="E918" s="4" t="s">
        <v>24</v>
      </c>
      <c r="F918" s="4" t="s">
        <v>24</v>
      </c>
      <c r="G918" s="4" t="s">
        <v>24</v>
      </c>
      <c r="H918" s="4" t="s">
        <v>10</v>
      </c>
    </row>
    <row r="919" spans="1:21">
      <c r="A919" t="n">
        <v>9603</v>
      </c>
      <c r="B919" s="66" t="n">
        <v>45</v>
      </c>
      <c r="C919" s="7" t="n">
        <v>2</v>
      </c>
      <c r="D919" s="7" t="n">
        <v>3</v>
      </c>
      <c r="E919" s="7" t="n">
        <v>-135.289993286133</v>
      </c>
      <c r="F919" s="7" t="n">
        <v>1.19000005722046</v>
      </c>
      <c r="G919" s="7" t="n">
        <v>137.169998168945</v>
      </c>
      <c r="H919" s="7" t="n">
        <v>0</v>
      </c>
    </row>
    <row r="920" spans="1:21">
      <c r="A920" t="s">
        <v>4</v>
      </c>
      <c r="B920" s="4" t="s">
        <v>5</v>
      </c>
      <c r="C920" s="4" t="s">
        <v>14</v>
      </c>
      <c r="D920" s="4" t="s">
        <v>14</v>
      </c>
      <c r="E920" s="4" t="s">
        <v>24</v>
      </c>
      <c r="F920" s="4" t="s">
        <v>24</v>
      </c>
      <c r="G920" s="4" t="s">
        <v>24</v>
      </c>
      <c r="H920" s="4" t="s">
        <v>10</v>
      </c>
      <c r="I920" s="4" t="s">
        <v>14</v>
      </c>
    </row>
    <row r="921" spans="1:21">
      <c r="A921" t="n">
        <v>9620</v>
      </c>
      <c r="B921" s="66" t="n">
        <v>45</v>
      </c>
      <c r="C921" s="7" t="n">
        <v>4</v>
      </c>
      <c r="D921" s="7" t="n">
        <v>3</v>
      </c>
      <c r="E921" s="7" t="n">
        <v>355.420013427734</v>
      </c>
      <c r="F921" s="7" t="n">
        <v>78.7200012207031</v>
      </c>
      <c r="G921" s="7" t="n">
        <v>0</v>
      </c>
      <c r="H921" s="7" t="n">
        <v>0</v>
      </c>
      <c r="I921" s="7" t="n">
        <v>0</v>
      </c>
    </row>
    <row r="922" spans="1:21">
      <c r="A922" t="s">
        <v>4</v>
      </c>
      <c r="B922" s="4" t="s">
        <v>5</v>
      </c>
      <c r="C922" s="4" t="s">
        <v>14</v>
      </c>
      <c r="D922" s="4" t="s">
        <v>14</v>
      </c>
      <c r="E922" s="4" t="s">
        <v>24</v>
      </c>
      <c r="F922" s="4" t="s">
        <v>10</v>
      </c>
    </row>
    <row r="923" spans="1:21">
      <c r="A923" t="n">
        <v>9638</v>
      </c>
      <c r="B923" s="66" t="n">
        <v>45</v>
      </c>
      <c r="C923" s="7" t="n">
        <v>5</v>
      </c>
      <c r="D923" s="7" t="n">
        <v>3</v>
      </c>
      <c r="E923" s="7" t="n">
        <v>4.40000009536743</v>
      </c>
      <c r="F923" s="7" t="n">
        <v>0</v>
      </c>
    </row>
    <row r="924" spans="1:21">
      <c r="A924" t="s">
        <v>4</v>
      </c>
      <c r="B924" s="4" t="s">
        <v>5</v>
      </c>
      <c r="C924" s="4" t="s">
        <v>14</v>
      </c>
      <c r="D924" s="4" t="s">
        <v>14</v>
      </c>
      <c r="E924" s="4" t="s">
        <v>24</v>
      </c>
      <c r="F924" s="4" t="s">
        <v>10</v>
      </c>
    </row>
    <row r="925" spans="1:21">
      <c r="A925" t="n">
        <v>9647</v>
      </c>
      <c r="B925" s="66" t="n">
        <v>45</v>
      </c>
      <c r="C925" s="7" t="n">
        <v>11</v>
      </c>
      <c r="D925" s="7" t="n">
        <v>3</v>
      </c>
      <c r="E925" s="7" t="n">
        <v>45</v>
      </c>
      <c r="F925" s="7" t="n">
        <v>0</v>
      </c>
    </row>
    <row r="926" spans="1:21">
      <c r="A926" t="s">
        <v>4</v>
      </c>
      <c r="B926" s="4" t="s">
        <v>5</v>
      </c>
      <c r="C926" s="4" t="s">
        <v>10</v>
      </c>
      <c r="D926" s="4" t="s">
        <v>14</v>
      </c>
      <c r="E926" s="4" t="s">
        <v>14</v>
      </c>
      <c r="F926" s="4" t="s">
        <v>6</v>
      </c>
    </row>
    <row r="927" spans="1:21">
      <c r="A927" t="n">
        <v>9656</v>
      </c>
      <c r="B927" s="19" t="n">
        <v>20</v>
      </c>
      <c r="C927" s="7" t="n">
        <v>0</v>
      </c>
      <c r="D927" s="7" t="n">
        <v>2</v>
      </c>
      <c r="E927" s="7" t="n">
        <v>11</v>
      </c>
      <c r="F927" s="7" t="s">
        <v>130</v>
      </c>
    </row>
    <row r="928" spans="1:21">
      <c r="A928" t="s">
        <v>4</v>
      </c>
      <c r="B928" s="4" t="s">
        <v>5</v>
      </c>
      <c r="C928" s="4" t="s">
        <v>10</v>
      </c>
      <c r="D928" s="4" t="s">
        <v>14</v>
      </c>
      <c r="E928" s="4" t="s">
        <v>14</v>
      </c>
      <c r="F928" s="4" t="s">
        <v>6</v>
      </c>
    </row>
    <row r="929" spans="1:21">
      <c r="A929" t="n">
        <v>9680</v>
      </c>
      <c r="B929" s="19" t="n">
        <v>20</v>
      </c>
      <c r="C929" s="7" t="n">
        <v>2</v>
      </c>
      <c r="D929" s="7" t="n">
        <v>2</v>
      </c>
      <c r="E929" s="7" t="n">
        <v>11</v>
      </c>
      <c r="F929" s="7" t="s">
        <v>131</v>
      </c>
    </row>
    <row r="930" spans="1:21">
      <c r="A930" t="s">
        <v>4</v>
      </c>
      <c r="B930" s="4" t="s">
        <v>5</v>
      </c>
      <c r="C930" s="4" t="s">
        <v>10</v>
      </c>
      <c r="D930" s="4" t="s">
        <v>14</v>
      </c>
      <c r="E930" s="4" t="s">
        <v>14</v>
      </c>
      <c r="F930" s="4" t="s">
        <v>6</v>
      </c>
    </row>
    <row r="931" spans="1:21">
      <c r="A931" t="n">
        <v>9705</v>
      </c>
      <c r="B931" s="19" t="n">
        <v>20</v>
      </c>
      <c r="C931" s="7" t="n">
        <v>4</v>
      </c>
      <c r="D931" s="7" t="n">
        <v>2</v>
      </c>
      <c r="E931" s="7" t="n">
        <v>11</v>
      </c>
      <c r="F931" s="7" t="s">
        <v>132</v>
      </c>
    </row>
    <row r="932" spans="1:21">
      <c r="A932" t="s">
        <v>4</v>
      </c>
      <c r="B932" s="4" t="s">
        <v>5</v>
      </c>
      <c r="C932" s="4" t="s">
        <v>10</v>
      </c>
      <c r="D932" s="4" t="s">
        <v>14</v>
      </c>
      <c r="E932" s="4" t="s">
        <v>14</v>
      </c>
      <c r="F932" s="4" t="s">
        <v>6</v>
      </c>
    </row>
    <row r="933" spans="1:21">
      <c r="A933" t="n">
        <v>9732</v>
      </c>
      <c r="B933" s="19" t="n">
        <v>20</v>
      </c>
      <c r="C933" s="7" t="n">
        <v>7</v>
      </c>
      <c r="D933" s="7" t="n">
        <v>2</v>
      </c>
      <c r="E933" s="7" t="n">
        <v>11</v>
      </c>
      <c r="F933" s="7" t="s">
        <v>133</v>
      </c>
    </row>
    <row r="934" spans="1:21">
      <c r="A934" t="s">
        <v>4</v>
      </c>
      <c r="B934" s="4" t="s">
        <v>5</v>
      </c>
      <c r="C934" s="4" t="s">
        <v>10</v>
      </c>
      <c r="D934" s="4" t="s">
        <v>14</v>
      </c>
      <c r="E934" s="4" t="s">
        <v>14</v>
      </c>
      <c r="F934" s="4" t="s">
        <v>6</v>
      </c>
    </row>
    <row r="935" spans="1:21">
      <c r="A935" t="n">
        <v>9755</v>
      </c>
      <c r="B935" s="19" t="n">
        <v>20</v>
      </c>
      <c r="C935" s="7" t="n">
        <v>16</v>
      </c>
      <c r="D935" s="7" t="n">
        <v>2</v>
      </c>
      <c r="E935" s="7" t="n">
        <v>11</v>
      </c>
      <c r="F935" s="7" t="s">
        <v>134</v>
      </c>
    </row>
    <row r="936" spans="1:21">
      <c r="A936" t="s">
        <v>4</v>
      </c>
      <c r="B936" s="4" t="s">
        <v>5</v>
      </c>
      <c r="C936" s="4" t="s">
        <v>10</v>
      </c>
      <c r="D936" s="4" t="s">
        <v>14</v>
      </c>
      <c r="E936" s="4" t="s">
        <v>14</v>
      </c>
      <c r="F936" s="4" t="s">
        <v>6</v>
      </c>
    </row>
    <row r="937" spans="1:21">
      <c r="A937" t="n">
        <v>9780</v>
      </c>
      <c r="B937" s="19" t="n">
        <v>20</v>
      </c>
      <c r="C937" s="7" t="n">
        <v>7032</v>
      </c>
      <c r="D937" s="7" t="n">
        <v>2</v>
      </c>
      <c r="E937" s="7" t="n">
        <v>11</v>
      </c>
      <c r="F937" s="7" t="s">
        <v>135</v>
      </c>
    </row>
    <row r="938" spans="1:21">
      <c r="A938" t="s">
        <v>4</v>
      </c>
      <c r="B938" s="4" t="s">
        <v>5</v>
      </c>
      <c r="C938" s="4" t="s">
        <v>14</v>
      </c>
      <c r="D938" s="4" t="s">
        <v>14</v>
      </c>
      <c r="E938" s="4" t="s">
        <v>24</v>
      </c>
      <c r="F938" s="4" t="s">
        <v>24</v>
      </c>
      <c r="G938" s="4" t="s">
        <v>24</v>
      </c>
      <c r="H938" s="4" t="s">
        <v>10</v>
      </c>
    </row>
    <row r="939" spans="1:21">
      <c r="A939" t="n">
        <v>9807</v>
      </c>
      <c r="B939" s="66" t="n">
        <v>45</v>
      </c>
      <c r="C939" s="7" t="n">
        <v>2</v>
      </c>
      <c r="D939" s="7" t="n">
        <v>3</v>
      </c>
      <c r="E939" s="7" t="n">
        <v>-133.360000610352</v>
      </c>
      <c r="F939" s="7" t="n">
        <v>-0.360000014305115</v>
      </c>
      <c r="G939" s="7" t="n">
        <v>140.240005493164</v>
      </c>
      <c r="H939" s="7" t="n">
        <v>5500</v>
      </c>
    </row>
    <row r="940" spans="1:21">
      <c r="A940" t="s">
        <v>4</v>
      </c>
      <c r="B940" s="4" t="s">
        <v>5</v>
      </c>
      <c r="C940" s="4" t="s">
        <v>14</v>
      </c>
      <c r="D940" s="4" t="s">
        <v>14</v>
      </c>
      <c r="E940" s="4" t="s">
        <v>24</v>
      </c>
      <c r="F940" s="4" t="s">
        <v>24</v>
      </c>
      <c r="G940" s="4" t="s">
        <v>24</v>
      </c>
      <c r="H940" s="4" t="s">
        <v>10</v>
      </c>
      <c r="I940" s="4" t="s">
        <v>14</v>
      </c>
    </row>
    <row r="941" spans="1:21">
      <c r="A941" t="n">
        <v>9824</v>
      </c>
      <c r="B941" s="66" t="n">
        <v>45</v>
      </c>
      <c r="C941" s="7" t="n">
        <v>4</v>
      </c>
      <c r="D941" s="7" t="n">
        <v>3</v>
      </c>
      <c r="E941" s="7" t="n">
        <v>340.790008544922</v>
      </c>
      <c r="F941" s="7" t="n">
        <v>26.8400001525879</v>
      </c>
      <c r="G941" s="7" t="n">
        <v>0</v>
      </c>
      <c r="H941" s="7" t="n">
        <v>5500</v>
      </c>
      <c r="I941" s="7" t="n">
        <v>1</v>
      </c>
    </row>
    <row r="942" spans="1:21">
      <c r="A942" t="s">
        <v>4</v>
      </c>
      <c r="B942" s="4" t="s">
        <v>5</v>
      </c>
      <c r="C942" s="4" t="s">
        <v>14</v>
      </c>
      <c r="D942" s="4" t="s">
        <v>14</v>
      </c>
      <c r="E942" s="4" t="s">
        <v>24</v>
      </c>
      <c r="F942" s="4" t="s">
        <v>10</v>
      </c>
    </row>
    <row r="943" spans="1:21">
      <c r="A943" t="n">
        <v>9842</v>
      </c>
      <c r="B943" s="66" t="n">
        <v>45</v>
      </c>
      <c r="C943" s="7" t="n">
        <v>5</v>
      </c>
      <c r="D943" s="7" t="n">
        <v>3</v>
      </c>
      <c r="E943" s="7" t="n">
        <v>1.89999997615814</v>
      </c>
      <c r="F943" s="7" t="n">
        <v>5500</v>
      </c>
    </row>
    <row r="944" spans="1:21">
      <c r="A944" t="s">
        <v>4</v>
      </c>
      <c r="B944" s="4" t="s">
        <v>5</v>
      </c>
      <c r="C944" s="4" t="s">
        <v>14</v>
      </c>
      <c r="D944" s="4" t="s">
        <v>14</v>
      </c>
      <c r="E944" s="4" t="s">
        <v>24</v>
      </c>
      <c r="F944" s="4" t="s">
        <v>10</v>
      </c>
    </row>
    <row r="945" spans="1:9">
      <c r="A945" t="n">
        <v>9851</v>
      </c>
      <c r="B945" s="66" t="n">
        <v>45</v>
      </c>
      <c r="C945" s="7" t="n">
        <v>11</v>
      </c>
      <c r="D945" s="7" t="n">
        <v>3</v>
      </c>
      <c r="E945" s="7" t="n">
        <v>45</v>
      </c>
      <c r="F945" s="7" t="n">
        <v>5500</v>
      </c>
    </row>
    <row r="946" spans="1:9">
      <c r="A946" t="s">
        <v>4</v>
      </c>
      <c r="B946" s="4" t="s">
        <v>5</v>
      </c>
      <c r="C946" s="4" t="s">
        <v>14</v>
      </c>
      <c r="D946" s="4" t="s">
        <v>10</v>
      </c>
      <c r="E946" s="4" t="s">
        <v>10</v>
      </c>
      <c r="F946" s="4" t="s">
        <v>9</v>
      </c>
    </row>
    <row r="947" spans="1:9">
      <c r="A947" t="n">
        <v>9860</v>
      </c>
      <c r="B947" s="67" t="n">
        <v>84</v>
      </c>
      <c r="C947" s="7" t="n">
        <v>0</v>
      </c>
      <c r="D947" s="7" t="n">
        <v>0</v>
      </c>
      <c r="E947" s="7" t="n">
        <v>0</v>
      </c>
      <c r="F947" s="7" t="n">
        <v>1036831949</v>
      </c>
    </row>
    <row r="948" spans="1:9">
      <c r="A948" t="s">
        <v>4</v>
      </c>
      <c r="B948" s="4" t="s">
        <v>5</v>
      </c>
      <c r="C948" s="4" t="s">
        <v>14</v>
      </c>
      <c r="D948" s="4" t="s">
        <v>10</v>
      </c>
      <c r="E948" s="4" t="s">
        <v>24</v>
      </c>
    </row>
    <row r="949" spans="1:9">
      <c r="A949" t="n">
        <v>9870</v>
      </c>
      <c r="B949" s="37" t="n">
        <v>58</v>
      </c>
      <c r="C949" s="7" t="n">
        <v>100</v>
      </c>
      <c r="D949" s="7" t="n">
        <v>1000</v>
      </c>
      <c r="E949" s="7" t="n">
        <v>1</v>
      </c>
    </row>
    <row r="950" spans="1:9">
      <c r="A950" t="s">
        <v>4</v>
      </c>
      <c r="B950" s="4" t="s">
        <v>5</v>
      </c>
      <c r="C950" s="4" t="s">
        <v>14</v>
      </c>
      <c r="D950" s="4" t="s">
        <v>10</v>
      </c>
    </row>
    <row r="951" spans="1:9">
      <c r="A951" t="n">
        <v>9878</v>
      </c>
      <c r="B951" s="37" t="n">
        <v>58</v>
      </c>
      <c r="C951" s="7" t="n">
        <v>255</v>
      </c>
      <c r="D951" s="7" t="n">
        <v>0</v>
      </c>
    </row>
    <row r="952" spans="1:9">
      <c r="A952" t="s">
        <v>4</v>
      </c>
      <c r="B952" s="4" t="s">
        <v>5</v>
      </c>
      <c r="C952" s="4" t="s">
        <v>14</v>
      </c>
      <c r="D952" s="4" t="s">
        <v>10</v>
      </c>
    </row>
    <row r="953" spans="1:9">
      <c r="A953" t="n">
        <v>9882</v>
      </c>
      <c r="B953" s="66" t="n">
        <v>45</v>
      </c>
      <c r="C953" s="7" t="n">
        <v>7</v>
      </c>
      <c r="D953" s="7" t="n">
        <v>255</v>
      </c>
    </row>
    <row r="954" spans="1:9">
      <c r="A954" t="s">
        <v>4</v>
      </c>
      <c r="B954" s="4" t="s">
        <v>5</v>
      </c>
      <c r="C954" s="4" t="s">
        <v>14</v>
      </c>
      <c r="D954" s="4" t="s">
        <v>10</v>
      </c>
      <c r="E954" s="4" t="s">
        <v>14</v>
      </c>
    </row>
    <row r="955" spans="1:9">
      <c r="A955" t="n">
        <v>9886</v>
      </c>
      <c r="B955" s="14" t="n">
        <v>49</v>
      </c>
      <c r="C955" s="7" t="n">
        <v>1</v>
      </c>
      <c r="D955" s="7" t="n">
        <v>5500</v>
      </c>
      <c r="E955" s="7" t="n">
        <v>0</v>
      </c>
    </row>
    <row r="956" spans="1:9">
      <c r="A956" t="s">
        <v>4</v>
      </c>
      <c r="B956" s="4" t="s">
        <v>5</v>
      </c>
      <c r="C956" s="4" t="s">
        <v>14</v>
      </c>
      <c r="D956" s="4" t="s">
        <v>10</v>
      </c>
      <c r="E956" s="4" t="s">
        <v>24</v>
      </c>
    </row>
    <row r="957" spans="1:9">
      <c r="A957" t="n">
        <v>9891</v>
      </c>
      <c r="B957" s="37" t="n">
        <v>58</v>
      </c>
      <c r="C957" s="7" t="n">
        <v>101</v>
      </c>
      <c r="D957" s="7" t="n">
        <v>500</v>
      </c>
      <c r="E957" s="7" t="n">
        <v>1</v>
      </c>
    </row>
    <row r="958" spans="1:9">
      <c r="A958" t="s">
        <v>4</v>
      </c>
      <c r="B958" s="4" t="s">
        <v>5</v>
      </c>
      <c r="C958" s="4" t="s">
        <v>14</v>
      </c>
      <c r="D958" s="4" t="s">
        <v>10</v>
      </c>
    </row>
    <row r="959" spans="1:9">
      <c r="A959" t="n">
        <v>9899</v>
      </c>
      <c r="B959" s="37" t="n">
        <v>58</v>
      </c>
      <c r="C959" s="7" t="n">
        <v>254</v>
      </c>
      <c r="D959" s="7" t="n">
        <v>0</v>
      </c>
    </row>
    <row r="960" spans="1:9">
      <c r="A960" t="s">
        <v>4</v>
      </c>
      <c r="B960" s="4" t="s">
        <v>5</v>
      </c>
      <c r="C960" s="4" t="s">
        <v>14</v>
      </c>
      <c r="D960" s="4" t="s">
        <v>14</v>
      </c>
      <c r="E960" s="4" t="s">
        <v>24</v>
      </c>
      <c r="F960" s="4" t="s">
        <v>24</v>
      </c>
      <c r="G960" s="4" t="s">
        <v>24</v>
      </c>
      <c r="H960" s="4" t="s">
        <v>10</v>
      </c>
    </row>
    <row r="961" spans="1:8">
      <c r="A961" t="n">
        <v>9903</v>
      </c>
      <c r="B961" s="66" t="n">
        <v>45</v>
      </c>
      <c r="C961" s="7" t="n">
        <v>2</v>
      </c>
      <c r="D961" s="7" t="n">
        <v>3</v>
      </c>
      <c r="E961" s="7" t="n">
        <v>-132.330001831055</v>
      </c>
      <c r="F961" s="7" t="n">
        <v>0.0700000002980232</v>
      </c>
      <c r="G961" s="7" t="n">
        <v>137.529998779297</v>
      </c>
      <c r="H961" s="7" t="n">
        <v>0</v>
      </c>
    </row>
    <row r="962" spans="1:8">
      <c r="A962" t="s">
        <v>4</v>
      </c>
      <c r="B962" s="4" t="s">
        <v>5</v>
      </c>
      <c r="C962" s="4" t="s">
        <v>14</v>
      </c>
      <c r="D962" s="4" t="s">
        <v>14</v>
      </c>
      <c r="E962" s="4" t="s">
        <v>24</v>
      </c>
      <c r="F962" s="4" t="s">
        <v>24</v>
      </c>
      <c r="G962" s="4" t="s">
        <v>24</v>
      </c>
      <c r="H962" s="4" t="s">
        <v>10</v>
      </c>
      <c r="I962" s="4" t="s">
        <v>14</v>
      </c>
    </row>
    <row r="963" spans="1:8">
      <c r="A963" t="n">
        <v>9920</v>
      </c>
      <c r="B963" s="66" t="n">
        <v>45</v>
      </c>
      <c r="C963" s="7" t="n">
        <v>4</v>
      </c>
      <c r="D963" s="7" t="n">
        <v>3</v>
      </c>
      <c r="E963" s="7" t="n">
        <v>352.75</v>
      </c>
      <c r="F963" s="7" t="n">
        <v>337.470001220703</v>
      </c>
      <c r="G963" s="7" t="n">
        <v>0</v>
      </c>
      <c r="H963" s="7" t="n">
        <v>0</v>
      </c>
      <c r="I963" s="7" t="n">
        <v>0</v>
      </c>
    </row>
    <row r="964" spans="1:8">
      <c r="A964" t="s">
        <v>4</v>
      </c>
      <c r="B964" s="4" t="s">
        <v>5</v>
      </c>
      <c r="C964" s="4" t="s">
        <v>14</v>
      </c>
      <c r="D964" s="4" t="s">
        <v>14</v>
      </c>
      <c r="E964" s="4" t="s">
        <v>24</v>
      </c>
      <c r="F964" s="4" t="s">
        <v>10</v>
      </c>
    </row>
    <row r="965" spans="1:8">
      <c r="A965" t="n">
        <v>9938</v>
      </c>
      <c r="B965" s="66" t="n">
        <v>45</v>
      </c>
      <c r="C965" s="7" t="n">
        <v>5</v>
      </c>
      <c r="D965" s="7" t="n">
        <v>3</v>
      </c>
      <c r="E965" s="7" t="n">
        <v>1.79999995231628</v>
      </c>
      <c r="F965" s="7" t="n">
        <v>0</v>
      </c>
    </row>
    <row r="966" spans="1:8">
      <c r="A966" t="s">
        <v>4</v>
      </c>
      <c r="B966" s="4" t="s">
        <v>5</v>
      </c>
      <c r="C966" s="4" t="s">
        <v>14</v>
      </c>
      <c r="D966" s="4" t="s">
        <v>14</v>
      </c>
      <c r="E966" s="4" t="s">
        <v>24</v>
      </c>
      <c r="F966" s="4" t="s">
        <v>10</v>
      </c>
    </row>
    <row r="967" spans="1:8">
      <c r="A967" t="n">
        <v>9947</v>
      </c>
      <c r="B967" s="66" t="n">
        <v>45</v>
      </c>
      <c r="C967" s="7" t="n">
        <v>11</v>
      </c>
      <c r="D967" s="7" t="n">
        <v>3</v>
      </c>
      <c r="E967" s="7" t="n">
        <v>45</v>
      </c>
      <c r="F967" s="7" t="n">
        <v>0</v>
      </c>
    </row>
    <row r="968" spans="1:8">
      <c r="A968" t="s">
        <v>4</v>
      </c>
      <c r="B968" s="4" t="s">
        <v>5</v>
      </c>
      <c r="C968" s="4" t="s">
        <v>14</v>
      </c>
      <c r="D968" s="4" t="s">
        <v>14</v>
      </c>
      <c r="E968" s="4" t="s">
        <v>24</v>
      </c>
      <c r="F968" s="4" t="s">
        <v>10</v>
      </c>
    </row>
    <row r="969" spans="1:8">
      <c r="A969" t="n">
        <v>9956</v>
      </c>
      <c r="B969" s="66" t="n">
        <v>45</v>
      </c>
      <c r="C969" s="7" t="n">
        <v>5</v>
      </c>
      <c r="D969" s="7" t="n">
        <v>3</v>
      </c>
      <c r="E969" s="7" t="n">
        <v>1.5</v>
      </c>
      <c r="F969" s="7" t="n">
        <v>3000</v>
      </c>
    </row>
    <row r="970" spans="1:8">
      <c r="A970" t="s">
        <v>4</v>
      </c>
      <c r="B970" s="4" t="s">
        <v>5</v>
      </c>
      <c r="C970" s="4" t="s">
        <v>14</v>
      </c>
      <c r="D970" s="4" t="s">
        <v>10</v>
      </c>
      <c r="E970" s="4" t="s">
        <v>10</v>
      </c>
      <c r="F970" s="4" t="s">
        <v>9</v>
      </c>
    </row>
    <row r="971" spans="1:8">
      <c r="A971" t="n">
        <v>9965</v>
      </c>
      <c r="B971" s="67" t="n">
        <v>84</v>
      </c>
      <c r="C971" s="7" t="n">
        <v>1</v>
      </c>
      <c r="D971" s="7" t="n">
        <v>0</v>
      </c>
      <c r="E971" s="7" t="n">
        <v>0</v>
      </c>
      <c r="F971" s="7" t="n">
        <v>0</v>
      </c>
    </row>
    <row r="972" spans="1:8">
      <c r="A972" t="s">
        <v>4</v>
      </c>
      <c r="B972" s="4" t="s">
        <v>5</v>
      </c>
      <c r="C972" s="4" t="s">
        <v>14</v>
      </c>
      <c r="D972" s="4" t="s">
        <v>10</v>
      </c>
    </row>
    <row r="973" spans="1:8">
      <c r="A973" t="n">
        <v>9975</v>
      </c>
      <c r="B973" s="37" t="n">
        <v>58</v>
      </c>
      <c r="C973" s="7" t="n">
        <v>255</v>
      </c>
      <c r="D973" s="7" t="n">
        <v>0</v>
      </c>
    </row>
    <row r="974" spans="1:8">
      <c r="A974" t="s">
        <v>4</v>
      </c>
      <c r="B974" s="4" t="s">
        <v>5</v>
      </c>
      <c r="C974" s="4" t="s">
        <v>10</v>
      </c>
      <c r="D974" s="4" t="s">
        <v>14</v>
      </c>
    </row>
    <row r="975" spans="1:8">
      <c r="A975" t="n">
        <v>9979</v>
      </c>
      <c r="B975" s="68" t="n">
        <v>67</v>
      </c>
      <c r="C975" s="7" t="n">
        <v>0</v>
      </c>
      <c r="D975" s="7" t="n">
        <v>2</v>
      </c>
    </row>
    <row r="976" spans="1:8">
      <c r="A976" t="s">
        <v>4</v>
      </c>
      <c r="B976" s="4" t="s">
        <v>5</v>
      </c>
      <c r="C976" s="4" t="s">
        <v>10</v>
      </c>
      <c r="D976" s="4" t="s">
        <v>14</v>
      </c>
    </row>
    <row r="977" spans="1:9">
      <c r="A977" t="n">
        <v>9983</v>
      </c>
      <c r="B977" s="68" t="n">
        <v>67</v>
      </c>
      <c r="C977" s="7" t="n">
        <v>2</v>
      </c>
      <c r="D977" s="7" t="n">
        <v>2</v>
      </c>
    </row>
    <row r="978" spans="1:9">
      <c r="A978" t="s">
        <v>4</v>
      </c>
      <c r="B978" s="4" t="s">
        <v>5</v>
      </c>
      <c r="C978" s="4" t="s">
        <v>14</v>
      </c>
      <c r="D978" s="4" t="s">
        <v>10</v>
      </c>
      <c r="E978" s="4" t="s">
        <v>6</v>
      </c>
    </row>
    <row r="979" spans="1:9">
      <c r="A979" t="n">
        <v>9987</v>
      </c>
      <c r="B979" s="57" t="n">
        <v>51</v>
      </c>
      <c r="C979" s="7" t="n">
        <v>4</v>
      </c>
      <c r="D979" s="7" t="n">
        <v>2</v>
      </c>
      <c r="E979" s="7" t="s">
        <v>136</v>
      </c>
    </row>
    <row r="980" spans="1:9">
      <c r="A980" t="s">
        <v>4</v>
      </c>
      <c r="B980" s="4" t="s">
        <v>5</v>
      </c>
      <c r="C980" s="4" t="s">
        <v>10</v>
      </c>
    </row>
    <row r="981" spans="1:9">
      <c r="A981" t="n">
        <v>10002</v>
      </c>
      <c r="B981" s="41" t="n">
        <v>16</v>
      </c>
      <c r="C981" s="7" t="n">
        <v>0</v>
      </c>
    </row>
    <row r="982" spans="1:9">
      <c r="A982" t="s">
        <v>4</v>
      </c>
      <c r="B982" s="4" t="s">
        <v>5</v>
      </c>
      <c r="C982" s="4" t="s">
        <v>10</v>
      </c>
      <c r="D982" s="4" t="s">
        <v>14</v>
      </c>
      <c r="E982" s="4" t="s">
        <v>9</v>
      </c>
      <c r="F982" s="4" t="s">
        <v>50</v>
      </c>
      <c r="G982" s="4" t="s">
        <v>14</v>
      </c>
      <c r="H982" s="4" t="s">
        <v>14</v>
      </c>
    </row>
    <row r="983" spans="1:9">
      <c r="A983" t="n">
        <v>10005</v>
      </c>
      <c r="B983" s="58" t="n">
        <v>26</v>
      </c>
      <c r="C983" s="7" t="n">
        <v>2</v>
      </c>
      <c r="D983" s="7" t="n">
        <v>17</v>
      </c>
      <c r="E983" s="7" t="n">
        <v>61079</v>
      </c>
      <c r="F983" s="7" t="s">
        <v>137</v>
      </c>
      <c r="G983" s="7" t="n">
        <v>2</v>
      </c>
      <c r="H983" s="7" t="n">
        <v>0</v>
      </c>
    </row>
    <row r="984" spans="1:9">
      <c r="A984" t="s">
        <v>4</v>
      </c>
      <c r="B984" s="4" t="s">
        <v>5</v>
      </c>
    </row>
    <row r="985" spans="1:9">
      <c r="A985" t="n">
        <v>10025</v>
      </c>
      <c r="B985" s="33" t="n">
        <v>28</v>
      </c>
    </row>
    <row r="986" spans="1:9">
      <c r="A986" t="s">
        <v>4</v>
      </c>
      <c r="B986" s="4" t="s">
        <v>5</v>
      </c>
      <c r="C986" s="4" t="s">
        <v>10</v>
      </c>
      <c r="D986" s="4" t="s">
        <v>14</v>
      </c>
    </row>
    <row r="987" spans="1:9">
      <c r="A987" t="n">
        <v>10026</v>
      </c>
      <c r="B987" s="68" t="n">
        <v>67</v>
      </c>
      <c r="C987" s="7" t="n">
        <v>4</v>
      </c>
      <c r="D987" s="7" t="n">
        <v>2</v>
      </c>
    </row>
    <row r="988" spans="1:9">
      <c r="A988" t="s">
        <v>4</v>
      </c>
      <c r="B988" s="4" t="s">
        <v>5</v>
      </c>
      <c r="C988" s="4" t="s">
        <v>14</v>
      </c>
      <c r="D988" s="4" t="s">
        <v>10</v>
      </c>
      <c r="E988" s="4" t="s">
        <v>6</v>
      </c>
    </row>
    <row r="989" spans="1:9">
      <c r="A989" t="n">
        <v>10030</v>
      </c>
      <c r="B989" s="57" t="n">
        <v>51</v>
      </c>
      <c r="C989" s="7" t="n">
        <v>4</v>
      </c>
      <c r="D989" s="7" t="n">
        <v>4</v>
      </c>
      <c r="E989" s="7" t="s">
        <v>78</v>
      </c>
    </row>
    <row r="990" spans="1:9">
      <c r="A990" t="s">
        <v>4</v>
      </c>
      <c r="B990" s="4" t="s">
        <v>5</v>
      </c>
      <c r="C990" s="4" t="s">
        <v>10</v>
      </c>
    </row>
    <row r="991" spans="1:9">
      <c r="A991" t="n">
        <v>10044</v>
      </c>
      <c r="B991" s="41" t="n">
        <v>16</v>
      </c>
      <c r="C991" s="7" t="n">
        <v>0</v>
      </c>
    </row>
    <row r="992" spans="1:9">
      <c r="A992" t="s">
        <v>4</v>
      </c>
      <c r="B992" s="4" t="s">
        <v>5</v>
      </c>
      <c r="C992" s="4" t="s">
        <v>10</v>
      </c>
      <c r="D992" s="4" t="s">
        <v>14</v>
      </c>
      <c r="E992" s="4" t="s">
        <v>9</v>
      </c>
      <c r="F992" s="4" t="s">
        <v>50</v>
      </c>
      <c r="G992" s="4" t="s">
        <v>14</v>
      </c>
      <c r="H992" s="4" t="s">
        <v>14</v>
      </c>
    </row>
    <row r="993" spans="1:8">
      <c r="A993" t="n">
        <v>10047</v>
      </c>
      <c r="B993" s="58" t="n">
        <v>26</v>
      </c>
      <c r="C993" s="7" t="n">
        <v>4</v>
      </c>
      <c r="D993" s="7" t="n">
        <v>17</v>
      </c>
      <c r="E993" s="7" t="n">
        <v>61080</v>
      </c>
      <c r="F993" s="7" t="s">
        <v>138</v>
      </c>
      <c r="G993" s="7" t="n">
        <v>2</v>
      </c>
      <c r="H993" s="7" t="n">
        <v>0</v>
      </c>
    </row>
    <row r="994" spans="1:8">
      <c r="A994" t="s">
        <v>4</v>
      </c>
      <c r="B994" s="4" t="s">
        <v>5</v>
      </c>
    </row>
    <row r="995" spans="1:8">
      <c r="A995" t="n">
        <v>10077</v>
      </c>
      <c r="B995" s="33" t="n">
        <v>28</v>
      </c>
    </row>
    <row r="996" spans="1:8">
      <c r="A996" t="s">
        <v>4</v>
      </c>
      <c r="B996" s="4" t="s">
        <v>5</v>
      </c>
      <c r="C996" s="4" t="s">
        <v>14</v>
      </c>
      <c r="D996" s="4" t="s">
        <v>10</v>
      </c>
      <c r="E996" s="4" t="s">
        <v>6</v>
      </c>
    </row>
    <row r="997" spans="1:8">
      <c r="A997" t="n">
        <v>10078</v>
      </c>
      <c r="B997" s="57" t="n">
        <v>51</v>
      </c>
      <c r="C997" s="7" t="n">
        <v>4</v>
      </c>
      <c r="D997" s="7" t="n">
        <v>0</v>
      </c>
      <c r="E997" s="7" t="s">
        <v>139</v>
      </c>
    </row>
    <row r="998" spans="1:8">
      <c r="A998" t="s">
        <v>4</v>
      </c>
      <c r="B998" s="4" t="s">
        <v>5</v>
      </c>
      <c r="C998" s="4" t="s">
        <v>10</v>
      </c>
    </row>
    <row r="999" spans="1:8">
      <c r="A999" t="n">
        <v>10092</v>
      </c>
      <c r="B999" s="41" t="n">
        <v>16</v>
      </c>
      <c r="C999" s="7" t="n">
        <v>0</v>
      </c>
    </row>
    <row r="1000" spans="1:8">
      <c r="A1000" t="s">
        <v>4</v>
      </c>
      <c r="B1000" s="4" t="s">
        <v>5</v>
      </c>
      <c r="C1000" s="4" t="s">
        <v>10</v>
      </c>
      <c r="D1000" s="4" t="s">
        <v>14</v>
      </c>
      <c r="E1000" s="4" t="s">
        <v>9</v>
      </c>
      <c r="F1000" s="4" t="s">
        <v>50</v>
      </c>
      <c r="G1000" s="4" t="s">
        <v>14</v>
      </c>
      <c r="H1000" s="4" t="s">
        <v>14</v>
      </c>
    </row>
    <row r="1001" spans="1:8">
      <c r="A1001" t="n">
        <v>10095</v>
      </c>
      <c r="B1001" s="58" t="n">
        <v>26</v>
      </c>
      <c r="C1001" s="7" t="n">
        <v>0</v>
      </c>
      <c r="D1001" s="7" t="n">
        <v>17</v>
      </c>
      <c r="E1001" s="7" t="n">
        <v>61081</v>
      </c>
      <c r="F1001" s="7" t="s">
        <v>140</v>
      </c>
      <c r="G1001" s="7" t="n">
        <v>2</v>
      </c>
      <c r="H1001" s="7" t="n">
        <v>0</v>
      </c>
    </row>
    <row r="1002" spans="1:8">
      <c r="A1002" t="s">
        <v>4</v>
      </c>
      <c r="B1002" s="4" t="s">
        <v>5</v>
      </c>
    </row>
    <row r="1003" spans="1:8">
      <c r="A1003" t="n">
        <v>10111</v>
      </c>
      <c r="B1003" s="33" t="n">
        <v>28</v>
      </c>
    </row>
    <row r="1004" spans="1:8">
      <c r="A1004" t="s">
        <v>4</v>
      </c>
      <c r="B1004" s="4" t="s">
        <v>5</v>
      </c>
      <c r="C1004" s="4" t="s">
        <v>10</v>
      </c>
      <c r="D1004" s="4" t="s">
        <v>14</v>
      </c>
    </row>
    <row r="1005" spans="1:8">
      <c r="A1005" t="n">
        <v>10112</v>
      </c>
      <c r="B1005" s="69" t="n">
        <v>89</v>
      </c>
      <c r="C1005" s="7" t="n">
        <v>65533</v>
      </c>
      <c r="D1005" s="7" t="n">
        <v>1</v>
      </c>
    </row>
    <row r="1006" spans="1:8">
      <c r="A1006" t="s">
        <v>4</v>
      </c>
      <c r="B1006" s="4" t="s">
        <v>5</v>
      </c>
      <c r="C1006" s="4" t="s">
        <v>10</v>
      </c>
      <c r="D1006" s="4" t="s">
        <v>14</v>
      </c>
    </row>
    <row r="1007" spans="1:8">
      <c r="A1007" t="n">
        <v>10116</v>
      </c>
      <c r="B1007" s="68" t="n">
        <v>67</v>
      </c>
      <c r="C1007" s="7" t="n">
        <v>7</v>
      </c>
      <c r="D1007" s="7" t="n">
        <v>2</v>
      </c>
    </row>
    <row r="1008" spans="1:8">
      <c r="A1008" t="s">
        <v>4</v>
      </c>
      <c r="B1008" s="4" t="s">
        <v>5</v>
      </c>
      <c r="C1008" s="4" t="s">
        <v>10</v>
      </c>
      <c r="D1008" s="4" t="s">
        <v>14</v>
      </c>
    </row>
    <row r="1009" spans="1:8">
      <c r="A1009" t="n">
        <v>10120</v>
      </c>
      <c r="B1009" s="68" t="n">
        <v>67</v>
      </c>
      <c r="C1009" s="7" t="n">
        <v>16</v>
      </c>
      <c r="D1009" s="7" t="n">
        <v>2</v>
      </c>
    </row>
    <row r="1010" spans="1:8">
      <c r="A1010" t="s">
        <v>4</v>
      </c>
      <c r="B1010" s="4" t="s">
        <v>5</v>
      </c>
      <c r="C1010" s="4" t="s">
        <v>10</v>
      </c>
      <c r="D1010" s="4" t="s">
        <v>14</v>
      </c>
    </row>
    <row r="1011" spans="1:8">
      <c r="A1011" t="n">
        <v>10124</v>
      </c>
      <c r="B1011" s="68" t="n">
        <v>67</v>
      </c>
      <c r="C1011" s="7" t="n">
        <v>7032</v>
      </c>
      <c r="D1011" s="7" t="n">
        <v>2</v>
      </c>
    </row>
    <row r="1012" spans="1:8">
      <c r="A1012" t="s">
        <v>4</v>
      </c>
      <c r="B1012" s="4" t="s">
        <v>5</v>
      </c>
      <c r="C1012" s="4" t="s">
        <v>14</v>
      </c>
      <c r="D1012" s="4" t="s">
        <v>10</v>
      </c>
      <c r="E1012" s="4" t="s">
        <v>24</v>
      </c>
    </row>
    <row r="1013" spans="1:8">
      <c r="A1013" t="n">
        <v>10128</v>
      </c>
      <c r="B1013" s="37" t="n">
        <v>58</v>
      </c>
      <c r="C1013" s="7" t="n">
        <v>101</v>
      </c>
      <c r="D1013" s="7" t="n">
        <v>500</v>
      </c>
      <c r="E1013" s="7" t="n">
        <v>1</v>
      </c>
    </row>
    <row r="1014" spans="1:8">
      <c r="A1014" t="s">
        <v>4</v>
      </c>
      <c r="B1014" s="4" t="s">
        <v>5</v>
      </c>
      <c r="C1014" s="4" t="s">
        <v>14</v>
      </c>
      <c r="D1014" s="4" t="s">
        <v>10</v>
      </c>
    </row>
    <row r="1015" spans="1:8">
      <c r="A1015" t="n">
        <v>10136</v>
      </c>
      <c r="B1015" s="37" t="n">
        <v>58</v>
      </c>
      <c r="C1015" s="7" t="n">
        <v>254</v>
      </c>
      <c r="D1015" s="7" t="n">
        <v>0</v>
      </c>
    </row>
    <row r="1016" spans="1:8">
      <c r="A1016" t="s">
        <v>4</v>
      </c>
      <c r="B1016" s="4" t="s">
        <v>5</v>
      </c>
      <c r="C1016" s="4" t="s">
        <v>10</v>
      </c>
      <c r="D1016" s="4" t="s">
        <v>14</v>
      </c>
      <c r="E1016" s="4" t="s">
        <v>6</v>
      </c>
      <c r="F1016" s="4" t="s">
        <v>24</v>
      </c>
      <c r="G1016" s="4" t="s">
        <v>24</v>
      </c>
      <c r="H1016" s="4" t="s">
        <v>24</v>
      </c>
    </row>
    <row r="1017" spans="1:8">
      <c r="A1017" t="n">
        <v>10140</v>
      </c>
      <c r="B1017" s="60" t="n">
        <v>48</v>
      </c>
      <c r="C1017" s="7" t="n">
        <v>0</v>
      </c>
      <c r="D1017" s="7" t="n">
        <v>0</v>
      </c>
      <c r="E1017" s="7" t="s">
        <v>141</v>
      </c>
      <c r="F1017" s="7" t="n">
        <v>0</v>
      </c>
      <c r="G1017" s="7" t="n">
        <v>1</v>
      </c>
      <c r="H1017" s="7" t="n">
        <v>0</v>
      </c>
    </row>
    <row r="1018" spans="1:8">
      <c r="A1018" t="s">
        <v>4</v>
      </c>
      <c r="B1018" s="4" t="s">
        <v>5</v>
      </c>
      <c r="C1018" s="4" t="s">
        <v>10</v>
      </c>
      <c r="D1018" s="4" t="s">
        <v>14</v>
      </c>
      <c r="E1018" s="4" t="s">
        <v>6</v>
      </c>
      <c r="F1018" s="4" t="s">
        <v>24</v>
      </c>
      <c r="G1018" s="4" t="s">
        <v>24</v>
      </c>
      <c r="H1018" s="4" t="s">
        <v>24</v>
      </c>
    </row>
    <row r="1019" spans="1:8">
      <c r="A1019" t="n">
        <v>10165</v>
      </c>
      <c r="B1019" s="60" t="n">
        <v>48</v>
      </c>
      <c r="C1019" s="7" t="n">
        <v>7</v>
      </c>
      <c r="D1019" s="7" t="n">
        <v>0</v>
      </c>
      <c r="E1019" s="7" t="s">
        <v>141</v>
      </c>
      <c r="F1019" s="7" t="n">
        <v>0</v>
      </c>
      <c r="G1019" s="7" t="n">
        <v>1</v>
      </c>
      <c r="H1019" s="7" t="n">
        <v>0</v>
      </c>
    </row>
    <row r="1020" spans="1:8">
      <c r="A1020" t="s">
        <v>4</v>
      </c>
      <c r="B1020" s="4" t="s">
        <v>5</v>
      </c>
      <c r="C1020" s="4" t="s">
        <v>14</v>
      </c>
      <c r="D1020" s="4" t="s">
        <v>14</v>
      </c>
      <c r="E1020" s="4" t="s">
        <v>24</v>
      </c>
      <c r="F1020" s="4" t="s">
        <v>24</v>
      </c>
      <c r="G1020" s="4" t="s">
        <v>24</v>
      </c>
      <c r="H1020" s="4" t="s">
        <v>10</v>
      </c>
    </row>
    <row r="1021" spans="1:8">
      <c r="A1021" t="n">
        <v>10190</v>
      </c>
      <c r="B1021" s="66" t="n">
        <v>45</v>
      </c>
      <c r="C1021" s="7" t="n">
        <v>2</v>
      </c>
      <c r="D1021" s="7" t="n">
        <v>3</v>
      </c>
      <c r="E1021" s="7" t="n">
        <v>-130.210006713867</v>
      </c>
      <c r="F1021" s="7" t="n">
        <v>0.910000026226044</v>
      </c>
      <c r="G1021" s="7" t="n">
        <v>135.889999389648</v>
      </c>
      <c r="H1021" s="7" t="n">
        <v>0</v>
      </c>
    </row>
    <row r="1022" spans="1:8">
      <c r="A1022" t="s">
        <v>4</v>
      </c>
      <c r="B1022" s="4" t="s">
        <v>5</v>
      </c>
      <c r="C1022" s="4" t="s">
        <v>14</v>
      </c>
      <c r="D1022" s="4" t="s">
        <v>14</v>
      </c>
      <c r="E1022" s="4" t="s">
        <v>24</v>
      </c>
      <c r="F1022" s="4" t="s">
        <v>24</v>
      </c>
      <c r="G1022" s="4" t="s">
        <v>24</v>
      </c>
      <c r="H1022" s="4" t="s">
        <v>10</v>
      </c>
      <c r="I1022" s="4" t="s">
        <v>14</v>
      </c>
    </row>
    <row r="1023" spans="1:8">
      <c r="A1023" t="n">
        <v>10207</v>
      </c>
      <c r="B1023" s="66" t="n">
        <v>45</v>
      </c>
      <c r="C1023" s="7" t="n">
        <v>4</v>
      </c>
      <c r="D1023" s="7" t="n">
        <v>3</v>
      </c>
      <c r="E1023" s="7" t="n">
        <v>1.63999998569489</v>
      </c>
      <c r="F1023" s="7" t="n">
        <v>329.070007324219</v>
      </c>
      <c r="G1023" s="7" t="n">
        <v>0</v>
      </c>
      <c r="H1023" s="7" t="n">
        <v>0</v>
      </c>
      <c r="I1023" s="7" t="n">
        <v>0</v>
      </c>
    </row>
    <row r="1024" spans="1:8">
      <c r="A1024" t="s">
        <v>4</v>
      </c>
      <c r="B1024" s="4" t="s">
        <v>5</v>
      </c>
      <c r="C1024" s="4" t="s">
        <v>14</v>
      </c>
      <c r="D1024" s="4" t="s">
        <v>14</v>
      </c>
      <c r="E1024" s="4" t="s">
        <v>24</v>
      </c>
      <c r="F1024" s="4" t="s">
        <v>10</v>
      </c>
    </row>
    <row r="1025" spans="1:9">
      <c r="A1025" t="n">
        <v>10225</v>
      </c>
      <c r="B1025" s="66" t="n">
        <v>45</v>
      </c>
      <c r="C1025" s="7" t="n">
        <v>5</v>
      </c>
      <c r="D1025" s="7" t="n">
        <v>3</v>
      </c>
      <c r="E1025" s="7" t="n">
        <v>9.19999980926514</v>
      </c>
      <c r="F1025" s="7" t="n">
        <v>0</v>
      </c>
    </row>
    <row r="1026" spans="1:9">
      <c r="A1026" t="s">
        <v>4</v>
      </c>
      <c r="B1026" s="4" t="s">
        <v>5</v>
      </c>
      <c r="C1026" s="4" t="s">
        <v>14</v>
      </c>
      <c r="D1026" s="4" t="s">
        <v>14</v>
      </c>
      <c r="E1026" s="4" t="s">
        <v>24</v>
      </c>
      <c r="F1026" s="4" t="s">
        <v>10</v>
      </c>
    </row>
    <row r="1027" spans="1:9">
      <c r="A1027" t="n">
        <v>10234</v>
      </c>
      <c r="B1027" s="66" t="n">
        <v>45</v>
      </c>
      <c r="C1027" s="7" t="n">
        <v>11</v>
      </c>
      <c r="D1027" s="7" t="n">
        <v>3</v>
      </c>
      <c r="E1027" s="7" t="n">
        <v>45</v>
      </c>
      <c r="F1027" s="7" t="n">
        <v>0</v>
      </c>
    </row>
    <row r="1028" spans="1:9">
      <c r="A1028" t="s">
        <v>4</v>
      </c>
      <c r="B1028" s="4" t="s">
        <v>5</v>
      </c>
      <c r="C1028" s="4" t="s">
        <v>14</v>
      </c>
      <c r="D1028" s="4" t="s">
        <v>14</v>
      </c>
      <c r="E1028" s="4" t="s">
        <v>24</v>
      </c>
      <c r="F1028" s="4" t="s">
        <v>24</v>
      </c>
      <c r="G1028" s="4" t="s">
        <v>24</v>
      </c>
      <c r="H1028" s="4" t="s">
        <v>10</v>
      </c>
    </row>
    <row r="1029" spans="1:9">
      <c r="A1029" t="n">
        <v>10243</v>
      </c>
      <c r="B1029" s="66" t="n">
        <v>45</v>
      </c>
      <c r="C1029" s="7" t="n">
        <v>2</v>
      </c>
      <c r="D1029" s="7" t="n">
        <v>3</v>
      </c>
      <c r="E1029" s="7" t="n">
        <v>19.9599990844727</v>
      </c>
      <c r="F1029" s="7" t="n">
        <v>4.51999998092651</v>
      </c>
      <c r="G1029" s="7" t="n">
        <v>152.550003051758</v>
      </c>
      <c r="H1029" s="7" t="n">
        <v>15000</v>
      </c>
    </row>
    <row r="1030" spans="1:9">
      <c r="A1030" t="s">
        <v>4</v>
      </c>
      <c r="B1030" s="4" t="s">
        <v>5</v>
      </c>
      <c r="C1030" s="4" t="s">
        <v>14</v>
      </c>
      <c r="D1030" s="4" t="s">
        <v>14</v>
      </c>
      <c r="E1030" s="4" t="s">
        <v>24</v>
      </c>
      <c r="F1030" s="4" t="s">
        <v>24</v>
      </c>
      <c r="G1030" s="4" t="s">
        <v>24</v>
      </c>
      <c r="H1030" s="4" t="s">
        <v>10</v>
      </c>
      <c r="I1030" s="4" t="s">
        <v>14</v>
      </c>
    </row>
    <row r="1031" spans="1:9">
      <c r="A1031" t="n">
        <v>10260</v>
      </c>
      <c r="B1031" s="66" t="n">
        <v>45</v>
      </c>
      <c r="C1031" s="7" t="n">
        <v>4</v>
      </c>
      <c r="D1031" s="7" t="n">
        <v>3</v>
      </c>
      <c r="E1031" s="7" t="n">
        <v>343.619995117188</v>
      </c>
      <c r="F1031" s="7" t="n">
        <v>283.299987792969</v>
      </c>
      <c r="G1031" s="7" t="n">
        <v>0</v>
      </c>
      <c r="H1031" s="7" t="n">
        <v>15000</v>
      </c>
      <c r="I1031" s="7" t="n">
        <v>1</v>
      </c>
    </row>
    <row r="1032" spans="1:9">
      <c r="A1032" t="s">
        <v>4</v>
      </c>
      <c r="B1032" s="4" t="s">
        <v>5</v>
      </c>
      <c r="C1032" s="4" t="s">
        <v>14</v>
      </c>
      <c r="D1032" s="4" t="s">
        <v>14</v>
      </c>
      <c r="E1032" s="4" t="s">
        <v>24</v>
      </c>
      <c r="F1032" s="4" t="s">
        <v>10</v>
      </c>
    </row>
    <row r="1033" spans="1:9">
      <c r="A1033" t="n">
        <v>10278</v>
      </c>
      <c r="B1033" s="66" t="n">
        <v>45</v>
      </c>
      <c r="C1033" s="7" t="n">
        <v>5</v>
      </c>
      <c r="D1033" s="7" t="n">
        <v>3</v>
      </c>
      <c r="E1033" s="7" t="n">
        <v>9.19999980926514</v>
      </c>
      <c r="F1033" s="7" t="n">
        <v>15000</v>
      </c>
    </row>
    <row r="1034" spans="1:9">
      <c r="A1034" t="s">
        <v>4</v>
      </c>
      <c r="B1034" s="4" t="s">
        <v>5</v>
      </c>
      <c r="C1034" s="4" t="s">
        <v>14</v>
      </c>
      <c r="D1034" s="4" t="s">
        <v>14</v>
      </c>
      <c r="E1034" s="4" t="s">
        <v>24</v>
      </c>
      <c r="F1034" s="4" t="s">
        <v>10</v>
      </c>
    </row>
    <row r="1035" spans="1:9">
      <c r="A1035" t="n">
        <v>10287</v>
      </c>
      <c r="B1035" s="66" t="n">
        <v>45</v>
      </c>
      <c r="C1035" s="7" t="n">
        <v>11</v>
      </c>
      <c r="D1035" s="7" t="n">
        <v>3</v>
      </c>
      <c r="E1035" s="7" t="n">
        <v>45</v>
      </c>
      <c r="F1035" s="7" t="n">
        <v>15000</v>
      </c>
    </row>
    <row r="1036" spans="1:9">
      <c r="A1036" t="s">
        <v>4</v>
      </c>
      <c r="B1036" s="4" t="s">
        <v>5</v>
      </c>
      <c r="C1036" s="4" t="s">
        <v>14</v>
      </c>
      <c r="D1036" s="4" t="s">
        <v>10</v>
      </c>
      <c r="E1036" s="4" t="s">
        <v>10</v>
      </c>
      <c r="F1036" s="4" t="s">
        <v>9</v>
      </c>
    </row>
    <row r="1037" spans="1:9">
      <c r="A1037" t="n">
        <v>10296</v>
      </c>
      <c r="B1037" s="67" t="n">
        <v>84</v>
      </c>
      <c r="C1037" s="7" t="n">
        <v>0</v>
      </c>
      <c r="D1037" s="7" t="n">
        <v>0</v>
      </c>
      <c r="E1037" s="7" t="n">
        <v>0</v>
      </c>
      <c r="F1037" s="7" t="n">
        <v>1045220557</v>
      </c>
    </row>
    <row r="1038" spans="1:9">
      <c r="A1038" t="s">
        <v>4</v>
      </c>
      <c r="B1038" s="4" t="s">
        <v>5</v>
      </c>
      <c r="C1038" s="4" t="s">
        <v>14</v>
      </c>
      <c r="D1038" s="4" t="s">
        <v>10</v>
      </c>
    </row>
    <row r="1039" spans="1:9">
      <c r="A1039" t="n">
        <v>10306</v>
      </c>
      <c r="B1039" s="37" t="n">
        <v>58</v>
      </c>
      <c r="C1039" s="7" t="n">
        <v>255</v>
      </c>
      <c r="D1039" s="7" t="n">
        <v>0</v>
      </c>
    </row>
    <row r="1040" spans="1:9">
      <c r="A1040" t="s">
        <v>4</v>
      </c>
      <c r="B1040" s="4" t="s">
        <v>5</v>
      </c>
      <c r="C1040" s="4" t="s">
        <v>14</v>
      </c>
      <c r="D1040" s="4" t="s">
        <v>14</v>
      </c>
    </row>
    <row r="1041" spans="1:9">
      <c r="A1041" t="n">
        <v>10310</v>
      </c>
      <c r="B1041" s="14" t="n">
        <v>49</v>
      </c>
      <c r="C1041" s="7" t="n">
        <v>2</v>
      </c>
      <c r="D1041" s="7" t="n">
        <v>0</v>
      </c>
    </row>
    <row r="1042" spans="1:9">
      <c r="A1042" t="s">
        <v>4</v>
      </c>
      <c r="B1042" s="4" t="s">
        <v>5</v>
      </c>
      <c r="C1042" s="4" t="s">
        <v>14</v>
      </c>
      <c r="D1042" s="4" t="s">
        <v>10</v>
      </c>
      <c r="E1042" s="4" t="s">
        <v>9</v>
      </c>
      <c r="F1042" s="4" t="s">
        <v>10</v>
      </c>
      <c r="G1042" s="4" t="s">
        <v>9</v>
      </c>
      <c r="H1042" s="4" t="s">
        <v>14</v>
      </c>
    </row>
    <row r="1043" spans="1:9">
      <c r="A1043" t="n">
        <v>10313</v>
      </c>
      <c r="B1043" s="14" t="n">
        <v>49</v>
      </c>
      <c r="C1043" s="7" t="n">
        <v>0</v>
      </c>
      <c r="D1043" s="7" t="n">
        <v>528</v>
      </c>
      <c r="E1043" s="7" t="n">
        <v>1065353216</v>
      </c>
      <c r="F1043" s="7" t="n">
        <v>0</v>
      </c>
      <c r="G1043" s="7" t="n">
        <v>0</v>
      </c>
      <c r="H1043" s="7" t="n">
        <v>0</v>
      </c>
    </row>
    <row r="1044" spans="1:9">
      <c r="A1044" t="s">
        <v>4</v>
      </c>
      <c r="B1044" s="4" t="s">
        <v>5</v>
      </c>
      <c r="C1044" s="4" t="s">
        <v>14</v>
      </c>
      <c r="D1044" s="4" t="s">
        <v>10</v>
      </c>
    </row>
    <row r="1045" spans="1:9">
      <c r="A1045" t="n">
        <v>10328</v>
      </c>
      <c r="B1045" s="66" t="n">
        <v>45</v>
      </c>
      <c r="C1045" s="7" t="n">
        <v>7</v>
      </c>
      <c r="D1045" s="7" t="n">
        <v>255</v>
      </c>
    </row>
    <row r="1046" spans="1:9">
      <c r="A1046" t="s">
        <v>4</v>
      </c>
      <c r="B1046" s="4" t="s">
        <v>5</v>
      </c>
      <c r="C1046" s="4" t="s">
        <v>10</v>
      </c>
    </row>
    <row r="1047" spans="1:9">
      <c r="A1047" t="n">
        <v>10332</v>
      </c>
      <c r="B1047" s="41" t="n">
        <v>16</v>
      </c>
      <c r="C1047" s="7" t="n">
        <v>500</v>
      </c>
    </row>
    <row r="1048" spans="1:9">
      <c r="A1048" t="s">
        <v>4</v>
      </c>
      <c r="B1048" s="4" t="s">
        <v>5</v>
      </c>
      <c r="C1048" s="4" t="s">
        <v>14</v>
      </c>
      <c r="D1048" s="4" t="s">
        <v>10</v>
      </c>
      <c r="E1048" s="4" t="s">
        <v>24</v>
      </c>
    </row>
    <row r="1049" spans="1:9">
      <c r="A1049" t="n">
        <v>10335</v>
      </c>
      <c r="B1049" s="37" t="n">
        <v>58</v>
      </c>
      <c r="C1049" s="7" t="n">
        <v>101</v>
      </c>
      <c r="D1049" s="7" t="n">
        <v>500</v>
      </c>
      <c r="E1049" s="7" t="n">
        <v>1</v>
      </c>
    </row>
    <row r="1050" spans="1:9">
      <c r="A1050" t="s">
        <v>4</v>
      </c>
      <c r="B1050" s="4" t="s">
        <v>5</v>
      </c>
      <c r="C1050" s="4" t="s">
        <v>14</v>
      </c>
      <c r="D1050" s="4" t="s">
        <v>10</v>
      </c>
    </row>
    <row r="1051" spans="1:9">
      <c r="A1051" t="n">
        <v>10343</v>
      </c>
      <c r="B1051" s="37" t="n">
        <v>58</v>
      </c>
      <c r="C1051" s="7" t="n">
        <v>254</v>
      </c>
      <c r="D1051" s="7" t="n">
        <v>0</v>
      </c>
    </row>
    <row r="1052" spans="1:9">
      <c r="A1052" t="s">
        <v>4</v>
      </c>
      <c r="B1052" s="4" t="s">
        <v>5</v>
      </c>
      <c r="C1052" s="4" t="s">
        <v>14</v>
      </c>
      <c r="D1052" s="4" t="s">
        <v>14</v>
      </c>
      <c r="E1052" s="4" t="s">
        <v>24</v>
      </c>
      <c r="F1052" s="4" t="s">
        <v>24</v>
      </c>
      <c r="G1052" s="4" t="s">
        <v>24</v>
      </c>
      <c r="H1052" s="4" t="s">
        <v>10</v>
      </c>
    </row>
    <row r="1053" spans="1:9">
      <c r="A1053" t="n">
        <v>10347</v>
      </c>
      <c r="B1053" s="66" t="n">
        <v>45</v>
      </c>
      <c r="C1053" s="7" t="n">
        <v>2</v>
      </c>
      <c r="D1053" s="7" t="n">
        <v>3</v>
      </c>
      <c r="E1053" s="7" t="n">
        <v>-148.660003662109</v>
      </c>
      <c r="F1053" s="7" t="n">
        <v>29.6700000762939</v>
      </c>
      <c r="G1053" s="7" t="n">
        <v>107.610000610352</v>
      </c>
      <c r="H1053" s="7" t="n">
        <v>0</v>
      </c>
    </row>
    <row r="1054" spans="1:9">
      <c r="A1054" t="s">
        <v>4</v>
      </c>
      <c r="B1054" s="4" t="s">
        <v>5</v>
      </c>
      <c r="C1054" s="4" t="s">
        <v>14</v>
      </c>
      <c r="D1054" s="4" t="s">
        <v>14</v>
      </c>
      <c r="E1054" s="4" t="s">
        <v>24</v>
      </c>
      <c r="F1054" s="4" t="s">
        <v>24</v>
      </c>
      <c r="G1054" s="4" t="s">
        <v>24</v>
      </c>
      <c r="H1054" s="4" t="s">
        <v>10</v>
      </c>
      <c r="I1054" s="4" t="s">
        <v>14</v>
      </c>
    </row>
    <row r="1055" spans="1:9">
      <c r="A1055" t="n">
        <v>10364</v>
      </c>
      <c r="B1055" s="66" t="n">
        <v>45</v>
      </c>
      <c r="C1055" s="7" t="n">
        <v>4</v>
      </c>
      <c r="D1055" s="7" t="n">
        <v>3</v>
      </c>
      <c r="E1055" s="7" t="n">
        <v>0.0900000035762787</v>
      </c>
      <c r="F1055" s="7" t="n">
        <v>291.290008544922</v>
      </c>
      <c r="G1055" s="7" t="n">
        <v>0</v>
      </c>
      <c r="H1055" s="7" t="n">
        <v>0</v>
      </c>
      <c r="I1055" s="7" t="n">
        <v>0</v>
      </c>
    </row>
    <row r="1056" spans="1:9">
      <c r="A1056" t="s">
        <v>4</v>
      </c>
      <c r="B1056" s="4" t="s">
        <v>5</v>
      </c>
      <c r="C1056" s="4" t="s">
        <v>14</v>
      </c>
      <c r="D1056" s="4" t="s">
        <v>14</v>
      </c>
      <c r="E1056" s="4" t="s">
        <v>24</v>
      </c>
      <c r="F1056" s="4" t="s">
        <v>10</v>
      </c>
    </row>
    <row r="1057" spans="1:9">
      <c r="A1057" t="n">
        <v>10382</v>
      </c>
      <c r="B1057" s="66" t="n">
        <v>45</v>
      </c>
      <c r="C1057" s="7" t="n">
        <v>5</v>
      </c>
      <c r="D1057" s="7" t="n">
        <v>3</v>
      </c>
      <c r="E1057" s="7" t="n">
        <v>3.5</v>
      </c>
      <c r="F1057" s="7" t="n">
        <v>0</v>
      </c>
    </row>
    <row r="1058" spans="1:9">
      <c r="A1058" t="s">
        <v>4</v>
      </c>
      <c r="B1058" s="4" t="s">
        <v>5</v>
      </c>
      <c r="C1058" s="4" t="s">
        <v>14</v>
      </c>
      <c r="D1058" s="4" t="s">
        <v>14</v>
      </c>
      <c r="E1058" s="4" t="s">
        <v>24</v>
      </c>
      <c r="F1058" s="4" t="s">
        <v>10</v>
      </c>
    </row>
    <row r="1059" spans="1:9">
      <c r="A1059" t="n">
        <v>10391</v>
      </c>
      <c r="B1059" s="66" t="n">
        <v>45</v>
      </c>
      <c r="C1059" s="7" t="n">
        <v>11</v>
      </c>
      <c r="D1059" s="7" t="n">
        <v>3</v>
      </c>
      <c r="E1059" s="7" t="n">
        <v>45</v>
      </c>
      <c r="F1059" s="7" t="n">
        <v>0</v>
      </c>
    </row>
    <row r="1060" spans="1:9">
      <c r="A1060" t="s">
        <v>4</v>
      </c>
      <c r="B1060" s="4" t="s">
        <v>5</v>
      </c>
      <c r="C1060" s="4" t="s">
        <v>14</v>
      </c>
      <c r="D1060" s="4" t="s">
        <v>14</v>
      </c>
      <c r="E1060" s="4" t="s">
        <v>24</v>
      </c>
      <c r="F1060" s="4" t="s">
        <v>24</v>
      </c>
      <c r="G1060" s="4" t="s">
        <v>24</v>
      </c>
      <c r="H1060" s="4" t="s">
        <v>10</v>
      </c>
    </row>
    <row r="1061" spans="1:9">
      <c r="A1061" t="n">
        <v>10400</v>
      </c>
      <c r="B1061" s="66" t="n">
        <v>45</v>
      </c>
      <c r="C1061" s="7" t="n">
        <v>2</v>
      </c>
      <c r="D1061" s="7" t="n">
        <v>3</v>
      </c>
      <c r="E1061" s="7" t="n">
        <v>-148.660003662109</v>
      </c>
      <c r="F1061" s="7" t="n">
        <v>38.9900016784668</v>
      </c>
      <c r="G1061" s="7" t="n">
        <v>107.610000610352</v>
      </c>
      <c r="H1061" s="7" t="n">
        <v>7000</v>
      </c>
    </row>
    <row r="1062" spans="1:9">
      <c r="A1062" t="s">
        <v>4</v>
      </c>
      <c r="B1062" s="4" t="s">
        <v>5</v>
      </c>
      <c r="C1062" s="4" t="s">
        <v>14</v>
      </c>
      <c r="D1062" s="4" t="s">
        <v>14</v>
      </c>
      <c r="E1062" s="4" t="s">
        <v>24</v>
      </c>
      <c r="F1062" s="4" t="s">
        <v>24</v>
      </c>
      <c r="G1062" s="4" t="s">
        <v>24</v>
      </c>
      <c r="H1062" s="4" t="s">
        <v>10</v>
      </c>
      <c r="I1062" s="4" t="s">
        <v>14</v>
      </c>
    </row>
    <row r="1063" spans="1:9">
      <c r="A1063" t="n">
        <v>10417</v>
      </c>
      <c r="B1063" s="66" t="n">
        <v>45</v>
      </c>
      <c r="C1063" s="7" t="n">
        <v>4</v>
      </c>
      <c r="D1063" s="7" t="n">
        <v>3</v>
      </c>
      <c r="E1063" s="7" t="n">
        <v>0.0900000035762787</v>
      </c>
      <c r="F1063" s="7" t="n">
        <v>291.290008544922</v>
      </c>
      <c r="G1063" s="7" t="n">
        <v>0</v>
      </c>
      <c r="H1063" s="7" t="n">
        <v>7000</v>
      </c>
      <c r="I1063" s="7" t="n">
        <v>0</v>
      </c>
    </row>
    <row r="1064" spans="1:9">
      <c r="A1064" t="s">
        <v>4</v>
      </c>
      <c r="B1064" s="4" t="s">
        <v>5</v>
      </c>
      <c r="C1064" s="4" t="s">
        <v>14</v>
      </c>
      <c r="D1064" s="4" t="s">
        <v>14</v>
      </c>
      <c r="E1064" s="4" t="s">
        <v>24</v>
      </c>
      <c r="F1064" s="4" t="s">
        <v>10</v>
      </c>
    </row>
    <row r="1065" spans="1:9">
      <c r="A1065" t="n">
        <v>10435</v>
      </c>
      <c r="B1065" s="66" t="n">
        <v>45</v>
      </c>
      <c r="C1065" s="7" t="n">
        <v>5</v>
      </c>
      <c r="D1065" s="7" t="n">
        <v>3</v>
      </c>
      <c r="E1065" s="7" t="n">
        <v>9</v>
      </c>
      <c r="F1065" s="7" t="n">
        <v>7000</v>
      </c>
    </row>
    <row r="1066" spans="1:9">
      <c r="A1066" t="s">
        <v>4</v>
      </c>
      <c r="B1066" s="4" t="s">
        <v>5</v>
      </c>
      <c r="C1066" s="4" t="s">
        <v>14</v>
      </c>
      <c r="D1066" s="4" t="s">
        <v>14</v>
      </c>
      <c r="E1066" s="4" t="s">
        <v>24</v>
      </c>
      <c r="F1066" s="4" t="s">
        <v>10</v>
      </c>
    </row>
    <row r="1067" spans="1:9">
      <c r="A1067" t="n">
        <v>10444</v>
      </c>
      <c r="B1067" s="66" t="n">
        <v>45</v>
      </c>
      <c r="C1067" s="7" t="n">
        <v>11</v>
      </c>
      <c r="D1067" s="7" t="n">
        <v>3</v>
      </c>
      <c r="E1067" s="7" t="n">
        <v>45</v>
      </c>
      <c r="F1067" s="7" t="n">
        <v>7000</v>
      </c>
    </row>
    <row r="1068" spans="1:9">
      <c r="A1068" t="s">
        <v>4</v>
      </c>
      <c r="B1068" s="4" t="s">
        <v>5</v>
      </c>
      <c r="C1068" s="4" t="s">
        <v>14</v>
      </c>
      <c r="D1068" s="4" t="s">
        <v>10</v>
      </c>
    </row>
    <row r="1069" spans="1:9">
      <c r="A1069" t="n">
        <v>10453</v>
      </c>
      <c r="B1069" s="37" t="n">
        <v>58</v>
      </c>
      <c r="C1069" s="7" t="n">
        <v>255</v>
      </c>
      <c r="D1069" s="7" t="n">
        <v>0</v>
      </c>
    </row>
    <row r="1070" spans="1:9">
      <c r="A1070" t="s">
        <v>4</v>
      </c>
      <c r="B1070" s="4" t="s">
        <v>5</v>
      </c>
      <c r="C1070" s="4" t="s">
        <v>10</v>
      </c>
    </row>
    <row r="1071" spans="1:9">
      <c r="A1071" t="n">
        <v>10457</v>
      </c>
      <c r="B1071" s="41" t="n">
        <v>16</v>
      </c>
      <c r="C1071" s="7" t="n">
        <v>2000</v>
      </c>
    </row>
    <row r="1072" spans="1:9">
      <c r="A1072" t="s">
        <v>4</v>
      </c>
      <c r="B1072" s="4" t="s">
        <v>5</v>
      </c>
      <c r="C1072" s="4" t="s">
        <v>10</v>
      </c>
      <c r="D1072" s="4" t="s">
        <v>10</v>
      </c>
      <c r="E1072" s="4" t="s">
        <v>6</v>
      </c>
      <c r="F1072" s="4" t="s">
        <v>14</v>
      </c>
      <c r="G1072" s="4" t="s">
        <v>10</v>
      </c>
    </row>
    <row r="1073" spans="1:9">
      <c r="A1073" t="n">
        <v>10460</v>
      </c>
      <c r="B1073" s="70" t="n">
        <v>80</v>
      </c>
      <c r="C1073" s="7" t="n">
        <v>340</v>
      </c>
      <c r="D1073" s="7" t="n">
        <v>82</v>
      </c>
      <c r="E1073" s="7" t="s">
        <v>142</v>
      </c>
      <c r="F1073" s="7" t="n">
        <v>0</v>
      </c>
      <c r="G1073" s="7" t="n">
        <v>0</v>
      </c>
    </row>
    <row r="1074" spans="1:9">
      <c r="A1074" t="s">
        <v>4</v>
      </c>
      <c r="B1074" s="4" t="s">
        <v>5</v>
      </c>
      <c r="C1074" s="4" t="s">
        <v>10</v>
      </c>
    </row>
    <row r="1075" spans="1:9">
      <c r="A1075" t="n">
        <v>10481</v>
      </c>
      <c r="B1075" s="41" t="n">
        <v>16</v>
      </c>
      <c r="C1075" s="7" t="n">
        <v>4000</v>
      </c>
    </row>
    <row r="1076" spans="1:9">
      <c r="A1076" t="s">
        <v>4</v>
      </c>
      <c r="B1076" s="4" t="s">
        <v>5</v>
      </c>
      <c r="C1076" s="4" t="s">
        <v>14</v>
      </c>
      <c r="D1076" s="4" t="s">
        <v>10</v>
      </c>
    </row>
    <row r="1077" spans="1:9">
      <c r="A1077" t="n">
        <v>10484</v>
      </c>
      <c r="B1077" s="66" t="n">
        <v>45</v>
      </c>
      <c r="C1077" s="7" t="n">
        <v>7</v>
      </c>
      <c r="D1077" s="7" t="n">
        <v>255</v>
      </c>
    </row>
    <row r="1078" spans="1:9">
      <c r="A1078" t="s">
        <v>4</v>
      </c>
      <c r="B1078" s="4" t="s">
        <v>5</v>
      </c>
      <c r="C1078" s="4" t="s">
        <v>10</v>
      </c>
    </row>
    <row r="1079" spans="1:9">
      <c r="A1079" t="n">
        <v>10488</v>
      </c>
      <c r="B1079" s="41" t="n">
        <v>16</v>
      </c>
      <c r="C1079" s="7" t="n">
        <v>1500</v>
      </c>
    </row>
    <row r="1080" spans="1:9">
      <c r="A1080" t="s">
        <v>4</v>
      </c>
      <c r="B1080" s="4" t="s">
        <v>5</v>
      </c>
      <c r="C1080" s="4" t="s">
        <v>14</v>
      </c>
      <c r="D1080" s="4" t="s">
        <v>24</v>
      </c>
      <c r="E1080" s="4" t="s">
        <v>10</v>
      </c>
      <c r="F1080" s="4" t="s">
        <v>14</v>
      </c>
    </row>
    <row r="1081" spans="1:9">
      <c r="A1081" t="n">
        <v>10491</v>
      </c>
      <c r="B1081" s="14" t="n">
        <v>49</v>
      </c>
      <c r="C1081" s="7" t="n">
        <v>3</v>
      </c>
      <c r="D1081" s="7" t="n">
        <v>0.699999988079071</v>
      </c>
      <c r="E1081" s="7" t="n">
        <v>500</v>
      </c>
      <c r="F1081" s="7" t="n">
        <v>0</v>
      </c>
    </row>
    <row r="1082" spans="1:9">
      <c r="A1082" t="s">
        <v>4</v>
      </c>
      <c r="B1082" s="4" t="s">
        <v>5</v>
      </c>
      <c r="C1082" s="4" t="s">
        <v>14</v>
      </c>
      <c r="D1082" s="4" t="s">
        <v>10</v>
      </c>
      <c r="E1082" s="4" t="s">
        <v>9</v>
      </c>
      <c r="F1082" s="4" t="s">
        <v>10</v>
      </c>
    </row>
    <row r="1083" spans="1:9">
      <c r="A1083" t="n">
        <v>10500</v>
      </c>
      <c r="B1083" s="11" t="n">
        <v>50</v>
      </c>
      <c r="C1083" s="7" t="n">
        <v>3</v>
      </c>
      <c r="D1083" s="7" t="n">
        <v>8060</v>
      </c>
      <c r="E1083" s="7" t="n">
        <v>1036831949</v>
      </c>
      <c r="F1083" s="7" t="n">
        <v>500</v>
      </c>
    </row>
    <row r="1084" spans="1:9">
      <c r="A1084" t="s">
        <v>4</v>
      </c>
      <c r="B1084" s="4" t="s">
        <v>5</v>
      </c>
      <c r="C1084" s="4" t="s">
        <v>14</v>
      </c>
      <c r="D1084" s="4" t="s">
        <v>14</v>
      </c>
      <c r="E1084" s="4" t="s">
        <v>14</v>
      </c>
      <c r="F1084" s="4" t="s">
        <v>24</v>
      </c>
      <c r="G1084" s="4" t="s">
        <v>24</v>
      </c>
      <c r="H1084" s="4" t="s">
        <v>24</v>
      </c>
      <c r="I1084" s="4" t="s">
        <v>24</v>
      </c>
      <c r="J1084" s="4" t="s">
        <v>24</v>
      </c>
    </row>
    <row r="1085" spans="1:9">
      <c r="A1085" t="n">
        <v>10510</v>
      </c>
      <c r="B1085" s="65" t="n">
        <v>76</v>
      </c>
      <c r="C1085" s="7" t="n">
        <v>0</v>
      </c>
      <c r="D1085" s="7" t="n">
        <v>3</v>
      </c>
      <c r="E1085" s="7" t="n">
        <v>0</v>
      </c>
      <c r="F1085" s="7" t="n">
        <v>1</v>
      </c>
      <c r="G1085" s="7" t="n">
        <v>1</v>
      </c>
      <c r="H1085" s="7" t="n">
        <v>1</v>
      </c>
      <c r="I1085" s="7" t="n">
        <v>1</v>
      </c>
      <c r="J1085" s="7" t="n">
        <v>1000</v>
      </c>
    </row>
    <row r="1086" spans="1:9">
      <c r="A1086" t="s">
        <v>4</v>
      </c>
      <c r="B1086" s="4" t="s">
        <v>5</v>
      </c>
      <c r="C1086" s="4" t="s">
        <v>14</v>
      </c>
      <c r="D1086" s="4" t="s">
        <v>14</v>
      </c>
    </row>
    <row r="1087" spans="1:9">
      <c r="A1087" t="n">
        <v>10534</v>
      </c>
      <c r="B1087" s="71" t="n">
        <v>77</v>
      </c>
      <c r="C1087" s="7" t="n">
        <v>0</v>
      </c>
      <c r="D1087" s="7" t="n">
        <v>3</v>
      </c>
    </row>
    <row r="1088" spans="1:9">
      <c r="A1088" t="s">
        <v>4</v>
      </c>
      <c r="B1088" s="4" t="s">
        <v>5</v>
      </c>
      <c r="C1088" s="4" t="s">
        <v>14</v>
      </c>
      <c r="D1088" s="4" t="s">
        <v>14</v>
      </c>
      <c r="E1088" s="4" t="s">
        <v>24</v>
      </c>
      <c r="F1088" s="4" t="s">
        <v>24</v>
      </c>
      <c r="G1088" s="4" t="s">
        <v>24</v>
      </c>
      <c r="H1088" s="4" t="s">
        <v>10</v>
      </c>
    </row>
    <row r="1089" spans="1:10">
      <c r="A1089" t="n">
        <v>10537</v>
      </c>
      <c r="B1089" s="66" t="n">
        <v>45</v>
      </c>
      <c r="C1089" s="7" t="n">
        <v>2</v>
      </c>
      <c r="D1089" s="7" t="n">
        <v>3</v>
      </c>
      <c r="E1089" s="7" t="n">
        <v>186.630004882813</v>
      </c>
      <c r="F1089" s="7" t="n">
        <v>59.3400001525879</v>
      </c>
      <c r="G1089" s="7" t="n">
        <v>-8.51000022888184</v>
      </c>
      <c r="H1089" s="7" t="n">
        <v>0</v>
      </c>
    </row>
    <row r="1090" spans="1:10">
      <c r="A1090" t="s">
        <v>4</v>
      </c>
      <c r="B1090" s="4" t="s">
        <v>5</v>
      </c>
      <c r="C1090" s="4" t="s">
        <v>14</v>
      </c>
      <c r="D1090" s="4" t="s">
        <v>14</v>
      </c>
      <c r="E1090" s="4" t="s">
        <v>24</v>
      </c>
      <c r="F1090" s="4" t="s">
        <v>24</v>
      </c>
      <c r="G1090" s="4" t="s">
        <v>24</v>
      </c>
      <c r="H1090" s="4" t="s">
        <v>10</v>
      </c>
      <c r="I1090" s="4" t="s">
        <v>14</v>
      </c>
    </row>
    <row r="1091" spans="1:10">
      <c r="A1091" t="n">
        <v>10554</v>
      </c>
      <c r="B1091" s="66" t="n">
        <v>45</v>
      </c>
      <c r="C1091" s="7" t="n">
        <v>4</v>
      </c>
      <c r="D1091" s="7" t="n">
        <v>3</v>
      </c>
      <c r="E1091" s="7" t="n">
        <v>346.420013427734</v>
      </c>
      <c r="F1091" s="7" t="n">
        <v>227.199996948242</v>
      </c>
      <c r="G1091" s="7" t="n">
        <v>0</v>
      </c>
      <c r="H1091" s="7" t="n">
        <v>0</v>
      </c>
      <c r="I1091" s="7" t="n">
        <v>1</v>
      </c>
    </row>
    <row r="1092" spans="1:10">
      <c r="A1092" t="s">
        <v>4</v>
      </c>
      <c r="B1092" s="4" t="s">
        <v>5</v>
      </c>
      <c r="C1092" s="4" t="s">
        <v>14</v>
      </c>
      <c r="D1092" s="4" t="s">
        <v>14</v>
      </c>
      <c r="E1092" s="4" t="s">
        <v>24</v>
      </c>
      <c r="F1092" s="4" t="s">
        <v>10</v>
      </c>
    </row>
    <row r="1093" spans="1:10">
      <c r="A1093" t="n">
        <v>10572</v>
      </c>
      <c r="B1093" s="66" t="n">
        <v>45</v>
      </c>
      <c r="C1093" s="7" t="n">
        <v>5</v>
      </c>
      <c r="D1093" s="7" t="n">
        <v>3</v>
      </c>
      <c r="E1093" s="7" t="n">
        <v>144.5</v>
      </c>
      <c r="F1093" s="7" t="n">
        <v>0</v>
      </c>
    </row>
    <row r="1094" spans="1:10">
      <c r="A1094" t="s">
        <v>4</v>
      </c>
      <c r="B1094" s="4" t="s">
        <v>5</v>
      </c>
      <c r="C1094" s="4" t="s">
        <v>14</v>
      </c>
      <c r="D1094" s="4" t="s">
        <v>14</v>
      </c>
      <c r="E1094" s="4" t="s">
        <v>24</v>
      </c>
      <c r="F1094" s="4" t="s">
        <v>10</v>
      </c>
    </row>
    <row r="1095" spans="1:10">
      <c r="A1095" t="n">
        <v>10581</v>
      </c>
      <c r="B1095" s="66" t="n">
        <v>45</v>
      </c>
      <c r="C1095" s="7" t="n">
        <v>11</v>
      </c>
      <c r="D1095" s="7" t="n">
        <v>3</v>
      </c>
      <c r="E1095" s="7" t="n">
        <v>45</v>
      </c>
      <c r="F1095" s="7" t="n">
        <v>0</v>
      </c>
    </row>
    <row r="1096" spans="1:10">
      <c r="A1096" t="s">
        <v>4</v>
      </c>
      <c r="B1096" s="4" t="s">
        <v>5</v>
      </c>
      <c r="C1096" s="4" t="s">
        <v>14</v>
      </c>
      <c r="D1096" s="4" t="s">
        <v>14</v>
      </c>
      <c r="E1096" s="4" t="s">
        <v>24</v>
      </c>
      <c r="F1096" s="4" t="s">
        <v>10</v>
      </c>
    </row>
    <row r="1097" spans="1:10">
      <c r="A1097" t="n">
        <v>10590</v>
      </c>
      <c r="B1097" s="66" t="n">
        <v>45</v>
      </c>
      <c r="C1097" s="7" t="n">
        <v>5</v>
      </c>
      <c r="D1097" s="7" t="n">
        <v>3</v>
      </c>
      <c r="E1097" s="7" t="n">
        <v>160</v>
      </c>
      <c r="F1097" s="7" t="n">
        <v>10000</v>
      </c>
    </row>
    <row r="1098" spans="1:10">
      <c r="A1098" t="s">
        <v>4</v>
      </c>
      <c r="B1098" s="4" t="s">
        <v>5</v>
      </c>
      <c r="C1098" s="4" t="s">
        <v>10</v>
      </c>
    </row>
    <row r="1099" spans="1:10">
      <c r="A1099" t="n">
        <v>10599</v>
      </c>
      <c r="B1099" s="41" t="n">
        <v>16</v>
      </c>
      <c r="C1099" s="7" t="n">
        <v>2000</v>
      </c>
    </row>
    <row r="1100" spans="1:10">
      <c r="A1100" t="s">
        <v>4</v>
      </c>
      <c r="B1100" s="4" t="s">
        <v>5</v>
      </c>
      <c r="C1100" s="4" t="s">
        <v>14</v>
      </c>
      <c r="D1100" s="4" t="s">
        <v>24</v>
      </c>
      <c r="E1100" s="4" t="s">
        <v>10</v>
      </c>
      <c r="F1100" s="4" t="s">
        <v>14</v>
      </c>
    </row>
    <row r="1101" spans="1:10">
      <c r="A1101" t="n">
        <v>10602</v>
      </c>
      <c r="B1101" s="14" t="n">
        <v>49</v>
      </c>
      <c r="C1101" s="7" t="n">
        <v>3</v>
      </c>
      <c r="D1101" s="7" t="n">
        <v>1</v>
      </c>
      <c r="E1101" s="7" t="n">
        <v>1000</v>
      </c>
      <c r="F1101" s="7" t="n">
        <v>0</v>
      </c>
    </row>
    <row r="1102" spans="1:10">
      <c r="A1102" t="s">
        <v>4</v>
      </c>
      <c r="B1102" s="4" t="s">
        <v>5</v>
      </c>
      <c r="C1102" s="4" t="s">
        <v>14</v>
      </c>
      <c r="D1102" s="4" t="s">
        <v>10</v>
      </c>
      <c r="E1102" s="4" t="s">
        <v>9</v>
      </c>
      <c r="F1102" s="4" t="s">
        <v>10</v>
      </c>
    </row>
    <row r="1103" spans="1:10">
      <c r="A1103" t="n">
        <v>10611</v>
      </c>
      <c r="B1103" s="11" t="n">
        <v>50</v>
      </c>
      <c r="C1103" s="7" t="n">
        <v>3</v>
      </c>
      <c r="D1103" s="7" t="n">
        <v>8060</v>
      </c>
      <c r="E1103" s="7" t="n">
        <v>1050253722</v>
      </c>
      <c r="F1103" s="7" t="n">
        <v>1000</v>
      </c>
    </row>
    <row r="1104" spans="1:10">
      <c r="A1104" t="s">
        <v>4</v>
      </c>
      <c r="B1104" s="4" t="s">
        <v>5</v>
      </c>
      <c r="C1104" s="4" t="s">
        <v>14</v>
      </c>
      <c r="D1104" s="4" t="s">
        <v>14</v>
      </c>
      <c r="E1104" s="4" t="s">
        <v>14</v>
      </c>
      <c r="F1104" s="4" t="s">
        <v>24</v>
      </c>
      <c r="G1104" s="4" t="s">
        <v>24</v>
      </c>
      <c r="H1104" s="4" t="s">
        <v>24</v>
      </c>
      <c r="I1104" s="4" t="s">
        <v>24</v>
      </c>
      <c r="J1104" s="4" t="s">
        <v>24</v>
      </c>
    </row>
    <row r="1105" spans="1:10">
      <c r="A1105" t="n">
        <v>10621</v>
      </c>
      <c r="B1105" s="65" t="n">
        <v>76</v>
      </c>
      <c r="C1105" s="7" t="n">
        <v>0</v>
      </c>
      <c r="D1105" s="7" t="n">
        <v>3</v>
      </c>
      <c r="E1105" s="7" t="n">
        <v>0</v>
      </c>
      <c r="F1105" s="7" t="n">
        <v>1</v>
      </c>
      <c r="G1105" s="7" t="n">
        <v>1</v>
      </c>
      <c r="H1105" s="7" t="n">
        <v>1</v>
      </c>
      <c r="I1105" s="7" t="n">
        <v>0</v>
      </c>
      <c r="J1105" s="7" t="n">
        <v>1000</v>
      </c>
    </row>
    <row r="1106" spans="1:10">
      <c r="A1106" t="s">
        <v>4</v>
      </c>
      <c r="B1106" s="4" t="s">
        <v>5</v>
      </c>
      <c r="C1106" s="4" t="s">
        <v>14</v>
      </c>
      <c r="D1106" s="4" t="s">
        <v>14</v>
      </c>
    </row>
    <row r="1107" spans="1:10">
      <c r="A1107" t="n">
        <v>10645</v>
      </c>
      <c r="B1107" s="71" t="n">
        <v>77</v>
      </c>
      <c r="C1107" s="7" t="n">
        <v>0</v>
      </c>
      <c r="D1107" s="7" t="n">
        <v>3</v>
      </c>
    </row>
    <row r="1108" spans="1:10">
      <c r="A1108" t="s">
        <v>4</v>
      </c>
      <c r="B1108" s="4" t="s">
        <v>5</v>
      </c>
      <c r="C1108" s="4" t="s">
        <v>14</v>
      </c>
      <c r="D1108" s="4" t="s">
        <v>10</v>
      </c>
    </row>
    <row r="1109" spans="1:10">
      <c r="A1109" t="n">
        <v>10648</v>
      </c>
      <c r="B1109" s="66" t="n">
        <v>45</v>
      </c>
      <c r="C1109" s="7" t="n">
        <v>7</v>
      </c>
      <c r="D1109" s="7" t="n">
        <v>255</v>
      </c>
    </row>
    <row r="1110" spans="1:10">
      <c r="A1110" t="s">
        <v>4</v>
      </c>
      <c r="B1110" s="4" t="s">
        <v>5</v>
      </c>
      <c r="C1110" s="4" t="s">
        <v>14</v>
      </c>
      <c r="D1110" s="4" t="s">
        <v>10</v>
      </c>
      <c r="E1110" s="4" t="s">
        <v>24</v>
      </c>
    </row>
    <row r="1111" spans="1:10">
      <c r="A1111" t="n">
        <v>10652</v>
      </c>
      <c r="B1111" s="37" t="n">
        <v>58</v>
      </c>
      <c r="C1111" s="7" t="n">
        <v>101</v>
      </c>
      <c r="D1111" s="7" t="n">
        <v>500</v>
      </c>
      <c r="E1111" s="7" t="n">
        <v>1</v>
      </c>
    </row>
    <row r="1112" spans="1:10">
      <c r="A1112" t="s">
        <v>4</v>
      </c>
      <c r="B1112" s="4" t="s">
        <v>5</v>
      </c>
      <c r="C1112" s="4" t="s">
        <v>14</v>
      </c>
      <c r="D1112" s="4" t="s">
        <v>10</v>
      </c>
    </row>
    <row r="1113" spans="1:10">
      <c r="A1113" t="n">
        <v>10660</v>
      </c>
      <c r="B1113" s="37" t="n">
        <v>58</v>
      </c>
      <c r="C1113" s="7" t="n">
        <v>254</v>
      </c>
      <c r="D1113" s="7" t="n">
        <v>0</v>
      </c>
    </row>
    <row r="1114" spans="1:10">
      <c r="A1114" t="s">
        <v>4</v>
      </c>
      <c r="B1114" s="4" t="s">
        <v>5</v>
      </c>
      <c r="C1114" s="4" t="s">
        <v>14</v>
      </c>
      <c r="D1114" s="4" t="s">
        <v>10</v>
      </c>
      <c r="E1114" s="4" t="s">
        <v>10</v>
      </c>
      <c r="F1114" s="4" t="s">
        <v>9</v>
      </c>
    </row>
    <row r="1115" spans="1:10">
      <c r="A1115" t="n">
        <v>10664</v>
      </c>
      <c r="B1115" s="67" t="n">
        <v>84</v>
      </c>
      <c r="C1115" s="7" t="n">
        <v>1</v>
      </c>
      <c r="D1115" s="7" t="n">
        <v>0</v>
      </c>
      <c r="E1115" s="7" t="n">
        <v>0</v>
      </c>
      <c r="F1115" s="7" t="n">
        <v>0</v>
      </c>
    </row>
    <row r="1116" spans="1:10">
      <c r="A1116" t="s">
        <v>4</v>
      </c>
      <c r="B1116" s="4" t="s">
        <v>5</v>
      </c>
      <c r="C1116" s="4" t="s">
        <v>14</v>
      </c>
      <c r="D1116" s="4" t="s">
        <v>14</v>
      </c>
      <c r="E1116" s="4" t="s">
        <v>24</v>
      </c>
      <c r="F1116" s="4" t="s">
        <v>24</v>
      </c>
      <c r="G1116" s="4" t="s">
        <v>24</v>
      </c>
      <c r="H1116" s="4" t="s">
        <v>10</v>
      </c>
    </row>
    <row r="1117" spans="1:10">
      <c r="A1117" t="n">
        <v>10674</v>
      </c>
      <c r="B1117" s="66" t="n">
        <v>45</v>
      </c>
      <c r="C1117" s="7" t="n">
        <v>2</v>
      </c>
      <c r="D1117" s="7" t="n">
        <v>3</v>
      </c>
      <c r="E1117" s="7" t="n">
        <v>-132.529998779297</v>
      </c>
      <c r="F1117" s="7" t="n">
        <v>0.389999985694885</v>
      </c>
      <c r="G1117" s="7" t="n">
        <v>136.460006713867</v>
      </c>
      <c r="H1117" s="7" t="n">
        <v>0</v>
      </c>
    </row>
    <row r="1118" spans="1:10">
      <c r="A1118" t="s">
        <v>4</v>
      </c>
      <c r="B1118" s="4" t="s">
        <v>5</v>
      </c>
      <c r="C1118" s="4" t="s">
        <v>14</v>
      </c>
      <c r="D1118" s="4" t="s">
        <v>14</v>
      </c>
      <c r="E1118" s="4" t="s">
        <v>24</v>
      </c>
      <c r="F1118" s="4" t="s">
        <v>24</v>
      </c>
      <c r="G1118" s="4" t="s">
        <v>24</v>
      </c>
      <c r="H1118" s="4" t="s">
        <v>10</v>
      </c>
      <c r="I1118" s="4" t="s">
        <v>14</v>
      </c>
    </row>
    <row r="1119" spans="1:10">
      <c r="A1119" t="n">
        <v>10691</v>
      </c>
      <c r="B1119" s="66" t="n">
        <v>45</v>
      </c>
      <c r="C1119" s="7" t="n">
        <v>4</v>
      </c>
      <c r="D1119" s="7" t="n">
        <v>3</v>
      </c>
      <c r="E1119" s="7" t="n">
        <v>2.53999996185303</v>
      </c>
      <c r="F1119" s="7" t="n">
        <v>287</v>
      </c>
      <c r="G1119" s="7" t="n">
        <v>352</v>
      </c>
      <c r="H1119" s="7" t="n">
        <v>0</v>
      </c>
      <c r="I1119" s="7" t="n">
        <v>1</v>
      </c>
    </row>
    <row r="1120" spans="1:10">
      <c r="A1120" t="s">
        <v>4</v>
      </c>
      <c r="B1120" s="4" t="s">
        <v>5</v>
      </c>
      <c r="C1120" s="4" t="s">
        <v>14</v>
      </c>
      <c r="D1120" s="4" t="s">
        <v>14</v>
      </c>
      <c r="E1120" s="4" t="s">
        <v>24</v>
      </c>
      <c r="F1120" s="4" t="s">
        <v>10</v>
      </c>
    </row>
    <row r="1121" spans="1:10">
      <c r="A1121" t="n">
        <v>10709</v>
      </c>
      <c r="B1121" s="66" t="n">
        <v>45</v>
      </c>
      <c r="C1121" s="7" t="n">
        <v>5</v>
      </c>
      <c r="D1121" s="7" t="n">
        <v>3</v>
      </c>
      <c r="E1121" s="7" t="n">
        <v>4.69999980926514</v>
      </c>
      <c r="F1121" s="7" t="n">
        <v>0</v>
      </c>
    </row>
    <row r="1122" spans="1:10">
      <c r="A1122" t="s">
        <v>4</v>
      </c>
      <c r="B1122" s="4" t="s">
        <v>5</v>
      </c>
      <c r="C1122" s="4" t="s">
        <v>14</v>
      </c>
      <c r="D1122" s="4" t="s">
        <v>14</v>
      </c>
      <c r="E1122" s="4" t="s">
        <v>24</v>
      </c>
      <c r="F1122" s="4" t="s">
        <v>10</v>
      </c>
    </row>
    <row r="1123" spans="1:10">
      <c r="A1123" t="n">
        <v>10718</v>
      </c>
      <c r="B1123" s="66" t="n">
        <v>45</v>
      </c>
      <c r="C1123" s="7" t="n">
        <v>11</v>
      </c>
      <c r="D1123" s="7" t="n">
        <v>3</v>
      </c>
      <c r="E1123" s="7" t="n">
        <v>45</v>
      </c>
      <c r="F1123" s="7" t="n">
        <v>0</v>
      </c>
    </row>
    <row r="1124" spans="1:10">
      <c r="A1124" t="s">
        <v>4</v>
      </c>
      <c r="B1124" s="4" t="s">
        <v>5</v>
      </c>
      <c r="C1124" s="4" t="s">
        <v>14</v>
      </c>
      <c r="D1124" s="4" t="s">
        <v>14</v>
      </c>
      <c r="E1124" s="4" t="s">
        <v>24</v>
      </c>
      <c r="F1124" s="4" t="s">
        <v>24</v>
      </c>
      <c r="G1124" s="4" t="s">
        <v>24</v>
      </c>
      <c r="H1124" s="4" t="s">
        <v>10</v>
      </c>
      <c r="I1124" s="4" t="s">
        <v>14</v>
      </c>
    </row>
    <row r="1125" spans="1:10">
      <c r="A1125" t="n">
        <v>10727</v>
      </c>
      <c r="B1125" s="66" t="n">
        <v>45</v>
      </c>
      <c r="C1125" s="7" t="n">
        <v>4</v>
      </c>
      <c r="D1125" s="7" t="n">
        <v>3</v>
      </c>
      <c r="E1125" s="7" t="n">
        <v>358.179992675781</v>
      </c>
      <c r="F1125" s="7" t="n">
        <v>280.450012207031</v>
      </c>
      <c r="G1125" s="7" t="n">
        <v>352</v>
      </c>
      <c r="H1125" s="7" t="n">
        <v>15000</v>
      </c>
      <c r="I1125" s="7" t="n">
        <v>1</v>
      </c>
    </row>
    <row r="1126" spans="1:10">
      <c r="A1126" t="s">
        <v>4</v>
      </c>
      <c r="B1126" s="4" t="s">
        <v>5</v>
      </c>
      <c r="C1126" s="4" t="s">
        <v>14</v>
      </c>
      <c r="D1126" s="4" t="s">
        <v>14</v>
      </c>
      <c r="E1126" s="4" t="s">
        <v>24</v>
      </c>
      <c r="F1126" s="4" t="s">
        <v>10</v>
      </c>
    </row>
    <row r="1127" spans="1:10">
      <c r="A1127" t="n">
        <v>10745</v>
      </c>
      <c r="B1127" s="66" t="n">
        <v>45</v>
      </c>
      <c r="C1127" s="7" t="n">
        <v>5</v>
      </c>
      <c r="D1127" s="7" t="n">
        <v>3</v>
      </c>
      <c r="E1127" s="7" t="n">
        <v>4</v>
      </c>
      <c r="F1127" s="7" t="n">
        <v>15000</v>
      </c>
    </row>
    <row r="1128" spans="1:10">
      <c r="A1128" t="s">
        <v>4</v>
      </c>
      <c r="B1128" s="4" t="s">
        <v>5</v>
      </c>
      <c r="C1128" s="4" t="s">
        <v>14</v>
      </c>
      <c r="D1128" s="4" t="s">
        <v>10</v>
      </c>
      <c r="E1128" s="4" t="s">
        <v>10</v>
      </c>
      <c r="F1128" s="4" t="s">
        <v>9</v>
      </c>
    </row>
    <row r="1129" spans="1:10">
      <c r="A1129" t="n">
        <v>10754</v>
      </c>
      <c r="B1129" s="67" t="n">
        <v>84</v>
      </c>
      <c r="C1129" s="7" t="n">
        <v>0</v>
      </c>
      <c r="D1129" s="7" t="n">
        <v>0</v>
      </c>
      <c r="E1129" s="7" t="n">
        <v>0</v>
      </c>
      <c r="F1129" s="7" t="n">
        <v>1036831949</v>
      </c>
    </row>
    <row r="1130" spans="1:10">
      <c r="A1130" t="s">
        <v>4</v>
      </c>
      <c r="B1130" s="4" t="s">
        <v>5</v>
      </c>
      <c r="C1130" s="4" t="s">
        <v>14</v>
      </c>
      <c r="D1130" s="4" t="s">
        <v>10</v>
      </c>
    </row>
    <row r="1131" spans="1:10">
      <c r="A1131" t="n">
        <v>10764</v>
      </c>
      <c r="B1131" s="37" t="n">
        <v>58</v>
      </c>
      <c r="C1131" s="7" t="n">
        <v>255</v>
      </c>
      <c r="D1131" s="7" t="n">
        <v>0</v>
      </c>
    </row>
    <row r="1132" spans="1:10">
      <c r="A1132" t="s">
        <v>4</v>
      </c>
      <c r="B1132" s="4" t="s">
        <v>5</v>
      </c>
      <c r="C1132" s="4" t="s">
        <v>14</v>
      </c>
      <c r="D1132" s="4" t="s">
        <v>10</v>
      </c>
      <c r="E1132" s="4" t="s">
        <v>6</v>
      </c>
    </row>
    <row r="1133" spans="1:10">
      <c r="A1133" t="n">
        <v>10768</v>
      </c>
      <c r="B1133" s="57" t="n">
        <v>51</v>
      </c>
      <c r="C1133" s="7" t="n">
        <v>4</v>
      </c>
      <c r="D1133" s="7" t="n">
        <v>7</v>
      </c>
      <c r="E1133" s="7" t="s">
        <v>143</v>
      </c>
    </row>
    <row r="1134" spans="1:10">
      <c r="A1134" t="s">
        <v>4</v>
      </c>
      <c r="B1134" s="4" t="s">
        <v>5</v>
      </c>
      <c r="C1134" s="4" t="s">
        <v>10</v>
      </c>
    </row>
    <row r="1135" spans="1:10">
      <c r="A1135" t="n">
        <v>10781</v>
      </c>
      <c r="B1135" s="41" t="n">
        <v>16</v>
      </c>
      <c r="C1135" s="7" t="n">
        <v>0</v>
      </c>
    </row>
    <row r="1136" spans="1:10">
      <c r="A1136" t="s">
        <v>4</v>
      </c>
      <c r="B1136" s="4" t="s">
        <v>5</v>
      </c>
      <c r="C1136" s="4" t="s">
        <v>10</v>
      </c>
      <c r="D1136" s="4" t="s">
        <v>14</v>
      </c>
      <c r="E1136" s="4" t="s">
        <v>9</v>
      </c>
      <c r="F1136" s="4" t="s">
        <v>50</v>
      </c>
      <c r="G1136" s="4" t="s">
        <v>14</v>
      </c>
      <c r="H1136" s="4" t="s">
        <v>14</v>
      </c>
    </row>
    <row r="1137" spans="1:9">
      <c r="A1137" t="n">
        <v>10784</v>
      </c>
      <c r="B1137" s="58" t="n">
        <v>26</v>
      </c>
      <c r="C1137" s="7" t="n">
        <v>7</v>
      </c>
      <c r="D1137" s="7" t="n">
        <v>17</v>
      </c>
      <c r="E1137" s="7" t="n">
        <v>61082</v>
      </c>
      <c r="F1137" s="7" t="s">
        <v>144</v>
      </c>
      <c r="G1137" s="7" t="n">
        <v>2</v>
      </c>
      <c r="H1137" s="7" t="n">
        <v>0</v>
      </c>
    </row>
    <row r="1138" spans="1:9">
      <c r="A1138" t="s">
        <v>4</v>
      </c>
      <c r="B1138" s="4" t="s">
        <v>5</v>
      </c>
    </row>
    <row r="1139" spans="1:9">
      <c r="A1139" t="n">
        <v>10852</v>
      </c>
      <c r="B1139" s="33" t="n">
        <v>28</v>
      </c>
    </row>
    <row r="1140" spans="1:9">
      <c r="A1140" t="s">
        <v>4</v>
      </c>
      <c r="B1140" s="4" t="s">
        <v>5</v>
      </c>
      <c r="C1140" s="4" t="s">
        <v>14</v>
      </c>
      <c r="D1140" s="4" t="s">
        <v>10</v>
      </c>
      <c r="E1140" s="4" t="s">
        <v>6</v>
      </c>
    </row>
    <row r="1141" spans="1:9">
      <c r="A1141" t="n">
        <v>10853</v>
      </c>
      <c r="B1141" s="57" t="n">
        <v>51</v>
      </c>
      <c r="C1141" s="7" t="n">
        <v>4</v>
      </c>
      <c r="D1141" s="7" t="n">
        <v>2</v>
      </c>
      <c r="E1141" s="7" t="s">
        <v>145</v>
      </c>
    </row>
    <row r="1142" spans="1:9">
      <c r="A1142" t="s">
        <v>4</v>
      </c>
      <c r="B1142" s="4" t="s">
        <v>5</v>
      </c>
      <c r="C1142" s="4" t="s">
        <v>10</v>
      </c>
    </row>
    <row r="1143" spans="1:9">
      <c r="A1143" t="n">
        <v>10866</v>
      </c>
      <c r="B1143" s="41" t="n">
        <v>16</v>
      </c>
      <c r="C1143" s="7" t="n">
        <v>0</v>
      </c>
    </row>
    <row r="1144" spans="1:9">
      <c r="A1144" t="s">
        <v>4</v>
      </c>
      <c r="B1144" s="4" t="s">
        <v>5</v>
      </c>
      <c r="C1144" s="4" t="s">
        <v>10</v>
      </c>
      <c r="D1144" s="4" t="s">
        <v>14</v>
      </c>
      <c r="E1144" s="4" t="s">
        <v>9</v>
      </c>
      <c r="F1144" s="4" t="s">
        <v>50</v>
      </c>
      <c r="G1144" s="4" t="s">
        <v>14</v>
      </c>
      <c r="H1144" s="4" t="s">
        <v>14</v>
      </c>
    </row>
    <row r="1145" spans="1:9">
      <c r="A1145" t="n">
        <v>10869</v>
      </c>
      <c r="B1145" s="58" t="n">
        <v>26</v>
      </c>
      <c r="C1145" s="7" t="n">
        <v>2</v>
      </c>
      <c r="D1145" s="7" t="n">
        <v>17</v>
      </c>
      <c r="E1145" s="7" t="n">
        <v>61083</v>
      </c>
      <c r="F1145" s="7" t="s">
        <v>146</v>
      </c>
      <c r="G1145" s="7" t="n">
        <v>2</v>
      </c>
      <c r="H1145" s="7" t="n">
        <v>0</v>
      </c>
    </row>
    <row r="1146" spans="1:9">
      <c r="A1146" t="s">
        <v>4</v>
      </c>
      <c r="B1146" s="4" t="s">
        <v>5</v>
      </c>
    </row>
    <row r="1147" spans="1:9">
      <c r="A1147" t="n">
        <v>10927</v>
      </c>
      <c r="B1147" s="33" t="n">
        <v>28</v>
      </c>
    </row>
    <row r="1148" spans="1:9">
      <c r="A1148" t="s">
        <v>4</v>
      </c>
      <c r="B1148" s="4" t="s">
        <v>5</v>
      </c>
      <c r="C1148" s="4" t="s">
        <v>14</v>
      </c>
      <c r="D1148" s="4" t="s">
        <v>10</v>
      </c>
      <c r="E1148" s="4" t="s">
        <v>6</v>
      </c>
    </row>
    <row r="1149" spans="1:9">
      <c r="A1149" t="n">
        <v>10928</v>
      </c>
      <c r="B1149" s="57" t="n">
        <v>51</v>
      </c>
      <c r="C1149" s="7" t="n">
        <v>4</v>
      </c>
      <c r="D1149" s="7" t="n">
        <v>4</v>
      </c>
      <c r="E1149" s="7" t="s">
        <v>147</v>
      </c>
    </row>
    <row r="1150" spans="1:9">
      <c r="A1150" t="s">
        <v>4</v>
      </c>
      <c r="B1150" s="4" t="s">
        <v>5</v>
      </c>
      <c r="C1150" s="4" t="s">
        <v>10</v>
      </c>
    </row>
    <row r="1151" spans="1:9">
      <c r="A1151" t="n">
        <v>10941</v>
      </c>
      <c r="B1151" s="41" t="n">
        <v>16</v>
      </c>
      <c r="C1151" s="7" t="n">
        <v>0</v>
      </c>
    </row>
    <row r="1152" spans="1:9">
      <c r="A1152" t="s">
        <v>4</v>
      </c>
      <c r="B1152" s="4" t="s">
        <v>5</v>
      </c>
      <c r="C1152" s="4" t="s">
        <v>10</v>
      </c>
      <c r="D1152" s="4" t="s">
        <v>14</v>
      </c>
      <c r="E1152" s="4" t="s">
        <v>9</v>
      </c>
      <c r="F1152" s="4" t="s">
        <v>50</v>
      </c>
      <c r="G1152" s="4" t="s">
        <v>14</v>
      </c>
      <c r="H1152" s="4" t="s">
        <v>14</v>
      </c>
    </row>
    <row r="1153" spans="1:8">
      <c r="A1153" t="n">
        <v>10944</v>
      </c>
      <c r="B1153" s="58" t="n">
        <v>26</v>
      </c>
      <c r="C1153" s="7" t="n">
        <v>4</v>
      </c>
      <c r="D1153" s="7" t="n">
        <v>17</v>
      </c>
      <c r="E1153" s="7" t="n">
        <v>61084</v>
      </c>
      <c r="F1153" s="7" t="s">
        <v>148</v>
      </c>
      <c r="G1153" s="7" t="n">
        <v>2</v>
      </c>
      <c r="H1153" s="7" t="n">
        <v>0</v>
      </c>
    </row>
    <row r="1154" spans="1:8">
      <c r="A1154" t="s">
        <v>4</v>
      </c>
      <c r="B1154" s="4" t="s">
        <v>5</v>
      </c>
    </row>
    <row r="1155" spans="1:8">
      <c r="A1155" t="n">
        <v>11032</v>
      </c>
      <c r="B1155" s="33" t="n">
        <v>28</v>
      </c>
    </row>
    <row r="1156" spans="1:8">
      <c r="A1156" t="s">
        <v>4</v>
      </c>
      <c r="B1156" s="4" t="s">
        <v>5</v>
      </c>
      <c r="C1156" s="4" t="s">
        <v>14</v>
      </c>
      <c r="D1156" s="4" t="s">
        <v>10</v>
      </c>
      <c r="E1156" s="4" t="s">
        <v>6</v>
      </c>
    </row>
    <row r="1157" spans="1:8">
      <c r="A1157" t="n">
        <v>11033</v>
      </c>
      <c r="B1157" s="57" t="n">
        <v>51</v>
      </c>
      <c r="C1157" s="7" t="n">
        <v>4</v>
      </c>
      <c r="D1157" s="7" t="n">
        <v>0</v>
      </c>
      <c r="E1157" s="7" t="s">
        <v>149</v>
      </c>
    </row>
    <row r="1158" spans="1:8">
      <c r="A1158" t="s">
        <v>4</v>
      </c>
      <c r="B1158" s="4" t="s">
        <v>5</v>
      </c>
      <c r="C1158" s="4" t="s">
        <v>10</v>
      </c>
    </row>
    <row r="1159" spans="1:8">
      <c r="A1159" t="n">
        <v>11047</v>
      </c>
      <c r="B1159" s="41" t="n">
        <v>16</v>
      </c>
      <c r="C1159" s="7" t="n">
        <v>0</v>
      </c>
    </row>
    <row r="1160" spans="1:8">
      <c r="A1160" t="s">
        <v>4</v>
      </c>
      <c r="B1160" s="4" t="s">
        <v>5</v>
      </c>
      <c r="C1160" s="4" t="s">
        <v>10</v>
      </c>
      <c r="D1160" s="4" t="s">
        <v>14</v>
      </c>
      <c r="E1160" s="4" t="s">
        <v>9</v>
      </c>
      <c r="F1160" s="4" t="s">
        <v>50</v>
      </c>
      <c r="G1160" s="4" t="s">
        <v>14</v>
      </c>
      <c r="H1160" s="4" t="s">
        <v>14</v>
      </c>
      <c r="I1160" s="4" t="s">
        <v>14</v>
      </c>
      <c r="J1160" s="4" t="s">
        <v>9</v>
      </c>
      <c r="K1160" s="4" t="s">
        <v>50</v>
      </c>
      <c r="L1160" s="4" t="s">
        <v>14</v>
      </c>
      <c r="M1160" s="4" t="s">
        <v>14</v>
      </c>
    </row>
    <row r="1161" spans="1:8">
      <c r="A1161" t="n">
        <v>11050</v>
      </c>
      <c r="B1161" s="58" t="n">
        <v>26</v>
      </c>
      <c r="C1161" s="7" t="n">
        <v>0</v>
      </c>
      <c r="D1161" s="7" t="n">
        <v>17</v>
      </c>
      <c r="E1161" s="7" t="n">
        <v>61085</v>
      </c>
      <c r="F1161" s="7" t="s">
        <v>150</v>
      </c>
      <c r="G1161" s="7" t="n">
        <v>2</v>
      </c>
      <c r="H1161" s="7" t="n">
        <v>3</v>
      </c>
      <c r="I1161" s="7" t="n">
        <v>17</v>
      </c>
      <c r="J1161" s="7" t="n">
        <v>61086</v>
      </c>
      <c r="K1161" s="7" t="s">
        <v>151</v>
      </c>
      <c r="L1161" s="7" t="n">
        <v>2</v>
      </c>
      <c r="M1161" s="7" t="n">
        <v>0</v>
      </c>
    </row>
    <row r="1162" spans="1:8">
      <c r="A1162" t="s">
        <v>4</v>
      </c>
      <c r="B1162" s="4" t="s">
        <v>5</v>
      </c>
    </row>
    <row r="1163" spans="1:8">
      <c r="A1163" t="n">
        <v>11186</v>
      </c>
      <c r="B1163" s="33" t="n">
        <v>28</v>
      </c>
    </row>
    <row r="1164" spans="1:8">
      <c r="A1164" t="s">
        <v>4</v>
      </c>
      <c r="B1164" s="4" t="s">
        <v>5</v>
      </c>
      <c r="C1164" s="4" t="s">
        <v>10</v>
      </c>
      <c r="D1164" s="4" t="s">
        <v>14</v>
      </c>
    </row>
    <row r="1165" spans="1:8">
      <c r="A1165" t="n">
        <v>11187</v>
      </c>
      <c r="B1165" s="69" t="n">
        <v>89</v>
      </c>
      <c r="C1165" s="7" t="n">
        <v>65533</v>
      </c>
      <c r="D1165" s="7" t="n">
        <v>1</v>
      </c>
    </row>
    <row r="1166" spans="1:8">
      <c r="A1166" t="s">
        <v>4</v>
      </c>
      <c r="B1166" s="4" t="s">
        <v>5</v>
      </c>
      <c r="C1166" s="4" t="s">
        <v>14</v>
      </c>
      <c r="D1166" s="4" t="s">
        <v>10</v>
      </c>
      <c r="E1166" s="4" t="s">
        <v>24</v>
      </c>
    </row>
    <row r="1167" spans="1:8">
      <c r="A1167" t="n">
        <v>11191</v>
      </c>
      <c r="B1167" s="37" t="n">
        <v>58</v>
      </c>
      <c r="C1167" s="7" t="n">
        <v>101</v>
      </c>
      <c r="D1167" s="7" t="n">
        <v>500</v>
      </c>
      <c r="E1167" s="7" t="n">
        <v>1</v>
      </c>
    </row>
    <row r="1168" spans="1:8">
      <c r="A1168" t="s">
        <v>4</v>
      </c>
      <c r="B1168" s="4" t="s">
        <v>5</v>
      </c>
      <c r="C1168" s="4" t="s">
        <v>14</v>
      </c>
      <c r="D1168" s="4" t="s">
        <v>10</v>
      </c>
    </row>
    <row r="1169" spans="1:13">
      <c r="A1169" t="n">
        <v>11199</v>
      </c>
      <c r="B1169" s="37" t="n">
        <v>58</v>
      </c>
      <c r="C1169" s="7" t="n">
        <v>254</v>
      </c>
      <c r="D1169" s="7" t="n">
        <v>0</v>
      </c>
    </row>
    <row r="1170" spans="1:13">
      <c r="A1170" t="s">
        <v>4</v>
      </c>
      <c r="B1170" s="4" t="s">
        <v>5</v>
      </c>
      <c r="C1170" s="4" t="s">
        <v>14</v>
      </c>
    </row>
    <row r="1171" spans="1:13">
      <c r="A1171" t="n">
        <v>11203</v>
      </c>
      <c r="B1171" s="66" t="n">
        <v>45</v>
      </c>
      <c r="C1171" s="7" t="n">
        <v>0</v>
      </c>
    </row>
    <row r="1172" spans="1:13">
      <c r="A1172" t="s">
        <v>4</v>
      </c>
      <c r="B1172" s="4" t="s">
        <v>5</v>
      </c>
      <c r="C1172" s="4" t="s">
        <v>14</v>
      </c>
      <c r="D1172" s="4" t="s">
        <v>14</v>
      </c>
      <c r="E1172" s="4" t="s">
        <v>24</v>
      </c>
      <c r="F1172" s="4" t="s">
        <v>24</v>
      </c>
      <c r="G1172" s="4" t="s">
        <v>24</v>
      </c>
      <c r="H1172" s="4" t="s">
        <v>10</v>
      </c>
    </row>
    <row r="1173" spans="1:13">
      <c r="A1173" t="n">
        <v>11205</v>
      </c>
      <c r="B1173" s="66" t="n">
        <v>45</v>
      </c>
      <c r="C1173" s="7" t="n">
        <v>2</v>
      </c>
      <c r="D1173" s="7" t="n">
        <v>3</v>
      </c>
      <c r="E1173" s="7" t="n">
        <v>133.470001220703</v>
      </c>
      <c r="F1173" s="7" t="n">
        <v>34.2700004577637</v>
      </c>
      <c r="G1173" s="7" t="n">
        <v>111.389999389648</v>
      </c>
      <c r="H1173" s="7" t="n">
        <v>0</v>
      </c>
    </row>
    <row r="1174" spans="1:13">
      <c r="A1174" t="s">
        <v>4</v>
      </c>
      <c r="B1174" s="4" t="s">
        <v>5</v>
      </c>
      <c r="C1174" s="4" t="s">
        <v>14</v>
      </c>
      <c r="D1174" s="4" t="s">
        <v>14</v>
      </c>
      <c r="E1174" s="4" t="s">
        <v>24</v>
      </c>
      <c r="F1174" s="4" t="s">
        <v>24</v>
      </c>
      <c r="G1174" s="4" t="s">
        <v>24</v>
      </c>
      <c r="H1174" s="4" t="s">
        <v>10</v>
      </c>
      <c r="I1174" s="4" t="s">
        <v>14</v>
      </c>
    </row>
    <row r="1175" spans="1:13">
      <c r="A1175" t="n">
        <v>11222</v>
      </c>
      <c r="B1175" s="66" t="n">
        <v>45</v>
      </c>
      <c r="C1175" s="7" t="n">
        <v>4</v>
      </c>
      <c r="D1175" s="7" t="n">
        <v>3</v>
      </c>
      <c r="E1175" s="7" t="n">
        <v>357.730010986328</v>
      </c>
      <c r="F1175" s="7" t="n">
        <v>279.880004882813</v>
      </c>
      <c r="G1175" s="7" t="n">
        <v>0</v>
      </c>
      <c r="H1175" s="7" t="n">
        <v>0</v>
      </c>
      <c r="I1175" s="7" t="n">
        <v>0</v>
      </c>
    </row>
    <row r="1176" spans="1:13">
      <c r="A1176" t="s">
        <v>4</v>
      </c>
      <c r="B1176" s="4" t="s">
        <v>5</v>
      </c>
      <c r="C1176" s="4" t="s">
        <v>14</v>
      </c>
      <c r="D1176" s="4" t="s">
        <v>14</v>
      </c>
      <c r="E1176" s="4" t="s">
        <v>24</v>
      </c>
      <c r="F1176" s="4" t="s">
        <v>10</v>
      </c>
    </row>
    <row r="1177" spans="1:13">
      <c r="A1177" t="n">
        <v>11240</v>
      </c>
      <c r="B1177" s="66" t="n">
        <v>45</v>
      </c>
      <c r="C1177" s="7" t="n">
        <v>5</v>
      </c>
      <c r="D1177" s="7" t="n">
        <v>3</v>
      </c>
      <c r="E1177" s="7" t="n">
        <v>74.0999984741211</v>
      </c>
      <c r="F1177" s="7" t="n">
        <v>0</v>
      </c>
    </row>
    <row r="1178" spans="1:13">
      <c r="A1178" t="s">
        <v>4</v>
      </c>
      <c r="B1178" s="4" t="s">
        <v>5</v>
      </c>
      <c r="C1178" s="4" t="s">
        <v>14</v>
      </c>
      <c r="D1178" s="4" t="s">
        <v>14</v>
      </c>
      <c r="E1178" s="4" t="s">
        <v>24</v>
      </c>
      <c r="F1178" s="4" t="s">
        <v>10</v>
      </c>
    </row>
    <row r="1179" spans="1:13">
      <c r="A1179" t="n">
        <v>11249</v>
      </c>
      <c r="B1179" s="66" t="n">
        <v>45</v>
      </c>
      <c r="C1179" s="7" t="n">
        <v>11</v>
      </c>
      <c r="D1179" s="7" t="n">
        <v>3</v>
      </c>
      <c r="E1179" s="7" t="n">
        <v>45</v>
      </c>
      <c r="F1179" s="7" t="n">
        <v>0</v>
      </c>
    </row>
    <row r="1180" spans="1:13">
      <c r="A1180" t="s">
        <v>4</v>
      </c>
      <c r="B1180" s="4" t="s">
        <v>5</v>
      </c>
      <c r="C1180" s="4" t="s">
        <v>14</v>
      </c>
      <c r="D1180" s="4" t="s">
        <v>14</v>
      </c>
      <c r="E1180" s="4" t="s">
        <v>24</v>
      </c>
      <c r="F1180" s="4" t="s">
        <v>24</v>
      </c>
      <c r="G1180" s="4" t="s">
        <v>24</v>
      </c>
      <c r="H1180" s="4" t="s">
        <v>10</v>
      </c>
    </row>
    <row r="1181" spans="1:13">
      <c r="A1181" t="n">
        <v>11258</v>
      </c>
      <c r="B1181" s="66" t="n">
        <v>45</v>
      </c>
      <c r="C1181" s="7" t="n">
        <v>2</v>
      </c>
      <c r="D1181" s="7" t="n">
        <v>3</v>
      </c>
      <c r="E1181" s="7" t="n">
        <v>203.520004272461</v>
      </c>
      <c r="F1181" s="7" t="n">
        <v>17.2700004577637</v>
      </c>
      <c r="G1181" s="7" t="n">
        <v>99.1800003051758</v>
      </c>
      <c r="H1181" s="7" t="n">
        <v>20000</v>
      </c>
    </row>
    <row r="1182" spans="1:13">
      <c r="A1182" t="s">
        <v>4</v>
      </c>
      <c r="B1182" s="4" t="s">
        <v>5</v>
      </c>
      <c r="C1182" s="4" t="s">
        <v>14</v>
      </c>
      <c r="D1182" s="4" t="s">
        <v>14</v>
      </c>
      <c r="E1182" s="4" t="s">
        <v>24</v>
      </c>
      <c r="F1182" s="4" t="s">
        <v>24</v>
      </c>
      <c r="G1182" s="4" t="s">
        <v>24</v>
      </c>
      <c r="H1182" s="4" t="s">
        <v>10</v>
      </c>
      <c r="I1182" s="4" t="s">
        <v>14</v>
      </c>
    </row>
    <row r="1183" spans="1:13">
      <c r="A1183" t="n">
        <v>11275</v>
      </c>
      <c r="B1183" s="66" t="n">
        <v>45</v>
      </c>
      <c r="C1183" s="7" t="n">
        <v>4</v>
      </c>
      <c r="D1183" s="7" t="n">
        <v>3</v>
      </c>
      <c r="E1183" s="7" t="n">
        <v>355.670013427734</v>
      </c>
      <c r="F1183" s="7" t="n">
        <v>279.880004882813</v>
      </c>
      <c r="G1183" s="7" t="n">
        <v>0</v>
      </c>
      <c r="H1183" s="7" t="n">
        <v>20000</v>
      </c>
      <c r="I1183" s="7" t="n">
        <v>1</v>
      </c>
    </row>
    <row r="1184" spans="1:13">
      <c r="A1184" t="s">
        <v>4</v>
      </c>
      <c r="B1184" s="4" t="s">
        <v>5</v>
      </c>
      <c r="C1184" s="4" t="s">
        <v>14</v>
      </c>
      <c r="D1184" s="4" t="s">
        <v>14</v>
      </c>
      <c r="E1184" s="4" t="s">
        <v>24</v>
      </c>
      <c r="F1184" s="4" t="s">
        <v>10</v>
      </c>
    </row>
    <row r="1185" spans="1:9">
      <c r="A1185" t="n">
        <v>11293</v>
      </c>
      <c r="B1185" s="66" t="n">
        <v>45</v>
      </c>
      <c r="C1185" s="7" t="n">
        <v>5</v>
      </c>
      <c r="D1185" s="7" t="n">
        <v>3</v>
      </c>
      <c r="E1185" s="7" t="n">
        <v>55.2999992370605</v>
      </c>
      <c r="F1185" s="7" t="n">
        <v>20000</v>
      </c>
    </row>
    <row r="1186" spans="1:9">
      <c r="A1186" t="s">
        <v>4</v>
      </c>
      <c r="B1186" s="4" t="s">
        <v>5</v>
      </c>
      <c r="C1186" s="4" t="s">
        <v>14</v>
      </c>
      <c r="D1186" s="4" t="s">
        <v>14</v>
      </c>
      <c r="E1186" s="4" t="s">
        <v>24</v>
      </c>
      <c r="F1186" s="4" t="s">
        <v>10</v>
      </c>
    </row>
    <row r="1187" spans="1:9">
      <c r="A1187" t="n">
        <v>11302</v>
      </c>
      <c r="B1187" s="66" t="n">
        <v>45</v>
      </c>
      <c r="C1187" s="7" t="n">
        <v>11</v>
      </c>
      <c r="D1187" s="7" t="n">
        <v>3</v>
      </c>
      <c r="E1187" s="7" t="n">
        <v>45</v>
      </c>
      <c r="F1187" s="7" t="n">
        <v>20000</v>
      </c>
    </row>
    <row r="1188" spans="1:9">
      <c r="A1188" t="s">
        <v>4</v>
      </c>
      <c r="B1188" s="4" t="s">
        <v>5</v>
      </c>
      <c r="C1188" s="4" t="s">
        <v>14</v>
      </c>
      <c r="D1188" s="4" t="s">
        <v>10</v>
      </c>
    </row>
    <row r="1189" spans="1:9">
      <c r="A1189" t="n">
        <v>11311</v>
      </c>
      <c r="B1189" s="37" t="n">
        <v>58</v>
      </c>
      <c r="C1189" s="7" t="n">
        <v>255</v>
      </c>
      <c r="D1189" s="7" t="n">
        <v>0</v>
      </c>
    </row>
    <row r="1190" spans="1:9">
      <c r="A1190" t="s">
        <v>4</v>
      </c>
      <c r="B1190" s="4" t="s">
        <v>5</v>
      </c>
      <c r="C1190" s="4" t="s">
        <v>10</v>
      </c>
    </row>
    <row r="1191" spans="1:9">
      <c r="A1191" t="n">
        <v>11315</v>
      </c>
      <c r="B1191" s="41" t="n">
        <v>16</v>
      </c>
      <c r="C1191" s="7" t="n">
        <v>500</v>
      </c>
    </row>
    <row r="1192" spans="1:9">
      <c r="A1192" t="s">
        <v>4</v>
      </c>
      <c r="B1192" s="4" t="s">
        <v>5</v>
      </c>
      <c r="C1192" s="4" t="s">
        <v>14</v>
      </c>
      <c r="D1192" s="4" t="s">
        <v>10</v>
      </c>
      <c r="E1192" s="4" t="s">
        <v>10</v>
      </c>
      <c r="F1192" s="4" t="s">
        <v>14</v>
      </c>
    </row>
    <row r="1193" spans="1:9">
      <c r="A1193" t="n">
        <v>11318</v>
      </c>
      <c r="B1193" s="31" t="n">
        <v>25</v>
      </c>
      <c r="C1193" s="7" t="n">
        <v>1</v>
      </c>
      <c r="D1193" s="7" t="n">
        <v>260</v>
      </c>
      <c r="E1193" s="7" t="n">
        <v>640</v>
      </c>
      <c r="F1193" s="7" t="n">
        <v>1</v>
      </c>
    </row>
    <row r="1194" spans="1:9">
      <c r="A1194" t="s">
        <v>4</v>
      </c>
      <c r="B1194" s="4" t="s">
        <v>5</v>
      </c>
      <c r="C1194" s="4" t="s">
        <v>14</v>
      </c>
      <c r="D1194" s="4" t="s">
        <v>10</v>
      </c>
      <c r="E1194" s="4" t="s">
        <v>6</v>
      </c>
    </row>
    <row r="1195" spans="1:9">
      <c r="A1195" t="n">
        <v>11325</v>
      </c>
      <c r="B1195" s="57" t="n">
        <v>51</v>
      </c>
      <c r="C1195" s="7" t="n">
        <v>4</v>
      </c>
      <c r="D1195" s="7" t="n">
        <v>16</v>
      </c>
      <c r="E1195" s="7" t="s">
        <v>152</v>
      </c>
    </row>
    <row r="1196" spans="1:9">
      <c r="A1196" t="s">
        <v>4</v>
      </c>
      <c r="B1196" s="4" t="s">
        <v>5</v>
      </c>
      <c r="C1196" s="4" t="s">
        <v>10</v>
      </c>
    </row>
    <row r="1197" spans="1:9">
      <c r="A1197" t="n">
        <v>11338</v>
      </c>
      <c r="B1197" s="41" t="n">
        <v>16</v>
      </c>
      <c r="C1197" s="7" t="n">
        <v>0</v>
      </c>
    </row>
    <row r="1198" spans="1:9">
      <c r="A1198" t="s">
        <v>4</v>
      </c>
      <c r="B1198" s="4" t="s">
        <v>5</v>
      </c>
      <c r="C1198" s="4" t="s">
        <v>10</v>
      </c>
      <c r="D1198" s="4" t="s">
        <v>14</v>
      </c>
      <c r="E1198" s="4" t="s">
        <v>9</v>
      </c>
      <c r="F1198" s="4" t="s">
        <v>50</v>
      </c>
      <c r="G1198" s="4" t="s">
        <v>14</v>
      </c>
      <c r="H1198" s="4" t="s">
        <v>14</v>
      </c>
      <c r="I1198" s="4" t="s">
        <v>14</v>
      </c>
      <c r="J1198" s="4" t="s">
        <v>9</v>
      </c>
      <c r="K1198" s="4" t="s">
        <v>50</v>
      </c>
      <c r="L1198" s="4" t="s">
        <v>14</v>
      </c>
      <c r="M1198" s="4" t="s">
        <v>14</v>
      </c>
      <c r="N1198" s="4" t="s">
        <v>14</v>
      </c>
      <c r="O1198" s="4" t="s">
        <v>9</v>
      </c>
      <c r="P1198" s="4" t="s">
        <v>50</v>
      </c>
      <c r="Q1198" s="4" t="s">
        <v>14</v>
      </c>
      <c r="R1198" s="4" t="s">
        <v>14</v>
      </c>
    </row>
    <row r="1199" spans="1:9">
      <c r="A1199" t="n">
        <v>11341</v>
      </c>
      <c r="B1199" s="58" t="n">
        <v>26</v>
      </c>
      <c r="C1199" s="7" t="n">
        <v>16</v>
      </c>
      <c r="D1199" s="7" t="n">
        <v>17</v>
      </c>
      <c r="E1199" s="7" t="n">
        <v>61087</v>
      </c>
      <c r="F1199" s="7" t="s">
        <v>153</v>
      </c>
      <c r="G1199" s="7" t="n">
        <v>2</v>
      </c>
      <c r="H1199" s="7" t="n">
        <v>3</v>
      </c>
      <c r="I1199" s="7" t="n">
        <v>17</v>
      </c>
      <c r="J1199" s="7" t="n">
        <v>61088</v>
      </c>
      <c r="K1199" s="7" t="s">
        <v>154</v>
      </c>
      <c r="L1199" s="7" t="n">
        <v>2</v>
      </c>
      <c r="M1199" s="7" t="n">
        <v>3</v>
      </c>
      <c r="N1199" s="7" t="n">
        <v>17</v>
      </c>
      <c r="O1199" s="7" t="n">
        <v>61089</v>
      </c>
      <c r="P1199" s="7" t="s">
        <v>155</v>
      </c>
      <c r="Q1199" s="7" t="n">
        <v>2</v>
      </c>
      <c r="R1199" s="7" t="n">
        <v>0</v>
      </c>
    </row>
    <row r="1200" spans="1:9">
      <c r="A1200" t="s">
        <v>4</v>
      </c>
      <c r="B1200" s="4" t="s">
        <v>5</v>
      </c>
    </row>
    <row r="1201" spans="1:18">
      <c r="A1201" t="n">
        <v>11563</v>
      </c>
      <c r="B1201" s="33" t="n">
        <v>28</v>
      </c>
    </row>
    <row r="1202" spans="1:18">
      <c r="A1202" t="s">
        <v>4</v>
      </c>
      <c r="B1202" s="4" t="s">
        <v>5</v>
      </c>
      <c r="C1202" s="4" t="s">
        <v>14</v>
      </c>
      <c r="D1202" s="4" t="s">
        <v>10</v>
      </c>
      <c r="E1202" s="4" t="s">
        <v>10</v>
      </c>
      <c r="F1202" s="4" t="s">
        <v>14</v>
      </c>
    </row>
    <row r="1203" spans="1:18">
      <c r="A1203" t="n">
        <v>11564</v>
      </c>
      <c r="B1203" s="31" t="n">
        <v>25</v>
      </c>
      <c r="C1203" s="7" t="n">
        <v>1</v>
      </c>
      <c r="D1203" s="7" t="n">
        <v>65535</v>
      </c>
      <c r="E1203" s="7" t="n">
        <v>65535</v>
      </c>
      <c r="F1203" s="7" t="n">
        <v>0</v>
      </c>
    </row>
    <row r="1204" spans="1:18">
      <c r="A1204" t="s">
        <v>4</v>
      </c>
      <c r="B1204" s="4" t="s">
        <v>5</v>
      </c>
      <c r="C1204" s="4" t="s">
        <v>14</v>
      </c>
      <c r="D1204" s="4" t="s">
        <v>10</v>
      </c>
      <c r="E1204" s="4" t="s">
        <v>10</v>
      </c>
      <c r="F1204" s="4" t="s">
        <v>14</v>
      </c>
    </row>
    <row r="1205" spans="1:18">
      <c r="A1205" t="n">
        <v>11571</v>
      </c>
      <c r="B1205" s="31" t="n">
        <v>25</v>
      </c>
      <c r="C1205" s="7" t="n">
        <v>1</v>
      </c>
      <c r="D1205" s="7" t="n">
        <v>60</v>
      </c>
      <c r="E1205" s="7" t="n">
        <v>640</v>
      </c>
      <c r="F1205" s="7" t="n">
        <v>2</v>
      </c>
    </row>
    <row r="1206" spans="1:18">
      <c r="A1206" t="s">
        <v>4</v>
      </c>
      <c r="B1206" s="4" t="s">
        <v>5</v>
      </c>
      <c r="C1206" s="4" t="s">
        <v>14</v>
      </c>
      <c r="D1206" s="4" t="s">
        <v>10</v>
      </c>
      <c r="E1206" s="4" t="s">
        <v>6</v>
      </c>
    </row>
    <row r="1207" spans="1:18">
      <c r="A1207" t="n">
        <v>11578</v>
      </c>
      <c r="B1207" s="57" t="n">
        <v>51</v>
      </c>
      <c r="C1207" s="7" t="n">
        <v>4</v>
      </c>
      <c r="D1207" s="7" t="n">
        <v>2</v>
      </c>
      <c r="E1207" s="7" t="s">
        <v>145</v>
      </c>
    </row>
    <row r="1208" spans="1:18">
      <c r="A1208" t="s">
        <v>4</v>
      </c>
      <c r="B1208" s="4" t="s">
        <v>5</v>
      </c>
      <c r="C1208" s="4" t="s">
        <v>10</v>
      </c>
    </row>
    <row r="1209" spans="1:18">
      <c r="A1209" t="n">
        <v>11591</v>
      </c>
      <c r="B1209" s="41" t="n">
        <v>16</v>
      </c>
      <c r="C1209" s="7" t="n">
        <v>0</v>
      </c>
    </row>
    <row r="1210" spans="1:18">
      <c r="A1210" t="s">
        <v>4</v>
      </c>
      <c r="B1210" s="4" t="s">
        <v>5</v>
      </c>
      <c r="C1210" s="4" t="s">
        <v>10</v>
      </c>
      <c r="D1210" s="4" t="s">
        <v>14</v>
      </c>
      <c r="E1210" s="4" t="s">
        <v>9</v>
      </c>
      <c r="F1210" s="4" t="s">
        <v>50</v>
      </c>
      <c r="G1210" s="4" t="s">
        <v>14</v>
      </c>
      <c r="H1210" s="4" t="s">
        <v>14</v>
      </c>
    </row>
    <row r="1211" spans="1:18">
      <c r="A1211" t="n">
        <v>11594</v>
      </c>
      <c r="B1211" s="58" t="n">
        <v>26</v>
      </c>
      <c r="C1211" s="7" t="n">
        <v>2</v>
      </c>
      <c r="D1211" s="7" t="n">
        <v>17</v>
      </c>
      <c r="E1211" s="7" t="n">
        <v>61090</v>
      </c>
      <c r="F1211" s="7" t="s">
        <v>156</v>
      </c>
      <c r="G1211" s="7" t="n">
        <v>2</v>
      </c>
      <c r="H1211" s="7" t="n">
        <v>0</v>
      </c>
    </row>
    <row r="1212" spans="1:18">
      <c r="A1212" t="s">
        <v>4</v>
      </c>
      <c r="B1212" s="4" t="s">
        <v>5</v>
      </c>
    </row>
    <row r="1213" spans="1:18">
      <c r="A1213" t="n">
        <v>11632</v>
      </c>
      <c r="B1213" s="33" t="n">
        <v>28</v>
      </c>
    </row>
    <row r="1214" spans="1:18">
      <c r="A1214" t="s">
        <v>4</v>
      </c>
      <c r="B1214" s="4" t="s">
        <v>5</v>
      </c>
      <c r="C1214" s="4" t="s">
        <v>14</v>
      </c>
      <c r="D1214" s="4" t="s">
        <v>10</v>
      </c>
      <c r="E1214" s="4" t="s">
        <v>10</v>
      </c>
      <c r="F1214" s="4" t="s">
        <v>14</v>
      </c>
    </row>
    <row r="1215" spans="1:18">
      <c r="A1215" t="n">
        <v>11633</v>
      </c>
      <c r="B1215" s="31" t="n">
        <v>25</v>
      </c>
      <c r="C1215" s="7" t="n">
        <v>1</v>
      </c>
      <c r="D1215" s="7" t="n">
        <v>65535</v>
      </c>
      <c r="E1215" s="7" t="n">
        <v>65535</v>
      </c>
      <c r="F1215" s="7" t="n">
        <v>0</v>
      </c>
    </row>
    <row r="1216" spans="1:18">
      <c r="A1216" t="s">
        <v>4</v>
      </c>
      <c r="B1216" s="4" t="s">
        <v>5</v>
      </c>
      <c r="C1216" s="4" t="s">
        <v>14</v>
      </c>
      <c r="D1216" s="4" t="s">
        <v>10</v>
      </c>
      <c r="E1216" s="4" t="s">
        <v>10</v>
      </c>
      <c r="F1216" s="4" t="s">
        <v>14</v>
      </c>
    </row>
    <row r="1217" spans="1:8">
      <c r="A1217" t="n">
        <v>11640</v>
      </c>
      <c r="B1217" s="31" t="n">
        <v>25</v>
      </c>
      <c r="C1217" s="7" t="n">
        <v>1</v>
      </c>
      <c r="D1217" s="7" t="n">
        <v>260</v>
      </c>
      <c r="E1217" s="7" t="n">
        <v>640</v>
      </c>
      <c r="F1217" s="7" t="n">
        <v>1</v>
      </c>
    </row>
    <row r="1218" spans="1:8">
      <c r="A1218" t="s">
        <v>4</v>
      </c>
      <c r="B1218" s="4" t="s">
        <v>5</v>
      </c>
      <c r="C1218" s="4" t="s">
        <v>14</v>
      </c>
      <c r="D1218" s="4" t="s">
        <v>10</v>
      </c>
      <c r="E1218" s="4" t="s">
        <v>6</v>
      </c>
    </row>
    <row r="1219" spans="1:8">
      <c r="A1219" t="n">
        <v>11647</v>
      </c>
      <c r="B1219" s="57" t="n">
        <v>51</v>
      </c>
      <c r="C1219" s="7" t="n">
        <v>4</v>
      </c>
      <c r="D1219" s="7" t="n">
        <v>16</v>
      </c>
      <c r="E1219" s="7" t="s">
        <v>157</v>
      </c>
    </row>
    <row r="1220" spans="1:8">
      <c r="A1220" t="s">
        <v>4</v>
      </c>
      <c r="B1220" s="4" t="s">
        <v>5</v>
      </c>
      <c r="C1220" s="4" t="s">
        <v>10</v>
      </c>
    </row>
    <row r="1221" spans="1:8">
      <c r="A1221" t="n">
        <v>11660</v>
      </c>
      <c r="B1221" s="41" t="n">
        <v>16</v>
      </c>
      <c r="C1221" s="7" t="n">
        <v>0</v>
      </c>
    </row>
    <row r="1222" spans="1:8">
      <c r="A1222" t="s">
        <v>4</v>
      </c>
      <c r="B1222" s="4" t="s">
        <v>5</v>
      </c>
      <c r="C1222" s="4" t="s">
        <v>10</v>
      </c>
      <c r="D1222" s="4" t="s">
        <v>14</v>
      </c>
      <c r="E1222" s="4" t="s">
        <v>9</v>
      </c>
      <c r="F1222" s="4" t="s">
        <v>50</v>
      </c>
      <c r="G1222" s="4" t="s">
        <v>14</v>
      </c>
      <c r="H1222" s="4" t="s">
        <v>14</v>
      </c>
      <c r="I1222" s="4" t="s">
        <v>14</v>
      </c>
      <c r="J1222" s="4" t="s">
        <v>9</v>
      </c>
      <c r="K1222" s="4" t="s">
        <v>50</v>
      </c>
      <c r="L1222" s="4" t="s">
        <v>14</v>
      </c>
      <c r="M1222" s="4" t="s">
        <v>14</v>
      </c>
      <c r="N1222" s="4" t="s">
        <v>14</v>
      </c>
      <c r="O1222" s="4" t="s">
        <v>9</v>
      </c>
      <c r="P1222" s="4" t="s">
        <v>50</v>
      </c>
      <c r="Q1222" s="4" t="s">
        <v>14</v>
      </c>
      <c r="R1222" s="4" t="s">
        <v>14</v>
      </c>
      <c r="S1222" s="4" t="s">
        <v>14</v>
      </c>
      <c r="T1222" s="4" t="s">
        <v>9</v>
      </c>
      <c r="U1222" s="4" t="s">
        <v>50</v>
      </c>
      <c r="V1222" s="4" t="s">
        <v>14</v>
      </c>
      <c r="W1222" s="4" t="s">
        <v>14</v>
      </c>
    </row>
    <row r="1223" spans="1:8">
      <c r="A1223" t="n">
        <v>11663</v>
      </c>
      <c r="B1223" s="58" t="n">
        <v>26</v>
      </c>
      <c r="C1223" s="7" t="n">
        <v>16</v>
      </c>
      <c r="D1223" s="7" t="n">
        <v>17</v>
      </c>
      <c r="E1223" s="7" t="n">
        <v>61091</v>
      </c>
      <c r="F1223" s="7" t="s">
        <v>158</v>
      </c>
      <c r="G1223" s="7" t="n">
        <v>2</v>
      </c>
      <c r="H1223" s="7" t="n">
        <v>3</v>
      </c>
      <c r="I1223" s="7" t="n">
        <v>17</v>
      </c>
      <c r="J1223" s="7" t="n">
        <v>61092</v>
      </c>
      <c r="K1223" s="7" t="s">
        <v>159</v>
      </c>
      <c r="L1223" s="7" t="n">
        <v>2</v>
      </c>
      <c r="M1223" s="7" t="n">
        <v>3</v>
      </c>
      <c r="N1223" s="7" t="n">
        <v>17</v>
      </c>
      <c r="O1223" s="7" t="n">
        <v>61093</v>
      </c>
      <c r="P1223" s="7" t="s">
        <v>160</v>
      </c>
      <c r="Q1223" s="7" t="n">
        <v>2</v>
      </c>
      <c r="R1223" s="7" t="n">
        <v>3</v>
      </c>
      <c r="S1223" s="7" t="n">
        <v>17</v>
      </c>
      <c r="T1223" s="7" t="n">
        <v>61094</v>
      </c>
      <c r="U1223" s="7" t="s">
        <v>161</v>
      </c>
      <c r="V1223" s="7" t="n">
        <v>2</v>
      </c>
      <c r="W1223" s="7" t="n">
        <v>0</v>
      </c>
    </row>
    <row r="1224" spans="1:8">
      <c r="A1224" t="s">
        <v>4</v>
      </c>
      <c r="B1224" s="4" t="s">
        <v>5</v>
      </c>
    </row>
    <row r="1225" spans="1:8">
      <c r="A1225" t="n">
        <v>12038</v>
      </c>
      <c r="B1225" s="33" t="n">
        <v>28</v>
      </c>
    </row>
    <row r="1226" spans="1:8">
      <c r="A1226" t="s">
        <v>4</v>
      </c>
      <c r="B1226" s="4" t="s">
        <v>5</v>
      </c>
      <c r="C1226" s="4" t="s">
        <v>14</v>
      </c>
      <c r="D1226" s="4" t="s">
        <v>10</v>
      </c>
      <c r="E1226" s="4" t="s">
        <v>10</v>
      </c>
      <c r="F1226" s="4" t="s">
        <v>14</v>
      </c>
    </row>
    <row r="1227" spans="1:8">
      <c r="A1227" t="n">
        <v>12039</v>
      </c>
      <c r="B1227" s="31" t="n">
        <v>25</v>
      </c>
      <c r="C1227" s="7" t="n">
        <v>1</v>
      </c>
      <c r="D1227" s="7" t="n">
        <v>65535</v>
      </c>
      <c r="E1227" s="7" t="n">
        <v>65535</v>
      </c>
      <c r="F1227" s="7" t="n">
        <v>0</v>
      </c>
    </row>
    <row r="1228" spans="1:8">
      <c r="A1228" t="s">
        <v>4</v>
      </c>
      <c r="B1228" s="4" t="s">
        <v>5</v>
      </c>
      <c r="C1228" s="4" t="s">
        <v>14</v>
      </c>
      <c r="D1228" s="4" t="s">
        <v>10</v>
      </c>
      <c r="E1228" s="4" t="s">
        <v>10</v>
      </c>
      <c r="F1228" s="4" t="s">
        <v>14</v>
      </c>
    </row>
    <row r="1229" spans="1:8">
      <c r="A1229" t="n">
        <v>12046</v>
      </c>
      <c r="B1229" s="31" t="n">
        <v>25</v>
      </c>
      <c r="C1229" s="7" t="n">
        <v>1</v>
      </c>
      <c r="D1229" s="7" t="n">
        <v>60</v>
      </c>
      <c r="E1229" s="7" t="n">
        <v>640</v>
      </c>
      <c r="F1229" s="7" t="n">
        <v>1</v>
      </c>
    </row>
    <row r="1230" spans="1:8">
      <c r="A1230" t="s">
        <v>4</v>
      </c>
      <c r="B1230" s="4" t="s">
        <v>5</v>
      </c>
      <c r="C1230" s="4" t="s">
        <v>14</v>
      </c>
      <c r="D1230" s="4" t="s">
        <v>10</v>
      </c>
      <c r="E1230" s="4" t="s">
        <v>6</v>
      </c>
    </row>
    <row r="1231" spans="1:8">
      <c r="A1231" t="n">
        <v>12053</v>
      </c>
      <c r="B1231" s="57" t="n">
        <v>51</v>
      </c>
      <c r="C1231" s="7" t="n">
        <v>4</v>
      </c>
      <c r="D1231" s="7" t="n">
        <v>4</v>
      </c>
      <c r="E1231" s="7" t="s">
        <v>162</v>
      </c>
    </row>
    <row r="1232" spans="1:8">
      <c r="A1232" t="s">
        <v>4</v>
      </c>
      <c r="B1232" s="4" t="s">
        <v>5</v>
      </c>
      <c r="C1232" s="4" t="s">
        <v>10</v>
      </c>
    </row>
    <row r="1233" spans="1:23">
      <c r="A1233" t="n">
        <v>12066</v>
      </c>
      <c r="B1233" s="41" t="n">
        <v>16</v>
      </c>
      <c r="C1233" s="7" t="n">
        <v>0</v>
      </c>
    </row>
    <row r="1234" spans="1:23">
      <c r="A1234" t="s">
        <v>4</v>
      </c>
      <c r="B1234" s="4" t="s">
        <v>5</v>
      </c>
      <c r="C1234" s="4" t="s">
        <v>10</v>
      </c>
      <c r="D1234" s="4" t="s">
        <v>14</v>
      </c>
      <c r="E1234" s="4" t="s">
        <v>9</v>
      </c>
      <c r="F1234" s="4" t="s">
        <v>50</v>
      </c>
      <c r="G1234" s="4" t="s">
        <v>14</v>
      </c>
      <c r="H1234" s="4" t="s">
        <v>14</v>
      </c>
    </row>
    <row r="1235" spans="1:23">
      <c r="A1235" t="n">
        <v>12069</v>
      </c>
      <c r="B1235" s="58" t="n">
        <v>26</v>
      </c>
      <c r="C1235" s="7" t="n">
        <v>4</v>
      </c>
      <c r="D1235" s="7" t="n">
        <v>17</v>
      </c>
      <c r="E1235" s="7" t="n">
        <v>61095</v>
      </c>
      <c r="F1235" s="7" t="s">
        <v>163</v>
      </c>
      <c r="G1235" s="7" t="n">
        <v>2</v>
      </c>
      <c r="H1235" s="7" t="n">
        <v>0</v>
      </c>
    </row>
    <row r="1236" spans="1:23">
      <c r="A1236" t="s">
        <v>4</v>
      </c>
      <c r="B1236" s="4" t="s">
        <v>5</v>
      </c>
    </row>
    <row r="1237" spans="1:23">
      <c r="A1237" t="n">
        <v>12136</v>
      </c>
      <c r="B1237" s="33" t="n">
        <v>28</v>
      </c>
    </row>
    <row r="1238" spans="1:23">
      <c r="A1238" t="s">
        <v>4</v>
      </c>
      <c r="B1238" s="4" t="s">
        <v>5</v>
      </c>
      <c r="C1238" s="4" t="s">
        <v>14</v>
      </c>
      <c r="D1238" s="4" t="s">
        <v>10</v>
      </c>
      <c r="E1238" s="4" t="s">
        <v>10</v>
      </c>
      <c r="F1238" s="4" t="s">
        <v>14</v>
      </c>
    </row>
    <row r="1239" spans="1:23">
      <c r="A1239" t="n">
        <v>12137</v>
      </c>
      <c r="B1239" s="31" t="n">
        <v>25</v>
      </c>
      <c r="C1239" s="7" t="n">
        <v>1</v>
      </c>
      <c r="D1239" s="7" t="n">
        <v>65535</v>
      </c>
      <c r="E1239" s="7" t="n">
        <v>65535</v>
      </c>
      <c r="F1239" s="7" t="n">
        <v>0</v>
      </c>
    </row>
    <row r="1240" spans="1:23">
      <c r="A1240" t="s">
        <v>4</v>
      </c>
      <c r="B1240" s="4" t="s">
        <v>5</v>
      </c>
      <c r="C1240" s="4" t="s">
        <v>14</v>
      </c>
      <c r="D1240" s="4" t="s">
        <v>10</v>
      </c>
      <c r="E1240" s="4" t="s">
        <v>10</v>
      </c>
      <c r="F1240" s="4" t="s">
        <v>14</v>
      </c>
    </row>
    <row r="1241" spans="1:23">
      <c r="A1241" t="n">
        <v>12144</v>
      </c>
      <c r="B1241" s="31" t="n">
        <v>25</v>
      </c>
      <c r="C1241" s="7" t="n">
        <v>1</v>
      </c>
      <c r="D1241" s="7" t="n">
        <v>60</v>
      </c>
      <c r="E1241" s="7" t="n">
        <v>640</v>
      </c>
      <c r="F1241" s="7" t="n">
        <v>2</v>
      </c>
    </row>
    <row r="1242" spans="1:23">
      <c r="A1242" t="s">
        <v>4</v>
      </c>
      <c r="B1242" s="4" t="s">
        <v>5</v>
      </c>
      <c r="C1242" s="4" t="s">
        <v>14</v>
      </c>
      <c r="D1242" s="4" t="s">
        <v>10</v>
      </c>
      <c r="E1242" s="4" t="s">
        <v>6</v>
      </c>
    </row>
    <row r="1243" spans="1:23">
      <c r="A1243" t="n">
        <v>12151</v>
      </c>
      <c r="B1243" s="57" t="n">
        <v>51</v>
      </c>
      <c r="C1243" s="7" t="n">
        <v>4</v>
      </c>
      <c r="D1243" s="7" t="n">
        <v>7032</v>
      </c>
      <c r="E1243" s="7" t="s">
        <v>152</v>
      </c>
    </row>
    <row r="1244" spans="1:23">
      <c r="A1244" t="s">
        <v>4</v>
      </c>
      <c r="B1244" s="4" t="s">
        <v>5</v>
      </c>
      <c r="C1244" s="4" t="s">
        <v>10</v>
      </c>
    </row>
    <row r="1245" spans="1:23">
      <c r="A1245" t="n">
        <v>12164</v>
      </c>
      <c r="B1245" s="41" t="n">
        <v>16</v>
      </c>
      <c r="C1245" s="7" t="n">
        <v>0</v>
      </c>
    </row>
    <row r="1246" spans="1:23">
      <c r="A1246" t="s">
        <v>4</v>
      </c>
      <c r="B1246" s="4" t="s">
        <v>5</v>
      </c>
      <c r="C1246" s="4" t="s">
        <v>10</v>
      </c>
      <c r="D1246" s="4" t="s">
        <v>14</v>
      </c>
      <c r="E1246" s="4" t="s">
        <v>9</v>
      </c>
      <c r="F1246" s="4" t="s">
        <v>50</v>
      </c>
      <c r="G1246" s="4" t="s">
        <v>14</v>
      </c>
      <c r="H1246" s="4" t="s">
        <v>14</v>
      </c>
    </row>
    <row r="1247" spans="1:23">
      <c r="A1247" t="n">
        <v>12167</v>
      </c>
      <c r="B1247" s="58" t="n">
        <v>26</v>
      </c>
      <c r="C1247" s="7" t="n">
        <v>7032</v>
      </c>
      <c r="D1247" s="7" t="n">
        <v>17</v>
      </c>
      <c r="E1247" s="7" t="n">
        <v>61096</v>
      </c>
      <c r="F1247" s="7" t="s">
        <v>164</v>
      </c>
      <c r="G1247" s="7" t="n">
        <v>2</v>
      </c>
      <c r="H1247" s="7" t="n">
        <v>0</v>
      </c>
    </row>
    <row r="1248" spans="1:23">
      <c r="A1248" t="s">
        <v>4</v>
      </c>
      <c r="B1248" s="4" t="s">
        <v>5</v>
      </c>
    </row>
    <row r="1249" spans="1:8">
      <c r="A1249" t="n">
        <v>12258</v>
      </c>
      <c r="B1249" s="33" t="n">
        <v>28</v>
      </c>
    </row>
    <row r="1250" spans="1:8">
      <c r="A1250" t="s">
        <v>4</v>
      </c>
      <c r="B1250" s="4" t="s">
        <v>5</v>
      </c>
      <c r="C1250" s="4" t="s">
        <v>14</v>
      </c>
      <c r="D1250" s="4" t="s">
        <v>10</v>
      </c>
      <c r="E1250" s="4" t="s">
        <v>10</v>
      </c>
      <c r="F1250" s="4" t="s">
        <v>14</v>
      </c>
    </row>
    <row r="1251" spans="1:8">
      <c r="A1251" t="n">
        <v>12259</v>
      </c>
      <c r="B1251" s="31" t="n">
        <v>25</v>
      </c>
      <c r="C1251" s="7" t="n">
        <v>1</v>
      </c>
      <c r="D1251" s="7" t="n">
        <v>65535</v>
      </c>
      <c r="E1251" s="7" t="n">
        <v>65535</v>
      </c>
      <c r="F1251" s="7" t="n">
        <v>0</v>
      </c>
    </row>
    <row r="1252" spans="1:8">
      <c r="A1252" t="s">
        <v>4</v>
      </c>
      <c r="B1252" s="4" t="s">
        <v>5</v>
      </c>
      <c r="C1252" s="4" t="s">
        <v>14</v>
      </c>
      <c r="D1252" s="4" t="s">
        <v>10</v>
      </c>
      <c r="E1252" s="4" t="s">
        <v>10</v>
      </c>
      <c r="F1252" s="4" t="s">
        <v>14</v>
      </c>
    </row>
    <row r="1253" spans="1:8">
      <c r="A1253" t="n">
        <v>12266</v>
      </c>
      <c r="B1253" s="31" t="n">
        <v>25</v>
      </c>
      <c r="C1253" s="7" t="n">
        <v>1</v>
      </c>
      <c r="D1253" s="7" t="n">
        <v>260</v>
      </c>
      <c r="E1253" s="7" t="n">
        <v>640</v>
      </c>
      <c r="F1253" s="7" t="n">
        <v>1</v>
      </c>
    </row>
    <row r="1254" spans="1:8">
      <c r="A1254" t="s">
        <v>4</v>
      </c>
      <c r="B1254" s="4" t="s">
        <v>5</v>
      </c>
      <c r="C1254" s="4" t="s">
        <v>14</v>
      </c>
      <c r="D1254" s="4" t="s">
        <v>10</v>
      </c>
      <c r="E1254" s="4" t="s">
        <v>6</v>
      </c>
    </row>
    <row r="1255" spans="1:8">
      <c r="A1255" t="n">
        <v>12273</v>
      </c>
      <c r="B1255" s="57" t="n">
        <v>51</v>
      </c>
      <c r="C1255" s="7" t="n">
        <v>4</v>
      </c>
      <c r="D1255" s="7" t="n">
        <v>16</v>
      </c>
      <c r="E1255" s="7" t="s">
        <v>152</v>
      </c>
    </row>
    <row r="1256" spans="1:8">
      <c r="A1256" t="s">
        <v>4</v>
      </c>
      <c r="B1256" s="4" t="s">
        <v>5</v>
      </c>
      <c r="C1256" s="4" t="s">
        <v>10</v>
      </c>
    </row>
    <row r="1257" spans="1:8">
      <c r="A1257" t="n">
        <v>12286</v>
      </c>
      <c r="B1257" s="41" t="n">
        <v>16</v>
      </c>
      <c r="C1257" s="7" t="n">
        <v>0</v>
      </c>
    </row>
    <row r="1258" spans="1:8">
      <c r="A1258" t="s">
        <v>4</v>
      </c>
      <c r="B1258" s="4" t="s">
        <v>5</v>
      </c>
      <c r="C1258" s="4" t="s">
        <v>10</v>
      </c>
      <c r="D1258" s="4" t="s">
        <v>14</v>
      </c>
      <c r="E1258" s="4" t="s">
        <v>9</v>
      </c>
      <c r="F1258" s="4" t="s">
        <v>50</v>
      </c>
      <c r="G1258" s="4" t="s">
        <v>14</v>
      </c>
      <c r="H1258" s="4" t="s">
        <v>14</v>
      </c>
      <c r="I1258" s="4" t="s">
        <v>14</v>
      </c>
      <c r="J1258" s="4" t="s">
        <v>9</v>
      </c>
      <c r="K1258" s="4" t="s">
        <v>50</v>
      </c>
      <c r="L1258" s="4" t="s">
        <v>14</v>
      </c>
      <c r="M1258" s="4" t="s">
        <v>14</v>
      </c>
    </row>
    <row r="1259" spans="1:8">
      <c r="A1259" t="n">
        <v>12289</v>
      </c>
      <c r="B1259" s="58" t="n">
        <v>26</v>
      </c>
      <c r="C1259" s="7" t="n">
        <v>16</v>
      </c>
      <c r="D1259" s="7" t="n">
        <v>17</v>
      </c>
      <c r="E1259" s="7" t="n">
        <v>61097</v>
      </c>
      <c r="F1259" s="7" t="s">
        <v>165</v>
      </c>
      <c r="G1259" s="7" t="n">
        <v>2</v>
      </c>
      <c r="H1259" s="7" t="n">
        <v>3</v>
      </c>
      <c r="I1259" s="7" t="n">
        <v>17</v>
      </c>
      <c r="J1259" s="7" t="n">
        <v>61098</v>
      </c>
      <c r="K1259" s="7" t="s">
        <v>166</v>
      </c>
      <c r="L1259" s="7" t="n">
        <v>2</v>
      </c>
      <c r="M1259" s="7" t="n">
        <v>0</v>
      </c>
    </row>
    <row r="1260" spans="1:8">
      <c r="A1260" t="s">
        <v>4</v>
      </c>
      <c r="B1260" s="4" t="s">
        <v>5</v>
      </c>
    </row>
    <row r="1261" spans="1:8">
      <c r="A1261" t="n">
        <v>12485</v>
      </c>
      <c r="B1261" s="33" t="n">
        <v>28</v>
      </c>
    </row>
    <row r="1262" spans="1:8">
      <c r="A1262" t="s">
        <v>4</v>
      </c>
      <c r="B1262" s="4" t="s">
        <v>5</v>
      </c>
      <c r="C1262" s="4" t="s">
        <v>10</v>
      </c>
      <c r="D1262" s="4" t="s">
        <v>14</v>
      </c>
    </row>
    <row r="1263" spans="1:8">
      <c r="A1263" t="n">
        <v>12486</v>
      </c>
      <c r="B1263" s="69" t="n">
        <v>89</v>
      </c>
      <c r="C1263" s="7" t="n">
        <v>65533</v>
      </c>
      <c r="D1263" s="7" t="n">
        <v>1</v>
      </c>
    </row>
    <row r="1264" spans="1:8">
      <c r="A1264" t="s">
        <v>4</v>
      </c>
      <c r="B1264" s="4" t="s">
        <v>5</v>
      </c>
      <c r="C1264" s="4" t="s">
        <v>14</v>
      </c>
      <c r="D1264" s="4" t="s">
        <v>10</v>
      </c>
      <c r="E1264" s="4" t="s">
        <v>10</v>
      </c>
      <c r="F1264" s="4" t="s">
        <v>14</v>
      </c>
    </row>
    <row r="1265" spans="1:13">
      <c r="A1265" t="n">
        <v>12490</v>
      </c>
      <c r="B1265" s="31" t="n">
        <v>25</v>
      </c>
      <c r="C1265" s="7" t="n">
        <v>1</v>
      </c>
      <c r="D1265" s="7" t="n">
        <v>65535</v>
      </c>
      <c r="E1265" s="7" t="n">
        <v>65535</v>
      </c>
      <c r="F1265" s="7" t="n">
        <v>0</v>
      </c>
    </row>
    <row r="1266" spans="1:13">
      <c r="A1266" t="s">
        <v>4</v>
      </c>
      <c r="B1266" s="4" t="s">
        <v>5</v>
      </c>
      <c r="C1266" s="4" t="s">
        <v>14</v>
      </c>
      <c r="D1266" s="4" t="s">
        <v>10</v>
      </c>
      <c r="E1266" s="4" t="s">
        <v>24</v>
      </c>
    </row>
    <row r="1267" spans="1:13">
      <c r="A1267" t="n">
        <v>12497</v>
      </c>
      <c r="B1267" s="37" t="n">
        <v>58</v>
      </c>
      <c r="C1267" s="7" t="n">
        <v>101</v>
      </c>
      <c r="D1267" s="7" t="n">
        <v>500</v>
      </c>
      <c r="E1267" s="7" t="n">
        <v>1</v>
      </c>
    </row>
    <row r="1268" spans="1:13">
      <c r="A1268" t="s">
        <v>4</v>
      </c>
      <c r="B1268" s="4" t="s">
        <v>5</v>
      </c>
      <c r="C1268" s="4" t="s">
        <v>14</v>
      </c>
      <c r="D1268" s="4" t="s">
        <v>10</v>
      </c>
    </row>
    <row r="1269" spans="1:13">
      <c r="A1269" t="n">
        <v>12505</v>
      </c>
      <c r="B1269" s="37" t="n">
        <v>58</v>
      </c>
      <c r="C1269" s="7" t="n">
        <v>254</v>
      </c>
      <c r="D1269" s="7" t="n">
        <v>0</v>
      </c>
    </row>
    <row r="1270" spans="1:13">
      <c r="A1270" t="s">
        <v>4</v>
      </c>
      <c r="B1270" s="4" t="s">
        <v>5</v>
      </c>
      <c r="C1270" s="4" t="s">
        <v>14</v>
      </c>
    </row>
    <row r="1271" spans="1:13">
      <c r="A1271" t="n">
        <v>12509</v>
      </c>
      <c r="B1271" s="72" t="n">
        <v>116</v>
      </c>
      <c r="C1271" s="7" t="n">
        <v>0</v>
      </c>
    </row>
    <row r="1272" spans="1:13">
      <c r="A1272" t="s">
        <v>4</v>
      </c>
      <c r="B1272" s="4" t="s">
        <v>5</v>
      </c>
      <c r="C1272" s="4" t="s">
        <v>14</v>
      </c>
      <c r="D1272" s="4" t="s">
        <v>10</v>
      </c>
    </row>
    <row r="1273" spans="1:13">
      <c r="A1273" t="n">
        <v>12511</v>
      </c>
      <c r="B1273" s="72" t="n">
        <v>116</v>
      </c>
      <c r="C1273" s="7" t="n">
        <v>2</v>
      </c>
      <c r="D1273" s="7" t="n">
        <v>1</v>
      </c>
    </row>
    <row r="1274" spans="1:13">
      <c r="A1274" t="s">
        <v>4</v>
      </c>
      <c r="B1274" s="4" t="s">
        <v>5</v>
      </c>
      <c r="C1274" s="4" t="s">
        <v>14</v>
      </c>
      <c r="D1274" s="4" t="s">
        <v>9</v>
      </c>
    </row>
    <row r="1275" spans="1:13">
      <c r="A1275" t="n">
        <v>12515</v>
      </c>
      <c r="B1275" s="72" t="n">
        <v>116</v>
      </c>
      <c r="C1275" s="7" t="n">
        <v>5</v>
      </c>
      <c r="D1275" s="7" t="n">
        <v>1133903872</v>
      </c>
    </row>
    <row r="1276" spans="1:13">
      <c r="A1276" t="s">
        <v>4</v>
      </c>
      <c r="B1276" s="4" t="s">
        <v>5</v>
      </c>
      <c r="C1276" s="4" t="s">
        <v>14</v>
      </c>
      <c r="D1276" s="4" t="s">
        <v>10</v>
      </c>
    </row>
    <row r="1277" spans="1:13">
      <c r="A1277" t="n">
        <v>12521</v>
      </c>
      <c r="B1277" s="72" t="n">
        <v>116</v>
      </c>
      <c r="C1277" s="7" t="n">
        <v>6</v>
      </c>
      <c r="D1277" s="7" t="n">
        <v>1</v>
      </c>
    </row>
    <row r="1278" spans="1:13">
      <c r="A1278" t="s">
        <v>4</v>
      </c>
      <c r="B1278" s="4" t="s">
        <v>5</v>
      </c>
      <c r="C1278" s="4" t="s">
        <v>14</v>
      </c>
      <c r="D1278" s="4" t="s">
        <v>14</v>
      </c>
      <c r="E1278" s="4" t="s">
        <v>24</v>
      </c>
      <c r="F1278" s="4" t="s">
        <v>24</v>
      </c>
      <c r="G1278" s="4" t="s">
        <v>24</v>
      </c>
      <c r="H1278" s="4" t="s">
        <v>10</v>
      </c>
    </row>
    <row r="1279" spans="1:13">
      <c r="A1279" t="n">
        <v>12525</v>
      </c>
      <c r="B1279" s="66" t="n">
        <v>45</v>
      </c>
      <c r="C1279" s="7" t="n">
        <v>2</v>
      </c>
      <c r="D1279" s="7" t="n">
        <v>3</v>
      </c>
      <c r="E1279" s="7" t="n">
        <v>-131.440002441406</v>
      </c>
      <c r="F1279" s="7" t="n">
        <v>0.209999993443489</v>
      </c>
      <c r="G1279" s="7" t="n">
        <v>136.429992675781</v>
      </c>
      <c r="H1279" s="7" t="n">
        <v>0</v>
      </c>
    </row>
    <row r="1280" spans="1:13">
      <c r="A1280" t="s">
        <v>4</v>
      </c>
      <c r="B1280" s="4" t="s">
        <v>5</v>
      </c>
      <c r="C1280" s="4" t="s">
        <v>14</v>
      </c>
      <c r="D1280" s="4" t="s">
        <v>14</v>
      </c>
      <c r="E1280" s="4" t="s">
        <v>24</v>
      </c>
      <c r="F1280" s="4" t="s">
        <v>24</v>
      </c>
      <c r="G1280" s="4" t="s">
        <v>24</v>
      </c>
      <c r="H1280" s="4" t="s">
        <v>10</v>
      </c>
      <c r="I1280" s="4" t="s">
        <v>14</v>
      </c>
    </row>
    <row r="1281" spans="1:9">
      <c r="A1281" t="n">
        <v>12542</v>
      </c>
      <c r="B1281" s="66" t="n">
        <v>45</v>
      </c>
      <c r="C1281" s="7" t="n">
        <v>4</v>
      </c>
      <c r="D1281" s="7" t="n">
        <v>3</v>
      </c>
      <c r="E1281" s="7" t="n">
        <v>0.0399999991059303</v>
      </c>
      <c r="F1281" s="7" t="n">
        <v>123.790000915527</v>
      </c>
      <c r="G1281" s="7" t="n">
        <v>0</v>
      </c>
      <c r="H1281" s="7" t="n">
        <v>0</v>
      </c>
      <c r="I1281" s="7" t="n">
        <v>0</v>
      </c>
    </row>
    <row r="1282" spans="1:9">
      <c r="A1282" t="s">
        <v>4</v>
      </c>
      <c r="B1282" s="4" t="s">
        <v>5</v>
      </c>
      <c r="C1282" s="4" t="s">
        <v>14</v>
      </c>
      <c r="D1282" s="4" t="s">
        <v>14</v>
      </c>
      <c r="E1282" s="4" t="s">
        <v>24</v>
      </c>
      <c r="F1282" s="4" t="s">
        <v>10</v>
      </c>
    </row>
    <row r="1283" spans="1:9">
      <c r="A1283" t="n">
        <v>12560</v>
      </c>
      <c r="B1283" s="66" t="n">
        <v>45</v>
      </c>
      <c r="C1283" s="7" t="n">
        <v>5</v>
      </c>
      <c r="D1283" s="7" t="n">
        <v>3</v>
      </c>
      <c r="E1283" s="7" t="n">
        <v>1.10000002384186</v>
      </c>
      <c r="F1283" s="7" t="n">
        <v>0</v>
      </c>
    </row>
    <row r="1284" spans="1:9">
      <c r="A1284" t="s">
        <v>4</v>
      </c>
      <c r="B1284" s="4" t="s">
        <v>5</v>
      </c>
      <c r="C1284" s="4" t="s">
        <v>14</v>
      </c>
      <c r="D1284" s="4" t="s">
        <v>14</v>
      </c>
      <c r="E1284" s="4" t="s">
        <v>24</v>
      </c>
      <c r="F1284" s="4" t="s">
        <v>10</v>
      </c>
    </row>
    <row r="1285" spans="1:9">
      <c r="A1285" t="n">
        <v>12569</v>
      </c>
      <c r="B1285" s="66" t="n">
        <v>45</v>
      </c>
      <c r="C1285" s="7" t="n">
        <v>11</v>
      </c>
      <c r="D1285" s="7" t="n">
        <v>3</v>
      </c>
      <c r="E1285" s="7" t="n">
        <v>45</v>
      </c>
      <c r="F1285" s="7" t="n">
        <v>0</v>
      </c>
    </row>
    <row r="1286" spans="1:9">
      <c r="A1286" t="s">
        <v>4</v>
      </c>
      <c r="B1286" s="4" t="s">
        <v>5</v>
      </c>
      <c r="C1286" s="4" t="s">
        <v>14</v>
      </c>
      <c r="D1286" s="4" t="s">
        <v>10</v>
      </c>
      <c r="E1286" s="4" t="s">
        <v>6</v>
      </c>
      <c r="F1286" s="4" t="s">
        <v>6</v>
      </c>
      <c r="G1286" s="4" t="s">
        <v>6</v>
      </c>
      <c r="H1286" s="4" t="s">
        <v>6</v>
      </c>
    </row>
    <row r="1287" spans="1:9">
      <c r="A1287" t="n">
        <v>12578</v>
      </c>
      <c r="B1287" s="57" t="n">
        <v>51</v>
      </c>
      <c r="C1287" s="7" t="n">
        <v>3</v>
      </c>
      <c r="D1287" s="7" t="n">
        <v>0</v>
      </c>
      <c r="E1287" s="7" t="s">
        <v>167</v>
      </c>
      <c r="F1287" s="7" t="s">
        <v>168</v>
      </c>
      <c r="G1287" s="7" t="s">
        <v>169</v>
      </c>
      <c r="H1287" s="7" t="s">
        <v>170</v>
      </c>
    </row>
    <row r="1288" spans="1:9">
      <c r="A1288" t="s">
        <v>4</v>
      </c>
      <c r="B1288" s="4" t="s">
        <v>5</v>
      </c>
      <c r="C1288" s="4" t="s">
        <v>14</v>
      </c>
      <c r="D1288" s="4" t="s">
        <v>10</v>
      </c>
      <c r="E1288" s="4" t="s">
        <v>6</v>
      </c>
      <c r="F1288" s="4" t="s">
        <v>6</v>
      </c>
      <c r="G1288" s="4" t="s">
        <v>6</v>
      </c>
      <c r="H1288" s="4" t="s">
        <v>6</v>
      </c>
    </row>
    <row r="1289" spans="1:9">
      <c r="A1289" t="n">
        <v>12607</v>
      </c>
      <c r="B1289" s="57" t="n">
        <v>51</v>
      </c>
      <c r="C1289" s="7" t="n">
        <v>3</v>
      </c>
      <c r="D1289" s="7" t="n">
        <v>4</v>
      </c>
      <c r="E1289" s="7" t="s">
        <v>171</v>
      </c>
      <c r="F1289" s="7" t="s">
        <v>168</v>
      </c>
      <c r="G1289" s="7" t="s">
        <v>169</v>
      </c>
      <c r="H1289" s="7" t="s">
        <v>170</v>
      </c>
    </row>
    <row r="1290" spans="1:9">
      <c r="A1290" t="s">
        <v>4</v>
      </c>
      <c r="B1290" s="4" t="s">
        <v>5</v>
      </c>
      <c r="C1290" s="4" t="s">
        <v>14</v>
      </c>
      <c r="D1290" s="4" t="s">
        <v>10</v>
      </c>
      <c r="E1290" s="4" t="s">
        <v>6</v>
      </c>
      <c r="F1290" s="4" t="s">
        <v>6</v>
      </c>
      <c r="G1290" s="4" t="s">
        <v>6</v>
      </c>
      <c r="H1290" s="4" t="s">
        <v>6</v>
      </c>
    </row>
    <row r="1291" spans="1:9">
      <c r="A1291" t="n">
        <v>12628</v>
      </c>
      <c r="B1291" s="57" t="n">
        <v>51</v>
      </c>
      <c r="C1291" s="7" t="n">
        <v>3</v>
      </c>
      <c r="D1291" s="7" t="n">
        <v>16</v>
      </c>
      <c r="E1291" s="7" t="s">
        <v>172</v>
      </c>
      <c r="F1291" s="7" t="s">
        <v>173</v>
      </c>
      <c r="G1291" s="7" t="s">
        <v>169</v>
      </c>
      <c r="H1291" s="7" t="s">
        <v>170</v>
      </c>
    </row>
    <row r="1292" spans="1:9">
      <c r="A1292" t="s">
        <v>4</v>
      </c>
      <c r="B1292" s="4" t="s">
        <v>5</v>
      </c>
      <c r="C1292" s="4" t="s">
        <v>14</v>
      </c>
      <c r="D1292" s="4" t="s">
        <v>10</v>
      </c>
      <c r="E1292" s="4" t="s">
        <v>10</v>
      </c>
      <c r="F1292" s="4" t="s">
        <v>9</v>
      </c>
    </row>
    <row r="1293" spans="1:9">
      <c r="A1293" t="n">
        <v>12657</v>
      </c>
      <c r="B1293" s="67" t="n">
        <v>84</v>
      </c>
      <c r="C1293" s="7" t="n">
        <v>1</v>
      </c>
      <c r="D1293" s="7" t="n">
        <v>0</v>
      </c>
      <c r="E1293" s="7" t="n">
        <v>0</v>
      </c>
      <c r="F1293" s="7" t="n">
        <v>0</v>
      </c>
    </row>
    <row r="1294" spans="1:9">
      <c r="A1294" t="s">
        <v>4</v>
      </c>
      <c r="B1294" s="4" t="s">
        <v>5</v>
      </c>
      <c r="C1294" s="4" t="s">
        <v>14</v>
      </c>
      <c r="D1294" s="4" t="s">
        <v>10</v>
      </c>
    </row>
    <row r="1295" spans="1:9">
      <c r="A1295" t="n">
        <v>12667</v>
      </c>
      <c r="B1295" s="37" t="n">
        <v>58</v>
      </c>
      <c r="C1295" s="7" t="n">
        <v>255</v>
      </c>
      <c r="D1295" s="7" t="n">
        <v>0</v>
      </c>
    </row>
    <row r="1296" spans="1:9">
      <c r="A1296" t="s">
        <v>4</v>
      </c>
      <c r="B1296" s="4" t="s">
        <v>5</v>
      </c>
      <c r="C1296" s="4" t="s">
        <v>14</v>
      </c>
      <c r="D1296" s="4" t="s">
        <v>10</v>
      </c>
      <c r="E1296" s="4" t="s">
        <v>6</v>
      </c>
    </row>
    <row r="1297" spans="1:9">
      <c r="A1297" t="n">
        <v>12671</v>
      </c>
      <c r="B1297" s="57" t="n">
        <v>51</v>
      </c>
      <c r="C1297" s="7" t="n">
        <v>4</v>
      </c>
      <c r="D1297" s="7" t="n">
        <v>2</v>
      </c>
      <c r="E1297" s="7" t="s">
        <v>174</v>
      </c>
    </row>
    <row r="1298" spans="1:9">
      <c r="A1298" t="s">
        <v>4</v>
      </c>
      <c r="B1298" s="4" t="s">
        <v>5</v>
      </c>
      <c r="C1298" s="4" t="s">
        <v>10</v>
      </c>
    </row>
    <row r="1299" spans="1:9">
      <c r="A1299" t="n">
        <v>12686</v>
      </c>
      <c r="B1299" s="41" t="n">
        <v>16</v>
      </c>
      <c r="C1299" s="7" t="n">
        <v>0</v>
      </c>
    </row>
    <row r="1300" spans="1:9">
      <c r="A1300" t="s">
        <v>4</v>
      </c>
      <c r="B1300" s="4" t="s">
        <v>5</v>
      </c>
      <c r="C1300" s="4" t="s">
        <v>10</v>
      </c>
      <c r="D1300" s="4" t="s">
        <v>14</v>
      </c>
      <c r="E1300" s="4" t="s">
        <v>9</v>
      </c>
      <c r="F1300" s="4" t="s">
        <v>50</v>
      </c>
      <c r="G1300" s="4" t="s">
        <v>14</v>
      </c>
      <c r="H1300" s="4" t="s">
        <v>14</v>
      </c>
    </row>
    <row r="1301" spans="1:9">
      <c r="A1301" t="n">
        <v>12689</v>
      </c>
      <c r="B1301" s="58" t="n">
        <v>26</v>
      </c>
      <c r="C1301" s="7" t="n">
        <v>2</v>
      </c>
      <c r="D1301" s="7" t="n">
        <v>17</v>
      </c>
      <c r="E1301" s="7" t="n">
        <v>61099</v>
      </c>
      <c r="F1301" s="7" t="s">
        <v>175</v>
      </c>
      <c r="G1301" s="7" t="n">
        <v>2</v>
      </c>
      <c r="H1301" s="7" t="n">
        <v>0</v>
      </c>
    </row>
    <row r="1302" spans="1:9">
      <c r="A1302" t="s">
        <v>4</v>
      </c>
      <c r="B1302" s="4" t="s">
        <v>5</v>
      </c>
    </row>
    <row r="1303" spans="1:9">
      <c r="A1303" t="n">
        <v>12708</v>
      </c>
      <c r="B1303" s="33" t="n">
        <v>28</v>
      </c>
    </row>
    <row r="1304" spans="1:9">
      <c r="A1304" t="s">
        <v>4</v>
      </c>
      <c r="B1304" s="4" t="s">
        <v>5</v>
      </c>
      <c r="C1304" s="4" t="s">
        <v>14</v>
      </c>
      <c r="D1304" s="4" t="s">
        <v>10</v>
      </c>
      <c r="E1304" s="4" t="s">
        <v>6</v>
      </c>
    </row>
    <row r="1305" spans="1:9">
      <c r="A1305" t="n">
        <v>12709</v>
      </c>
      <c r="B1305" s="57" t="n">
        <v>51</v>
      </c>
      <c r="C1305" s="7" t="n">
        <v>4</v>
      </c>
      <c r="D1305" s="7" t="n">
        <v>7</v>
      </c>
      <c r="E1305" s="7" t="s">
        <v>143</v>
      </c>
    </row>
    <row r="1306" spans="1:9">
      <c r="A1306" t="s">
        <v>4</v>
      </c>
      <c r="B1306" s="4" t="s">
        <v>5</v>
      </c>
      <c r="C1306" s="4" t="s">
        <v>10</v>
      </c>
    </row>
    <row r="1307" spans="1:9">
      <c r="A1307" t="n">
        <v>12722</v>
      </c>
      <c r="B1307" s="41" t="n">
        <v>16</v>
      </c>
      <c r="C1307" s="7" t="n">
        <v>0</v>
      </c>
    </row>
    <row r="1308" spans="1:9">
      <c r="A1308" t="s">
        <v>4</v>
      </c>
      <c r="B1308" s="4" t="s">
        <v>5</v>
      </c>
      <c r="C1308" s="4" t="s">
        <v>10</v>
      </c>
      <c r="D1308" s="4" t="s">
        <v>14</v>
      </c>
      <c r="E1308" s="4" t="s">
        <v>9</v>
      </c>
      <c r="F1308" s="4" t="s">
        <v>50</v>
      </c>
      <c r="G1308" s="4" t="s">
        <v>14</v>
      </c>
      <c r="H1308" s="4" t="s">
        <v>14</v>
      </c>
    </row>
    <row r="1309" spans="1:9">
      <c r="A1309" t="n">
        <v>12725</v>
      </c>
      <c r="B1309" s="58" t="n">
        <v>26</v>
      </c>
      <c r="C1309" s="7" t="n">
        <v>7</v>
      </c>
      <c r="D1309" s="7" t="n">
        <v>17</v>
      </c>
      <c r="E1309" s="7" t="n">
        <v>61100</v>
      </c>
      <c r="F1309" s="7" t="s">
        <v>176</v>
      </c>
      <c r="G1309" s="7" t="n">
        <v>2</v>
      </c>
      <c r="H1309" s="7" t="n">
        <v>0</v>
      </c>
    </row>
    <row r="1310" spans="1:9">
      <c r="A1310" t="s">
        <v>4</v>
      </c>
      <c r="B1310" s="4" t="s">
        <v>5</v>
      </c>
    </row>
    <row r="1311" spans="1:9">
      <c r="A1311" t="n">
        <v>12751</v>
      </c>
      <c r="B1311" s="33" t="n">
        <v>28</v>
      </c>
    </row>
    <row r="1312" spans="1:9">
      <c r="A1312" t="s">
        <v>4</v>
      </c>
      <c r="B1312" s="4" t="s">
        <v>5</v>
      </c>
      <c r="C1312" s="4" t="s">
        <v>14</v>
      </c>
      <c r="D1312" s="4" t="s">
        <v>10</v>
      </c>
      <c r="E1312" s="4" t="s">
        <v>6</v>
      </c>
      <c r="F1312" s="4" t="s">
        <v>6</v>
      </c>
      <c r="G1312" s="4" t="s">
        <v>6</v>
      </c>
      <c r="H1312" s="4" t="s">
        <v>6</v>
      </c>
    </row>
    <row r="1313" spans="1:8">
      <c r="A1313" t="n">
        <v>12752</v>
      </c>
      <c r="B1313" s="57" t="n">
        <v>51</v>
      </c>
      <c r="C1313" s="7" t="n">
        <v>3</v>
      </c>
      <c r="D1313" s="7" t="n">
        <v>0</v>
      </c>
      <c r="E1313" s="7" t="s">
        <v>177</v>
      </c>
      <c r="F1313" s="7" t="s">
        <v>178</v>
      </c>
      <c r="G1313" s="7" t="s">
        <v>169</v>
      </c>
      <c r="H1313" s="7" t="s">
        <v>170</v>
      </c>
    </row>
    <row r="1314" spans="1:8">
      <c r="A1314" t="s">
        <v>4</v>
      </c>
      <c r="B1314" s="4" t="s">
        <v>5</v>
      </c>
      <c r="C1314" s="4" t="s">
        <v>10</v>
      </c>
      <c r="D1314" s="4" t="s">
        <v>24</v>
      </c>
      <c r="E1314" s="4" t="s">
        <v>24</v>
      </c>
      <c r="F1314" s="4" t="s">
        <v>24</v>
      </c>
      <c r="G1314" s="4" t="s">
        <v>10</v>
      </c>
      <c r="H1314" s="4" t="s">
        <v>10</v>
      </c>
    </row>
    <row r="1315" spans="1:8">
      <c r="A1315" t="n">
        <v>12765</v>
      </c>
      <c r="B1315" s="53" t="n">
        <v>60</v>
      </c>
      <c r="C1315" s="7" t="n">
        <v>0</v>
      </c>
      <c r="D1315" s="7" t="n">
        <v>0</v>
      </c>
      <c r="E1315" s="7" t="n">
        <v>-10</v>
      </c>
      <c r="F1315" s="7" t="n">
        <v>0</v>
      </c>
      <c r="G1315" s="7" t="n">
        <v>1000</v>
      </c>
      <c r="H1315" s="7" t="n">
        <v>0</v>
      </c>
    </row>
    <row r="1316" spans="1:8">
      <c r="A1316" t="s">
        <v>4</v>
      </c>
      <c r="B1316" s="4" t="s">
        <v>5</v>
      </c>
      <c r="C1316" s="4" t="s">
        <v>10</v>
      </c>
    </row>
    <row r="1317" spans="1:8">
      <c r="A1317" t="n">
        <v>12784</v>
      </c>
      <c r="B1317" s="41" t="n">
        <v>16</v>
      </c>
      <c r="C1317" s="7" t="n">
        <v>300</v>
      </c>
    </row>
    <row r="1318" spans="1:8">
      <c r="A1318" t="s">
        <v>4</v>
      </c>
      <c r="B1318" s="4" t="s">
        <v>5</v>
      </c>
      <c r="C1318" s="4" t="s">
        <v>14</v>
      </c>
      <c r="D1318" s="4" t="s">
        <v>10</v>
      </c>
      <c r="E1318" s="4" t="s">
        <v>6</v>
      </c>
    </row>
    <row r="1319" spans="1:8">
      <c r="A1319" t="n">
        <v>12787</v>
      </c>
      <c r="B1319" s="57" t="n">
        <v>51</v>
      </c>
      <c r="C1319" s="7" t="n">
        <v>4</v>
      </c>
      <c r="D1319" s="7" t="n">
        <v>0</v>
      </c>
      <c r="E1319" s="7" t="s">
        <v>149</v>
      </c>
    </row>
    <row r="1320" spans="1:8">
      <c r="A1320" t="s">
        <v>4</v>
      </c>
      <c r="B1320" s="4" t="s">
        <v>5</v>
      </c>
      <c r="C1320" s="4" t="s">
        <v>10</v>
      </c>
    </row>
    <row r="1321" spans="1:8">
      <c r="A1321" t="n">
        <v>12801</v>
      </c>
      <c r="B1321" s="41" t="n">
        <v>16</v>
      </c>
      <c r="C1321" s="7" t="n">
        <v>0</v>
      </c>
    </row>
    <row r="1322" spans="1:8">
      <c r="A1322" t="s">
        <v>4</v>
      </c>
      <c r="B1322" s="4" t="s">
        <v>5</v>
      </c>
      <c r="C1322" s="4" t="s">
        <v>10</v>
      </c>
      <c r="D1322" s="4" t="s">
        <v>14</v>
      </c>
      <c r="E1322" s="4" t="s">
        <v>9</v>
      </c>
      <c r="F1322" s="4" t="s">
        <v>50</v>
      </c>
      <c r="G1322" s="4" t="s">
        <v>14</v>
      </c>
      <c r="H1322" s="4" t="s">
        <v>14</v>
      </c>
    </row>
    <row r="1323" spans="1:8">
      <c r="A1323" t="n">
        <v>12804</v>
      </c>
      <c r="B1323" s="58" t="n">
        <v>26</v>
      </c>
      <c r="C1323" s="7" t="n">
        <v>0</v>
      </c>
      <c r="D1323" s="7" t="n">
        <v>17</v>
      </c>
      <c r="E1323" s="7" t="n">
        <v>61101</v>
      </c>
      <c r="F1323" s="7" t="s">
        <v>179</v>
      </c>
      <c r="G1323" s="7" t="n">
        <v>2</v>
      </c>
      <c r="H1323" s="7" t="n">
        <v>0</v>
      </c>
    </row>
    <row r="1324" spans="1:8">
      <c r="A1324" t="s">
        <v>4</v>
      </c>
      <c r="B1324" s="4" t="s">
        <v>5</v>
      </c>
    </row>
    <row r="1325" spans="1:8">
      <c r="A1325" t="n">
        <v>12893</v>
      </c>
      <c r="B1325" s="33" t="n">
        <v>28</v>
      </c>
    </row>
    <row r="1326" spans="1:8">
      <c r="A1326" t="s">
        <v>4</v>
      </c>
      <c r="B1326" s="4" t="s">
        <v>5</v>
      </c>
      <c r="C1326" s="4" t="s">
        <v>14</v>
      </c>
      <c r="D1326" s="4" t="s">
        <v>10</v>
      </c>
      <c r="E1326" s="4" t="s">
        <v>6</v>
      </c>
      <c r="F1326" s="4" t="s">
        <v>6</v>
      </c>
      <c r="G1326" s="4" t="s">
        <v>6</v>
      </c>
      <c r="H1326" s="4" t="s">
        <v>6</v>
      </c>
    </row>
    <row r="1327" spans="1:8">
      <c r="A1327" t="n">
        <v>12894</v>
      </c>
      <c r="B1327" s="57" t="n">
        <v>51</v>
      </c>
      <c r="C1327" s="7" t="n">
        <v>3</v>
      </c>
      <c r="D1327" s="7" t="n">
        <v>0</v>
      </c>
      <c r="E1327" s="7" t="s">
        <v>180</v>
      </c>
      <c r="F1327" s="7" t="s">
        <v>178</v>
      </c>
      <c r="G1327" s="7" t="s">
        <v>169</v>
      </c>
      <c r="H1327" s="7" t="s">
        <v>170</v>
      </c>
    </row>
    <row r="1328" spans="1:8">
      <c r="A1328" t="s">
        <v>4</v>
      </c>
      <c r="B1328" s="4" t="s">
        <v>5</v>
      </c>
      <c r="C1328" s="4" t="s">
        <v>10</v>
      </c>
      <c r="D1328" s="4" t="s">
        <v>24</v>
      </c>
      <c r="E1328" s="4" t="s">
        <v>24</v>
      </c>
      <c r="F1328" s="4" t="s">
        <v>24</v>
      </c>
      <c r="G1328" s="4" t="s">
        <v>10</v>
      </c>
      <c r="H1328" s="4" t="s">
        <v>10</v>
      </c>
    </row>
    <row r="1329" spans="1:8">
      <c r="A1329" t="n">
        <v>12907</v>
      </c>
      <c r="B1329" s="53" t="n">
        <v>60</v>
      </c>
      <c r="C1329" s="7" t="n">
        <v>0</v>
      </c>
      <c r="D1329" s="7" t="n">
        <v>0</v>
      </c>
      <c r="E1329" s="7" t="n">
        <v>0</v>
      </c>
      <c r="F1329" s="7" t="n">
        <v>0</v>
      </c>
      <c r="G1329" s="7" t="n">
        <v>1000</v>
      </c>
      <c r="H1329" s="7" t="n">
        <v>0</v>
      </c>
    </row>
    <row r="1330" spans="1:8">
      <c r="A1330" t="s">
        <v>4</v>
      </c>
      <c r="B1330" s="4" t="s">
        <v>5</v>
      </c>
      <c r="C1330" s="4" t="s">
        <v>10</v>
      </c>
    </row>
    <row r="1331" spans="1:8">
      <c r="A1331" t="n">
        <v>12926</v>
      </c>
      <c r="B1331" s="41" t="n">
        <v>16</v>
      </c>
      <c r="C1331" s="7" t="n">
        <v>300</v>
      </c>
    </row>
    <row r="1332" spans="1:8">
      <c r="A1332" t="s">
        <v>4</v>
      </c>
      <c r="B1332" s="4" t="s">
        <v>5</v>
      </c>
      <c r="C1332" s="4" t="s">
        <v>14</v>
      </c>
      <c r="D1332" s="4" t="s">
        <v>10</v>
      </c>
      <c r="E1332" s="4" t="s">
        <v>6</v>
      </c>
    </row>
    <row r="1333" spans="1:8">
      <c r="A1333" t="n">
        <v>12929</v>
      </c>
      <c r="B1333" s="57" t="n">
        <v>51</v>
      </c>
      <c r="C1333" s="7" t="n">
        <v>4</v>
      </c>
      <c r="D1333" s="7" t="n">
        <v>0</v>
      </c>
      <c r="E1333" s="7" t="s">
        <v>152</v>
      </c>
    </row>
    <row r="1334" spans="1:8">
      <c r="A1334" t="s">
        <v>4</v>
      </c>
      <c r="B1334" s="4" t="s">
        <v>5</v>
      </c>
      <c r="C1334" s="4" t="s">
        <v>10</v>
      </c>
    </row>
    <row r="1335" spans="1:8">
      <c r="A1335" t="n">
        <v>12942</v>
      </c>
      <c r="B1335" s="41" t="n">
        <v>16</v>
      </c>
      <c r="C1335" s="7" t="n">
        <v>0</v>
      </c>
    </row>
    <row r="1336" spans="1:8">
      <c r="A1336" t="s">
        <v>4</v>
      </c>
      <c r="B1336" s="4" t="s">
        <v>5</v>
      </c>
      <c r="C1336" s="4" t="s">
        <v>10</v>
      </c>
      <c r="D1336" s="4" t="s">
        <v>14</v>
      </c>
      <c r="E1336" s="4" t="s">
        <v>9</v>
      </c>
      <c r="F1336" s="4" t="s">
        <v>50</v>
      </c>
      <c r="G1336" s="4" t="s">
        <v>14</v>
      </c>
      <c r="H1336" s="4" t="s">
        <v>14</v>
      </c>
      <c r="I1336" s="4" t="s">
        <v>14</v>
      </c>
      <c r="J1336" s="4" t="s">
        <v>9</v>
      </c>
      <c r="K1336" s="4" t="s">
        <v>50</v>
      </c>
      <c r="L1336" s="4" t="s">
        <v>14</v>
      </c>
      <c r="M1336" s="4" t="s">
        <v>14</v>
      </c>
    </row>
    <row r="1337" spans="1:8">
      <c r="A1337" t="n">
        <v>12945</v>
      </c>
      <c r="B1337" s="58" t="n">
        <v>26</v>
      </c>
      <c r="C1337" s="7" t="n">
        <v>0</v>
      </c>
      <c r="D1337" s="7" t="n">
        <v>17</v>
      </c>
      <c r="E1337" s="7" t="n">
        <v>61102</v>
      </c>
      <c r="F1337" s="7" t="s">
        <v>181</v>
      </c>
      <c r="G1337" s="7" t="n">
        <v>2</v>
      </c>
      <c r="H1337" s="7" t="n">
        <v>3</v>
      </c>
      <c r="I1337" s="7" t="n">
        <v>17</v>
      </c>
      <c r="J1337" s="7" t="n">
        <v>61103</v>
      </c>
      <c r="K1337" s="7" t="s">
        <v>182</v>
      </c>
      <c r="L1337" s="7" t="n">
        <v>2</v>
      </c>
      <c r="M1337" s="7" t="n">
        <v>0</v>
      </c>
    </row>
    <row r="1338" spans="1:8">
      <c r="A1338" t="s">
        <v>4</v>
      </c>
      <c r="B1338" s="4" t="s">
        <v>5</v>
      </c>
    </row>
    <row r="1339" spans="1:8">
      <c r="A1339" t="n">
        <v>13107</v>
      </c>
      <c r="B1339" s="33" t="n">
        <v>28</v>
      </c>
    </row>
    <row r="1340" spans="1:8">
      <c r="A1340" t="s">
        <v>4</v>
      </c>
      <c r="B1340" s="4" t="s">
        <v>5</v>
      </c>
      <c r="C1340" s="4" t="s">
        <v>14</v>
      </c>
      <c r="D1340" s="4" t="s">
        <v>10</v>
      </c>
      <c r="E1340" s="4" t="s">
        <v>6</v>
      </c>
      <c r="F1340" s="4" t="s">
        <v>6</v>
      </c>
      <c r="G1340" s="4" t="s">
        <v>6</v>
      </c>
      <c r="H1340" s="4" t="s">
        <v>6</v>
      </c>
    </row>
    <row r="1341" spans="1:8">
      <c r="A1341" t="n">
        <v>13108</v>
      </c>
      <c r="B1341" s="57" t="n">
        <v>51</v>
      </c>
      <c r="C1341" s="7" t="n">
        <v>3</v>
      </c>
      <c r="D1341" s="7" t="n">
        <v>2</v>
      </c>
      <c r="E1341" s="7" t="s">
        <v>183</v>
      </c>
      <c r="F1341" s="7" t="s">
        <v>178</v>
      </c>
      <c r="G1341" s="7" t="s">
        <v>169</v>
      </c>
      <c r="H1341" s="7" t="s">
        <v>170</v>
      </c>
    </row>
    <row r="1342" spans="1:8">
      <c r="A1342" t="s">
        <v>4</v>
      </c>
      <c r="B1342" s="4" t="s">
        <v>5</v>
      </c>
      <c r="C1342" s="4" t="s">
        <v>10</v>
      </c>
      <c r="D1342" s="4" t="s">
        <v>10</v>
      </c>
      <c r="E1342" s="4" t="s">
        <v>10</v>
      </c>
    </row>
    <row r="1343" spans="1:8">
      <c r="A1343" t="n">
        <v>13121</v>
      </c>
      <c r="B1343" s="73" t="n">
        <v>61</v>
      </c>
      <c r="C1343" s="7" t="n">
        <v>2</v>
      </c>
      <c r="D1343" s="7" t="n">
        <v>0</v>
      </c>
      <c r="E1343" s="7" t="n">
        <v>1000</v>
      </c>
    </row>
    <row r="1344" spans="1:8">
      <c r="A1344" t="s">
        <v>4</v>
      </c>
      <c r="B1344" s="4" t="s">
        <v>5</v>
      </c>
      <c r="C1344" s="4" t="s">
        <v>10</v>
      </c>
    </row>
    <row r="1345" spans="1:13">
      <c r="A1345" t="n">
        <v>13128</v>
      </c>
      <c r="B1345" s="41" t="n">
        <v>16</v>
      </c>
      <c r="C1345" s="7" t="n">
        <v>300</v>
      </c>
    </row>
    <row r="1346" spans="1:13">
      <c r="A1346" t="s">
        <v>4</v>
      </c>
      <c r="B1346" s="4" t="s">
        <v>5</v>
      </c>
      <c r="C1346" s="4" t="s">
        <v>14</v>
      </c>
      <c r="D1346" s="4" t="s">
        <v>10</v>
      </c>
      <c r="E1346" s="4" t="s">
        <v>6</v>
      </c>
      <c r="F1346" s="4" t="s">
        <v>6</v>
      </c>
      <c r="G1346" s="4" t="s">
        <v>6</v>
      </c>
      <c r="H1346" s="4" t="s">
        <v>6</v>
      </c>
    </row>
    <row r="1347" spans="1:13">
      <c r="A1347" t="n">
        <v>13131</v>
      </c>
      <c r="B1347" s="57" t="n">
        <v>51</v>
      </c>
      <c r="C1347" s="7" t="n">
        <v>3</v>
      </c>
      <c r="D1347" s="7" t="n">
        <v>2</v>
      </c>
      <c r="E1347" s="7" t="s">
        <v>177</v>
      </c>
      <c r="F1347" s="7" t="s">
        <v>178</v>
      </c>
      <c r="G1347" s="7" t="s">
        <v>169</v>
      </c>
      <c r="H1347" s="7" t="s">
        <v>170</v>
      </c>
    </row>
    <row r="1348" spans="1:13">
      <c r="A1348" t="s">
        <v>4</v>
      </c>
      <c r="B1348" s="4" t="s">
        <v>5</v>
      </c>
      <c r="C1348" s="4" t="s">
        <v>10</v>
      </c>
      <c r="D1348" s="4" t="s">
        <v>14</v>
      </c>
      <c r="E1348" s="4" t="s">
        <v>14</v>
      </c>
      <c r="F1348" s="4" t="s">
        <v>6</v>
      </c>
    </row>
    <row r="1349" spans="1:13">
      <c r="A1349" t="n">
        <v>13144</v>
      </c>
      <c r="B1349" s="19" t="n">
        <v>20</v>
      </c>
      <c r="C1349" s="7" t="n">
        <v>2</v>
      </c>
      <c r="D1349" s="7" t="n">
        <v>2</v>
      </c>
      <c r="E1349" s="7" t="n">
        <v>10</v>
      </c>
      <c r="F1349" s="7" t="s">
        <v>184</v>
      </c>
    </row>
    <row r="1350" spans="1:13">
      <c r="A1350" t="s">
        <v>4</v>
      </c>
      <c r="B1350" s="4" t="s">
        <v>5</v>
      </c>
      <c r="C1350" s="4" t="s">
        <v>10</v>
      </c>
    </row>
    <row r="1351" spans="1:13">
      <c r="A1351" t="n">
        <v>13165</v>
      </c>
      <c r="B1351" s="41" t="n">
        <v>16</v>
      </c>
      <c r="C1351" s="7" t="n">
        <v>500</v>
      </c>
    </row>
    <row r="1352" spans="1:13">
      <c r="A1352" t="s">
        <v>4</v>
      </c>
      <c r="B1352" s="4" t="s">
        <v>5</v>
      </c>
      <c r="C1352" s="4" t="s">
        <v>14</v>
      </c>
      <c r="D1352" s="4" t="s">
        <v>10</v>
      </c>
      <c r="E1352" s="4" t="s">
        <v>6</v>
      </c>
    </row>
    <row r="1353" spans="1:13">
      <c r="A1353" t="n">
        <v>13168</v>
      </c>
      <c r="B1353" s="57" t="n">
        <v>51</v>
      </c>
      <c r="C1353" s="7" t="n">
        <v>4</v>
      </c>
      <c r="D1353" s="7" t="n">
        <v>2</v>
      </c>
      <c r="E1353" s="7" t="s">
        <v>152</v>
      </c>
    </row>
    <row r="1354" spans="1:13">
      <c r="A1354" t="s">
        <v>4</v>
      </c>
      <c r="B1354" s="4" t="s">
        <v>5</v>
      </c>
      <c r="C1354" s="4" t="s">
        <v>10</v>
      </c>
    </row>
    <row r="1355" spans="1:13">
      <c r="A1355" t="n">
        <v>13181</v>
      </c>
      <c r="B1355" s="41" t="n">
        <v>16</v>
      </c>
      <c r="C1355" s="7" t="n">
        <v>0</v>
      </c>
    </row>
    <row r="1356" spans="1:13">
      <c r="A1356" t="s">
        <v>4</v>
      </c>
      <c r="B1356" s="4" t="s">
        <v>5</v>
      </c>
      <c r="C1356" s="4" t="s">
        <v>10</v>
      </c>
      <c r="D1356" s="4" t="s">
        <v>14</v>
      </c>
      <c r="E1356" s="4" t="s">
        <v>9</v>
      </c>
      <c r="F1356" s="4" t="s">
        <v>50</v>
      </c>
      <c r="G1356" s="4" t="s">
        <v>14</v>
      </c>
      <c r="H1356" s="4" t="s">
        <v>14</v>
      </c>
    </row>
    <row r="1357" spans="1:13">
      <c r="A1357" t="n">
        <v>13184</v>
      </c>
      <c r="B1357" s="58" t="n">
        <v>26</v>
      </c>
      <c r="C1357" s="7" t="n">
        <v>2</v>
      </c>
      <c r="D1357" s="7" t="n">
        <v>17</v>
      </c>
      <c r="E1357" s="7" t="n">
        <v>61104</v>
      </c>
      <c r="F1357" s="7" t="s">
        <v>185</v>
      </c>
      <c r="G1357" s="7" t="n">
        <v>2</v>
      </c>
      <c r="H1357" s="7" t="n">
        <v>0</v>
      </c>
    </row>
    <row r="1358" spans="1:13">
      <c r="A1358" t="s">
        <v>4</v>
      </c>
      <c r="B1358" s="4" t="s">
        <v>5</v>
      </c>
    </row>
    <row r="1359" spans="1:13">
      <c r="A1359" t="n">
        <v>13222</v>
      </c>
      <c r="B1359" s="33" t="n">
        <v>28</v>
      </c>
    </row>
    <row r="1360" spans="1:13">
      <c r="A1360" t="s">
        <v>4</v>
      </c>
      <c r="B1360" s="4" t="s">
        <v>5</v>
      </c>
      <c r="C1360" s="4" t="s">
        <v>10</v>
      </c>
      <c r="D1360" s="4" t="s">
        <v>14</v>
      </c>
    </row>
    <row r="1361" spans="1:8">
      <c r="A1361" t="n">
        <v>13223</v>
      </c>
      <c r="B1361" s="69" t="n">
        <v>89</v>
      </c>
      <c r="C1361" s="7" t="n">
        <v>65533</v>
      </c>
      <c r="D1361" s="7" t="n">
        <v>1</v>
      </c>
    </row>
    <row r="1362" spans="1:8">
      <c r="A1362" t="s">
        <v>4</v>
      </c>
      <c r="B1362" s="4" t="s">
        <v>5</v>
      </c>
      <c r="C1362" s="4" t="s">
        <v>14</v>
      </c>
      <c r="D1362" s="4" t="s">
        <v>10</v>
      </c>
      <c r="E1362" s="4" t="s">
        <v>24</v>
      </c>
    </row>
    <row r="1363" spans="1:8">
      <c r="A1363" t="n">
        <v>13227</v>
      </c>
      <c r="B1363" s="37" t="n">
        <v>58</v>
      </c>
      <c r="C1363" s="7" t="n">
        <v>101</v>
      </c>
      <c r="D1363" s="7" t="n">
        <v>500</v>
      </c>
      <c r="E1363" s="7" t="n">
        <v>1</v>
      </c>
    </row>
    <row r="1364" spans="1:8">
      <c r="A1364" t="s">
        <v>4</v>
      </c>
      <c r="B1364" s="4" t="s">
        <v>5</v>
      </c>
      <c r="C1364" s="4" t="s">
        <v>14</v>
      </c>
      <c r="D1364" s="4" t="s">
        <v>10</v>
      </c>
    </row>
    <row r="1365" spans="1:8">
      <c r="A1365" t="n">
        <v>13235</v>
      </c>
      <c r="B1365" s="37" t="n">
        <v>58</v>
      </c>
      <c r="C1365" s="7" t="n">
        <v>254</v>
      </c>
      <c r="D1365" s="7" t="n">
        <v>0</v>
      </c>
    </row>
    <row r="1366" spans="1:8">
      <c r="A1366" t="s">
        <v>4</v>
      </c>
      <c r="B1366" s="4" t="s">
        <v>5</v>
      </c>
      <c r="C1366" s="4" t="s">
        <v>14</v>
      </c>
      <c r="D1366" s="4" t="s">
        <v>14</v>
      </c>
      <c r="E1366" s="4" t="s">
        <v>24</v>
      </c>
      <c r="F1366" s="4" t="s">
        <v>24</v>
      </c>
      <c r="G1366" s="4" t="s">
        <v>24</v>
      </c>
      <c r="H1366" s="4" t="s">
        <v>10</v>
      </c>
    </row>
    <row r="1367" spans="1:8">
      <c r="A1367" t="n">
        <v>13239</v>
      </c>
      <c r="B1367" s="66" t="n">
        <v>45</v>
      </c>
      <c r="C1367" s="7" t="n">
        <v>2</v>
      </c>
      <c r="D1367" s="7" t="n">
        <v>3</v>
      </c>
      <c r="E1367" s="7" t="n">
        <v>-131.050003051758</v>
      </c>
      <c r="F1367" s="7" t="n">
        <v>0.370000004768372</v>
      </c>
      <c r="G1367" s="7" t="n">
        <v>133.460006713867</v>
      </c>
      <c r="H1367" s="7" t="n">
        <v>0</v>
      </c>
    </row>
    <row r="1368" spans="1:8">
      <c r="A1368" t="s">
        <v>4</v>
      </c>
      <c r="B1368" s="4" t="s">
        <v>5</v>
      </c>
      <c r="C1368" s="4" t="s">
        <v>14</v>
      </c>
      <c r="D1368" s="4" t="s">
        <v>14</v>
      </c>
      <c r="E1368" s="4" t="s">
        <v>24</v>
      </c>
      <c r="F1368" s="4" t="s">
        <v>24</v>
      </c>
      <c r="G1368" s="4" t="s">
        <v>24</v>
      </c>
      <c r="H1368" s="4" t="s">
        <v>10</v>
      </c>
      <c r="I1368" s="4" t="s">
        <v>14</v>
      </c>
    </row>
    <row r="1369" spans="1:8">
      <c r="A1369" t="n">
        <v>13256</v>
      </c>
      <c r="B1369" s="66" t="n">
        <v>45</v>
      </c>
      <c r="C1369" s="7" t="n">
        <v>4</v>
      </c>
      <c r="D1369" s="7" t="n">
        <v>3</v>
      </c>
      <c r="E1369" s="7" t="n">
        <v>14.6099996566772</v>
      </c>
      <c r="F1369" s="7" t="n">
        <v>137.429992675781</v>
      </c>
      <c r="G1369" s="7" t="n">
        <v>0</v>
      </c>
      <c r="H1369" s="7" t="n">
        <v>0</v>
      </c>
      <c r="I1369" s="7" t="n">
        <v>0</v>
      </c>
    </row>
    <row r="1370" spans="1:8">
      <c r="A1370" t="s">
        <v>4</v>
      </c>
      <c r="B1370" s="4" t="s">
        <v>5</v>
      </c>
      <c r="C1370" s="4" t="s">
        <v>14</v>
      </c>
      <c r="D1370" s="4" t="s">
        <v>14</v>
      </c>
      <c r="E1370" s="4" t="s">
        <v>24</v>
      </c>
      <c r="F1370" s="4" t="s">
        <v>10</v>
      </c>
    </row>
    <row r="1371" spans="1:8">
      <c r="A1371" t="n">
        <v>13274</v>
      </c>
      <c r="B1371" s="66" t="n">
        <v>45</v>
      </c>
      <c r="C1371" s="7" t="n">
        <v>5</v>
      </c>
      <c r="D1371" s="7" t="n">
        <v>3</v>
      </c>
      <c r="E1371" s="7" t="n">
        <v>0.800000011920929</v>
      </c>
      <c r="F1371" s="7" t="n">
        <v>0</v>
      </c>
    </row>
    <row r="1372" spans="1:8">
      <c r="A1372" t="s">
        <v>4</v>
      </c>
      <c r="B1372" s="4" t="s">
        <v>5</v>
      </c>
      <c r="C1372" s="4" t="s">
        <v>14</v>
      </c>
      <c r="D1372" s="4" t="s">
        <v>14</v>
      </c>
      <c r="E1372" s="4" t="s">
        <v>24</v>
      </c>
      <c r="F1372" s="4" t="s">
        <v>10</v>
      </c>
    </row>
    <row r="1373" spans="1:8">
      <c r="A1373" t="n">
        <v>13283</v>
      </c>
      <c r="B1373" s="66" t="n">
        <v>45</v>
      </c>
      <c r="C1373" s="7" t="n">
        <v>11</v>
      </c>
      <c r="D1373" s="7" t="n">
        <v>3</v>
      </c>
      <c r="E1373" s="7" t="n">
        <v>45</v>
      </c>
      <c r="F1373" s="7" t="n">
        <v>0</v>
      </c>
    </row>
    <row r="1374" spans="1:8">
      <c r="A1374" t="s">
        <v>4</v>
      </c>
      <c r="B1374" s="4" t="s">
        <v>5</v>
      </c>
      <c r="C1374" s="4" t="s">
        <v>10</v>
      </c>
      <c r="D1374" s="4" t="s">
        <v>24</v>
      </c>
      <c r="E1374" s="4" t="s">
        <v>24</v>
      </c>
      <c r="F1374" s="4" t="s">
        <v>24</v>
      </c>
      <c r="G1374" s="4" t="s">
        <v>10</v>
      </c>
      <c r="H1374" s="4" t="s">
        <v>10</v>
      </c>
    </row>
    <row r="1375" spans="1:8">
      <c r="A1375" t="n">
        <v>13292</v>
      </c>
      <c r="B1375" s="53" t="n">
        <v>60</v>
      </c>
      <c r="C1375" s="7" t="n">
        <v>4</v>
      </c>
      <c r="D1375" s="7" t="n">
        <v>-45</v>
      </c>
      <c r="E1375" s="7" t="n">
        <v>0</v>
      </c>
      <c r="F1375" s="7" t="n">
        <v>0</v>
      </c>
      <c r="G1375" s="7" t="n">
        <v>0</v>
      </c>
      <c r="H1375" s="7" t="n">
        <v>0</v>
      </c>
    </row>
    <row r="1376" spans="1:8">
      <c r="A1376" t="s">
        <v>4</v>
      </c>
      <c r="B1376" s="4" t="s">
        <v>5</v>
      </c>
      <c r="C1376" s="4" t="s">
        <v>14</v>
      </c>
      <c r="D1376" s="4" t="s">
        <v>10</v>
      </c>
    </row>
    <row r="1377" spans="1:9">
      <c r="A1377" t="n">
        <v>13311</v>
      </c>
      <c r="B1377" s="37" t="n">
        <v>58</v>
      </c>
      <c r="C1377" s="7" t="n">
        <v>255</v>
      </c>
      <c r="D1377" s="7" t="n">
        <v>0</v>
      </c>
    </row>
    <row r="1378" spans="1:9">
      <c r="A1378" t="s">
        <v>4</v>
      </c>
      <c r="B1378" s="4" t="s">
        <v>5</v>
      </c>
      <c r="C1378" s="4" t="s">
        <v>14</v>
      </c>
      <c r="D1378" s="4" t="s">
        <v>10</v>
      </c>
      <c r="E1378" s="4" t="s">
        <v>6</v>
      </c>
    </row>
    <row r="1379" spans="1:9">
      <c r="A1379" t="n">
        <v>13315</v>
      </c>
      <c r="B1379" s="57" t="n">
        <v>51</v>
      </c>
      <c r="C1379" s="7" t="n">
        <v>4</v>
      </c>
      <c r="D1379" s="7" t="n">
        <v>4</v>
      </c>
      <c r="E1379" s="7" t="s">
        <v>186</v>
      </c>
    </row>
    <row r="1380" spans="1:9">
      <c r="A1380" t="s">
        <v>4</v>
      </c>
      <c r="B1380" s="4" t="s">
        <v>5</v>
      </c>
      <c r="C1380" s="4" t="s">
        <v>10</v>
      </c>
    </row>
    <row r="1381" spans="1:9">
      <c r="A1381" t="n">
        <v>13328</v>
      </c>
      <c r="B1381" s="41" t="n">
        <v>16</v>
      </c>
      <c r="C1381" s="7" t="n">
        <v>0</v>
      </c>
    </row>
    <row r="1382" spans="1:9">
      <c r="A1382" t="s">
        <v>4</v>
      </c>
      <c r="B1382" s="4" t="s">
        <v>5</v>
      </c>
      <c r="C1382" s="4" t="s">
        <v>10</v>
      </c>
      <c r="D1382" s="4" t="s">
        <v>14</v>
      </c>
      <c r="E1382" s="4" t="s">
        <v>9</v>
      </c>
      <c r="F1382" s="4" t="s">
        <v>50</v>
      </c>
      <c r="G1382" s="4" t="s">
        <v>14</v>
      </c>
      <c r="H1382" s="4" t="s">
        <v>14</v>
      </c>
    </row>
    <row r="1383" spans="1:9">
      <c r="A1383" t="n">
        <v>13331</v>
      </c>
      <c r="B1383" s="58" t="n">
        <v>26</v>
      </c>
      <c r="C1383" s="7" t="n">
        <v>4</v>
      </c>
      <c r="D1383" s="7" t="n">
        <v>17</v>
      </c>
      <c r="E1383" s="7" t="n">
        <v>61105</v>
      </c>
      <c r="F1383" s="7" t="s">
        <v>187</v>
      </c>
      <c r="G1383" s="7" t="n">
        <v>2</v>
      </c>
      <c r="H1383" s="7" t="n">
        <v>0</v>
      </c>
    </row>
    <row r="1384" spans="1:9">
      <c r="A1384" t="s">
        <v>4</v>
      </c>
      <c r="B1384" s="4" t="s">
        <v>5</v>
      </c>
    </row>
    <row r="1385" spans="1:9">
      <c r="A1385" t="n">
        <v>13407</v>
      </c>
      <c r="B1385" s="33" t="n">
        <v>28</v>
      </c>
    </row>
    <row r="1386" spans="1:9">
      <c r="A1386" t="s">
        <v>4</v>
      </c>
      <c r="B1386" s="4" t="s">
        <v>5</v>
      </c>
      <c r="C1386" s="4" t="s">
        <v>14</v>
      </c>
      <c r="D1386" s="4" t="s">
        <v>10</v>
      </c>
      <c r="E1386" s="4" t="s">
        <v>6</v>
      </c>
      <c r="F1386" s="4" t="s">
        <v>6</v>
      </c>
      <c r="G1386" s="4" t="s">
        <v>6</v>
      </c>
      <c r="H1386" s="4" t="s">
        <v>6</v>
      </c>
    </row>
    <row r="1387" spans="1:9">
      <c r="A1387" t="n">
        <v>13408</v>
      </c>
      <c r="B1387" s="57" t="n">
        <v>51</v>
      </c>
      <c r="C1387" s="7" t="n">
        <v>3</v>
      </c>
      <c r="D1387" s="7" t="n">
        <v>4</v>
      </c>
      <c r="E1387" s="7" t="s">
        <v>177</v>
      </c>
      <c r="F1387" s="7" t="s">
        <v>178</v>
      </c>
      <c r="G1387" s="7" t="s">
        <v>169</v>
      </c>
      <c r="H1387" s="7" t="s">
        <v>170</v>
      </c>
    </row>
    <row r="1388" spans="1:9">
      <c r="A1388" t="s">
        <v>4</v>
      </c>
      <c r="B1388" s="4" t="s">
        <v>5</v>
      </c>
      <c r="C1388" s="4" t="s">
        <v>10</v>
      </c>
      <c r="D1388" s="4" t="s">
        <v>24</v>
      </c>
      <c r="E1388" s="4" t="s">
        <v>24</v>
      </c>
      <c r="F1388" s="4" t="s">
        <v>24</v>
      </c>
      <c r="G1388" s="4" t="s">
        <v>10</v>
      </c>
      <c r="H1388" s="4" t="s">
        <v>10</v>
      </c>
    </row>
    <row r="1389" spans="1:9">
      <c r="A1389" t="n">
        <v>13421</v>
      </c>
      <c r="B1389" s="53" t="n">
        <v>60</v>
      </c>
      <c r="C1389" s="7" t="n">
        <v>4</v>
      </c>
      <c r="D1389" s="7" t="n">
        <v>0</v>
      </c>
      <c r="E1389" s="7" t="n">
        <v>-10</v>
      </c>
      <c r="F1389" s="7" t="n">
        <v>0</v>
      </c>
      <c r="G1389" s="7" t="n">
        <v>1000</v>
      </c>
      <c r="H1389" s="7" t="n">
        <v>0</v>
      </c>
    </row>
    <row r="1390" spans="1:9">
      <c r="A1390" t="s">
        <v>4</v>
      </c>
      <c r="B1390" s="4" t="s">
        <v>5</v>
      </c>
      <c r="C1390" s="4" t="s">
        <v>10</v>
      </c>
    </row>
    <row r="1391" spans="1:9">
      <c r="A1391" t="n">
        <v>13440</v>
      </c>
      <c r="B1391" s="41" t="n">
        <v>16</v>
      </c>
      <c r="C1391" s="7" t="n">
        <v>300</v>
      </c>
    </row>
    <row r="1392" spans="1:9">
      <c r="A1392" t="s">
        <v>4</v>
      </c>
      <c r="B1392" s="4" t="s">
        <v>5</v>
      </c>
      <c r="C1392" s="4" t="s">
        <v>14</v>
      </c>
      <c r="D1392" s="4" t="s">
        <v>10</v>
      </c>
      <c r="E1392" s="4" t="s">
        <v>6</v>
      </c>
    </row>
    <row r="1393" spans="1:8">
      <c r="A1393" t="n">
        <v>13443</v>
      </c>
      <c r="B1393" s="57" t="n">
        <v>51</v>
      </c>
      <c r="C1393" s="7" t="n">
        <v>4</v>
      </c>
      <c r="D1393" s="7" t="n">
        <v>4</v>
      </c>
      <c r="E1393" s="7" t="s">
        <v>188</v>
      </c>
    </row>
    <row r="1394" spans="1:8">
      <c r="A1394" t="s">
        <v>4</v>
      </c>
      <c r="B1394" s="4" t="s">
        <v>5</v>
      </c>
      <c r="C1394" s="4" t="s">
        <v>10</v>
      </c>
    </row>
    <row r="1395" spans="1:8">
      <c r="A1395" t="n">
        <v>13457</v>
      </c>
      <c r="B1395" s="41" t="n">
        <v>16</v>
      </c>
      <c r="C1395" s="7" t="n">
        <v>0</v>
      </c>
    </row>
    <row r="1396" spans="1:8">
      <c r="A1396" t="s">
        <v>4</v>
      </c>
      <c r="B1396" s="4" t="s">
        <v>5</v>
      </c>
      <c r="C1396" s="4" t="s">
        <v>10</v>
      </c>
      <c r="D1396" s="4" t="s">
        <v>14</v>
      </c>
      <c r="E1396" s="4" t="s">
        <v>9</v>
      </c>
      <c r="F1396" s="4" t="s">
        <v>50</v>
      </c>
      <c r="G1396" s="4" t="s">
        <v>14</v>
      </c>
      <c r="H1396" s="4" t="s">
        <v>14</v>
      </c>
    </row>
    <row r="1397" spans="1:8">
      <c r="A1397" t="n">
        <v>13460</v>
      </c>
      <c r="B1397" s="58" t="n">
        <v>26</v>
      </c>
      <c r="C1397" s="7" t="n">
        <v>4</v>
      </c>
      <c r="D1397" s="7" t="n">
        <v>17</v>
      </c>
      <c r="E1397" s="7" t="n">
        <v>61106</v>
      </c>
      <c r="F1397" s="7" t="s">
        <v>189</v>
      </c>
      <c r="G1397" s="7" t="n">
        <v>2</v>
      </c>
      <c r="H1397" s="7" t="n">
        <v>0</v>
      </c>
    </row>
    <row r="1398" spans="1:8">
      <c r="A1398" t="s">
        <v>4</v>
      </c>
      <c r="B1398" s="4" t="s">
        <v>5</v>
      </c>
    </row>
    <row r="1399" spans="1:8">
      <c r="A1399" t="n">
        <v>13512</v>
      </c>
      <c r="B1399" s="33" t="n">
        <v>28</v>
      </c>
    </row>
    <row r="1400" spans="1:8">
      <c r="A1400" t="s">
        <v>4</v>
      </c>
      <c r="B1400" s="4" t="s">
        <v>5</v>
      </c>
      <c r="C1400" s="4" t="s">
        <v>10</v>
      </c>
      <c r="D1400" s="4" t="s">
        <v>14</v>
      </c>
    </row>
    <row r="1401" spans="1:8">
      <c r="A1401" t="n">
        <v>13513</v>
      </c>
      <c r="B1401" s="69" t="n">
        <v>89</v>
      </c>
      <c r="C1401" s="7" t="n">
        <v>65533</v>
      </c>
      <c r="D1401" s="7" t="n">
        <v>1</v>
      </c>
    </row>
    <row r="1402" spans="1:8">
      <c r="A1402" t="s">
        <v>4</v>
      </c>
      <c r="B1402" s="4" t="s">
        <v>5</v>
      </c>
      <c r="C1402" s="4" t="s">
        <v>14</v>
      </c>
      <c r="D1402" s="4" t="s">
        <v>10</v>
      </c>
      <c r="E1402" s="4" t="s">
        <v>6</v>
      </c>
      <c r="F1402" s="4" t="s">
        <v>6</v>
      </c>
      <c r="G1402" s="4" t="s">
        <v>6</v>
      </c>
      <c r="H1402" s="4" t="s">
        <v>6</v>
      </c>
    </row>
    <row r="1403" spans="1:8">
      <c r="A1403" t="n">
        <v>13517</v>
      </c>
      <c r="B1403" s="57" t="n">
        <v>51</v>
      </c>
      <c r="C1403" s="7" t="n">
        <v>3</v>
      </c>
      <c r="D1403" s="7" t="n">
        <v>4</v>
      </c>
      <c r="E1403" s="7" t="s">
        <v>180</v>
      </c>
      <c r="F1403" s="7" t="s">
        <v>178</v>
      </c>
      <c r="G1403" s="7" t="s">
        <v>169</v>
      </c>
      <c r="H1403" s="7" t="s">
        <v>170</v>
      </c>
    </row>
    <row r="1404" spans="1:8">
      <c r="A1404" t="s">
        <v>4</v>
      </c>
      <c r="B1404" s="4" t="s">
        <v>5</v>
      </c>
      <c r="C1404" s="4" t="s">
        <v>10</v>
      </c>
      <c r="D1404" s="4" t="s">
        <v>24</v>
      </c>
      <c r="E1404" s="4" t="s">
        <v>24</v>
      </c>
      <c r="F1404" s="4" t="s">
        <v>24</v>
      </c>
      <c r="G1404" s="4" t="s">
        <v>10</v>
      </c>
      <c r="H1404" s="4" t="s">
        <v>10</v>
      </c>
    </row>
    <row r="1405" spans="1:8">
      <c r="A1405" t="n">
        <v>13530</v>
      </c>
      <c r="B1405" s="53" t="n">
        <v>60</v>
      </c>
      <c r="C1405" s="7" t="n">
        <v>4</v>
      </c>
      <c r="D1405" s="7" t="n">
        <v>0</v>
      </c>
      <c r="E1405" s="7" t="n">
        <v>0</v>
      </c>
      <c r="F1405" s="7" t="n">
        <v>0</v>
      </c>
      <c r="G1405" s="7" t="n">
        <v>1000</v>
      </c>
      <c r="H1405" s="7" t="n">
        <v>0</v>
      </c>
    </row>
    <row r="1406" spans="1:8">
      <c r="A1406" t="s">
        <v>4</v>
      </c>
      <c r="B1406" s="4" t="s">
        <v>5</v>
      </c>
      <c r="C1406" s="4" t="s">
        <v>14</v>
      </c>
      <c r="D1406" s="4" t="s">
        <v>14</v>
      </c>
      <c r="E1406" s="4" t="s">
        <v>24</v>
      </c>
      <c r="F1406" s="4" t="s">
        <v>24</v>
      </c>
      <c r="G1406" s="4" t="s">
        <v>24</v>
      </c>
      <c r="H1406" s="4" t="s">
        <v>10</v>
      </c>
    </row>
    <row r="1407" spans="1:8">
      <c r="A1407" t="n">
        <v>13549</v>
      </c>
      <c r="B1407" s="66" t="n">
        <v>45</v>
      </c>
      <c r="C1407" s="7" t="n">
        <v>2</v>
      </c>
      <c r="D1407" s="7" t="n">
        <v>3</v>
      </c>
      <c r="E1407" s="7" t="n">
        <v>-129.970001220703</v>
      </c>
      <c r="F1407" s="7" t="n">
        <v>0.280000001192093</v>
      </c>
      <c r="G1407" s="7" t="n">
        <v>133.649993896484</v>
      </c>
      <c r="H1407" s="7" t="n">
        <v>2000</v>
      </c>
    </row>
    <row r="1408" spans="1:8">
      <c r="A1408" t="s">
        <v>4</v>
      </c>
      <c r="B1408" s="4" t="s">
        <v>5</v>
      </c>
      <c r="C1408" s="4" t="s">
        <v>14</v>
      </c>
      <c r="D1408" s="4" t="s">
        <v>14</v>
      </c>
      <c r="E1408" s="4" t="s">
        <v>24</v>
      </c>
      <c r="F1408" s="4" t="s">
        <v>24</v>
      </c>
      <c r="G1408" s="4" t="s">
        <v>24</v>
      </c>
      <c r="H1408" s="4" t="s">
        <v>10</v>
      </c>
      <c r="I1408" s="4" t="s">
        <v>14</v>
      </c>
    </row>
    <row r="1409" spans="1:9">
      <c r="A1409" t="n">
        <v>13566</v>
      </c>
      <c r="B1409" s="66" t="n">
        <v>45</v>
      </c>
      <c r="C1409" s="7" t="n">
        <v>4</v>
      </c>
      <c r="D1409" s="7" t="n">
        <v>3</v>
      </c>
      <c r="E1409" s="7" t="n">
        <v>349.119995117188</v>
      </c>
      <c r="F1409" s="7" t="n">
        <v>110.900001525879</v>
      </c>
      <c r="G1409" s="7" t="n">
        <v>0</v>
      </c>
      <c r="H1409" s="7" t="n">
        <v>2000</v>
      </c>
      <c r="I1409" s="7" t="n">
        <v>1</v>
      </c>
    </row>
    <row r="1410" spans="1:9">
      <c r="A1410" t="s">
        <v>4</v>
      </c>
      <c r="B1410" s="4" t="s">
        <v>5</v>
      </c>
      <c r="C1410" s="4" t="s">
        <v>14</v>
      </c>
      <c r="D1410" s="4" t="s">
        <v>14</v>
      </c>
      <c r="E1410" s="4" t="s">
        <v>24</v>
      </c>
      <c r="F1410" s="4" t="s">
        <v>10</v>
      </c>
    </row>
    <row r="1411" spans="1:9">
      <c r="A1411" t="n">
        <v>13584</v>
      </c>
      <c r="B1411" s="66" t="n">
        <v>45</v>
      </c>
      <c r="C1411" s="7" t="n">
        <v>5</v>
      </c>
      <c r="D1411" s="7" t="n">
        <v>3</v>
      </c>
      <c r="E1411" s="7" t="n">
        <v>1.70000004768372</v>
      </c>
      <c r="F1411" s="7" t="n">
        <v>2000</v>
      </c>
    </row>
    <row r="1412" spans="1:9">
      <c r="A1412" t="s">
        <v>4</v>
      </c>
      <c r="B1412" s="4" t="s">
        <v>5</v>
      </c>
      <c r="C1412" s="4" t="s">
        <v>14</v>
      </c>
      <c r="D1412" s="4" t="s">
        <v>14</v>
      </c>
      <c r="E1412" s="4" t="s">
        <v>24</v>
      </c>
      <c r="F1412" s="4" t="s">
        <v>10</v>
      </c>
    </row>
    <row r="1413" spans="1:9">
      <c r="A1413" t="n">
        <v>13593</v>
      </c>
      <c r="B1413" s="66" t="n">
        <v>45</v>
      </c>
      <c r="C1413" s="7" t="n">
        <v>11</v>
      </c>
      <c r="D1413" s="7" t="n">
        <v>3</v>
      </c>
      <c r="E1413" s="7" t="n">
        <v>45</v>
      </c>
      <c r="F1413" s="7" t="n">
        <v>2000</v>
      </c>
    </row>
    <row r="1414" spans="1:9">
      <c r="A1414" t="s">
        <v>4</v>
      </c>
      <c r="B1414" s="4" t="s">
        <v>5</v>
      </c>
      <c r="C1414" s="4" t="s">
        <v>10</v>
      </c>
      <c r="D1414" s="4" t="s">
        <v>6</v>
      </c>
      <c r="E1414" s="4" t="s">
        <v>14</v>
      </c>
      <c r="F1414" s="4" t="s">
        <v>14</v>
      </c>
      <c r="G1414" s="4" t="s">
        <v>14</v>
      </c>
      <c r="H1414" s="4" t="s">
        <v>14</v>
      </c>
      <c r="I1414" s="4" t="s">
        <v>14</v>
      </c>
      <c r="J1414" s="4" t="s">
        <v>24</v>
      </c>
      <c r="K1414" s="4" t="s">
        <v>24</v>
      </c>
      <c r="L1414" s="4" t="s">
        <v>24</v>
      </c>
      <c r="M1414" s="4" t="s">
        <v>24</v>
      </c>
      <c r="N1414" s="4" t="s">
        <v>14</v>
      </c>
    </row>
    <row r="1415" spans="1:9">
      <c r="A1415" t="n">
        <v>13602</v>
      </c>
      <c r="B1415" s="74" t="n">
        <v>34</v>
      </c>
      <c r="C1415" s="7" t="n">
        <v>4</v>
      </c>
      <c r="D1415" s="7" t="s">
        <v>190</v>
      </c>
      <c r="E1415" s="7" t="n">
        <v>1</v>
      </c>
      <c r="F1415" s="7" t="n">
        <v>0</v>
      </c>
      <c r="G1415" s="7" t="n">
        <v>0</v>
      </c>
      <c r="H1415" s="7" t="n">
        <v>0</v>
      </c>
      <c r="I1415" s="7" t="n">
        <v>0</v>
      </c>
      <c r="J1415" s="7" t="n">
        <v>0.200000002980232</v>
      </c>
      <c r="K1415" s="7" t="n">
        <v>-1</v>
      </c>
      <c r="L1415" s="7" t="n">
        <v>-1</v>
      </c>
      <c r="M1415" s="7" t="n">
        <v>-1</v>
      </c>
      <c r="N1415" s="7" t="n">
        <v>0</v>
      </c>
    </row>
    <row r="1416" spans="1:9">
      <c r="A1416" t="s">
        <v>4</v>
      </c>
      <c r="B1416" s="4" t="s">
        <v>5</v>
      </c>
      <c r="C1416" s="4" t="s">
        <v>10</v>
      </c>
      <c r="D1416" s="4" t="s">
        <v>10</v>
      </c>
      <c r="E1416" s="4" t="s">
        <v>24</v>
      </c>
      <c r="F1416" s="4" t="s">
        <v>24</v>
      </c>
      <c r="G1416" s="4" t="s">
        <v>24</v>
      </c>
      <c r="H1416" s="4" t="s">
        <v>24</v>
      </c>
      <c r="I1416" s="4" t="s">
        <v>14</v>
      </c>
      <c r="J1416" s="4" t="s">
        <v>10</v>
      </c>
    </row>
    <row r="1417" spans="1:9">
      <c r="A1417" t="n">
        <v>13632</v>
      </c>
      <c r="B1417" s="75" t="n">
        <v>55</v>
      </c>
      <c r="C1417" s="7" t="n">
        <v>4</v>
      </c>
      <c r="D1417" s="7" t="n">
        <v>65024</v>
      </c>
      <c r="E1417" s="7" t="n">
        <v>0</v>
      </c>
      <c r="F1417" s="7" t="n">
        <v>0</v>
      </c>
      <c r="G1417" s="7" t="n">
        <v>2</v>
      </c>
      <c r="H1417" s="7" t="n">
        <v>1.20000004768372</v>
      </c>
      <c r="I1417" s="7" t="n">
        <v>0</v>
      </c>
      <c r="J1417" s="7" t="n">
        <v>0</v>
      </c>
    </row>
    <row r="1418" spans="1:9">
      <c r="A1418" t="s">
        <v>4</v>
      </c>
      <c r="B1418" s="4" t="s">
        <v>5</v>
      </c>
      <c r="C1418" s="4" t="s">
        <v>10</v>
      </c>
    </row>
    <row r="1419" spans="1:9">
      <c r="A1419" t="n">
        <v>13656</v>
      </c>
      <c r="B1419" s="41" t="n">
        <v>16</v>
      </c>
      <c r="C1419" s="7" t="n">
        <v>300</v>
      </c>
    </row>
    <row r="1420" spans="1:9">
      <c r="A1420" t="s">
        <v>4</v>
      </c>
      <c r="B1420" s="4" t="s">
        <v>5</v>
      </c>
      <c r="C1420" s="4" t="s">
        <v>10</v>
      </c>
      <c r="D1420" s="4" t="s">
        <v>14</v>
      </c>
    </row>
    <row r="1421" spans="1:9">
      <c r="A1421" t="n">
        <v>13659</v>
      </c>
      <c r="B1421" s="76" t="n">
        <v>56</v>
      </c>
      <c r="C1421" s="7" t="n">
        <v>4</v>
      </c>
      <c r="D1421" s="7" t="n">
        <v>0</v>
      </c>
    </row>
    <row r="1422" spans="1:9">
      <c r="A1422" t="s">
        <v>4</v>
      </c>
      <c r="B1422" s="4" t="s">
        <v>5</v>
      </c>
      <c r="C1422" s="4" t="s">
        <v>10</v>
      </c>
      <c r="D1422" s="4" t="s">
        <v>6</v>
      </c>
      <c r="E1422" s="4" t="s">
        <v>14</v>
      </c>
      <c r="F1422" s="4" t="s">
        <v>14</v>
      </c>
      <c r="G1422" s="4" t="s">
        <v>14</v>
      </c>
      <c r="H1422" s="4" t="s">
        <v>14</v>
      </c>
      <c r="I1422" s="4" t="s">
        <v>14</v>
      </c>
      <c r="J1422" s="4" t="s">
        <v>24</v>
      </c>
      <c r="K1422" s="4" t="s">
        <v>24</v>
      </c>
      <c r="L1422" s="4" t="s">
        <v>24</v>
      </c>
      <c r="M1422" s="4" t="s">
        <v>24</v>
      </c>
      <c r="N1422" s="4" t="s">
        <v>14</v>
      </c>
    </row>
    <row r="1423" spans="1:9">
      <c r="A1423" t="n">
        <v>13663</v>
      </c>
      <c r="B1423" s="74" t="n">
        <v>34</v>
      </c>
      <c r="C1423" s="7" t="n">
        <v>4</v>
      </c>
      <c r="D1423" s="7" t="s">
        <v>191</v>
      </c>
      <c r="E1423" s="7" t="n">
        <v>0</v>
      </c>
      <c r="F1423" s="7" t="n">
        <v>0</v>
      </c>
      <c r="G1423" s="7" t="n">
        <v>0</v>
      </c>
      <c r="H1423" s="7" t="n">
        <v>0</v>
      </c>
      <c r="I1423" s="7" t="n">
        <v>0</v>
      </c>
      <c r="J1423" s="7" t="n">
        <v>0</v>
      </c>
      <c r="K1423" s="7" t="n">
        <v>-1</v>
      </c>
      <c r="L1423" s="7" t="n">
        <v>-1</v>
      </c>
      <c r="M1423" s="7" t="n">
        <v>-1</v>
      </c>
      <c r="N1423" s="7" t="n">
        <v>0</v>
      </c>
    </row>
    <row r="1424" spans="1:9">
      <c r="A1424" t="s">
        <v>4</v>
      </c>
      <c r="B1424" s="4" t="s">
        <v>5</v>
      </c>
      <c r="C1424" s="4" t="s">
        <v>14</v>
      </c>
      <c r="D1424" s="4" t="s">
        <v>24</v>
      </c>
      <c r="E1424" s="4" t="s">
        <v>24</v>
      </c>
      <c r="F1424" s="4" t="s">
        <v>24</v>
      </c>
    </row>
    <row r="1425" spans="1:14">
      <c r="A1425" t="n">
        <v>13695</v>
      </c>
      <c r="B1425" s="66" t="n">
        <v>45</v>
      </c>
      <c r="C1425" s="7" t="n">
        <v>9</v>
      </c>
      <c r="D1425" s="7" t="n">
        <v>0.00499999988824129</v>
      </c>
      <c r="E1425" s="7" t="n">
        <v>0.00499999988824129</v>
      </c>
      <c r="F1425" s="7" t="n">
        <v>0.5</v>
      </c>
    </row>
    <row r="1426" spans="1:14">
      <c r="A1426" t="s">
        <v>4</v>
      </c>
      <c r="B1426" s="4" t="s">
        <v>5</v>
      </c>
      <c r="C1426" s="4" t="s">
        <v>14</v>
      </c>
      <c r="D1426" s="4" t="s">
        <v>10</v>
      </c>
      <c r="E1426" s="4" t="s">
        <v>24</v>
      </c>
      <c r="F1426" s="4" t="s">
        <v>10</v>
      </c>
      <c r="G1426" s="4" t="s">
        <v>9</v>
      </c>
      <c r="H1426" s="4" t="s">
        <v>9</v>
      </c>
      <c r="I1426" s="4" t="s">
        <v>10</v>
      </c>
      <c r="J1426" s="4" t="s">
        <v>10</v>
      </c>
      <c r="K1426" s="4" t="s">
        <v>9</v>
      </c>
      <c r="L1426" s="4" t="s">
        <v>9</v>
      </c>
      <c r="M1426" s="4" t="s">
        <v>9</v>
      </c>
      <c r="N1426" s="4" t="s">
        <v>9</v>
      </c>
      <c r="O1426" s="4" t="s">
        <v>6</v>
      </c>
    </row>
    <row r="1427" spans="1:14">
      <c r="A1427" t="n">
        <v>13709</v>
      </c>
      <c r="B1427" s="11" t="n">
        <v>50</v>
      </c>
      <c r="C1427" s="7" t="n">
        <v>0</v>
      </c>
      <c r="D1427" s="7" t="n">
        <v>4317</v>
      </c>
      <c r="E1427" s="7" t="n">
        <v>1</v>
      </c>
      <c r="F1427" s="7" t="n">
        <v>0</v>
      </c>
      <c r="G1427" s="7" t="n">
        <v>0</v>
      </c>
      <c r="H1427" s="7" t="n">
        <v>0</v>
      </c>
      <c r="I1427" s="7" t="n">
        <v>0</v>
      </c>
      <c r="J1427" s="7" t="n">
        <v>65533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s">
        <v>13</v>
      </c>
    </row>
    <row r="1428" spans="1:14">
      <c r="A1428" t="s">
        <v>4</v>
      </c>
      <c r="B1428" s="4" t="s">
        <v>5</v>
      </c>
      <c r="C1428" s="4" t="s">
        <v>10</v>
      </c>
    </row>
    <row r="1429" spans="1:14">
      <c r="A1429" t="n">
        <v>13748</v>
      </c>
      <c r="B1429" s="41" t="n">
        <v>16</v>
      </c>
      <c r="C1429" s="7" t="n">
        <v>1000</v>
      </c>
    </row>
    <row r="1430" spans="1:14">
      <c r="A1430" t="s">
        <v>4</v>
      </c>
      <c r="B1430" s="4" t="s">
        <v>5</v>
      </c>
      <c r="C1430" s="4" t="s">
        <v>10</v>
      </c>
      <c r="D1430" s="4" t="s">
        <v>14</v>
      </c>
    </row>
    <row r="1431" spans="1:14">
      <c r="A1431" t="n">
        <v>13751</v>
      </c>
      <c r="B1431" s="69" t="n">
        <v>89</v>
      </c>
      <c r="C1431" s="7" t="n">
        <v>65533</v>
      </c>
      <c r="D1431" s="7" t="n">
        <v>1</v>
      </c>
    </row>
    <row r="1432" spans="1:14">
      <c r="A1432" t="s">
        <v>4</v>
      </c>
      <c r="B1432" s="4" t="s">
        <v>5</v>
      </c>
      <c r="C1432" s="4" t="s">
        <v>14</v>
      </c>
      <c r="D1432" s="4" t="s">
        <v>10</v>
      </c>
      <c r="E1432" s="4" t="s">
        <v>14</v>
      </c>
    </row>
    <row r="1433" spans="1:14">
      <c r="A1433" t="n">
        <v>13755</v>
      </c>
      <c r="B1433" s="14" t="n">
        <v>49</v>
      </c>
      <c r="C1433" s="7" t="n">
        <v>1</v>
      </c>
      <c r="D1433" s="7" t="n">
        <v>2000</v>
      </c>
      <c r="E1433" s="7" t="n">
        <v>0</v>
      </c>
    </row>
    <row r="1434" spans="1:14">
      <c r="A1434" t="s">
        <v>4</v>
      </c>
      <c r="B1434" s="4" t="s">
        <v>5</v>
      </c>
      <c r="C1434" s="4" t="s">
        <v>14</v>
      </c>
      <c r="D1434" s="4" t="s">
        <v>24</v>
      </c>
      <c r="E1434" s="4" t="s">
        <v>10</v>
      </c>
      <c r="F1434" s="4" t="s">
        <v>14</v>
      </c>
    </row>
    <row r="1435" spans="1:14">
      <c r="A1435" t="n">
        <v>13760</v>
      </c>
      <c r="B1435" s="14" t="n">
        <v>49</v>
      </c>
      <c r="C1435" s="7" t="n">
        <v>3</v>
      </c>
      <c r="D1435" s="7" t="n">
        <v>0.699999988079071</v>
      </c>
      <c r="E1435" s="7" t="n">
        <v>500</v>
      </c>
      <c r="F1435" s="7" t="n">
        <v>0</v>
      </c>
    </row>
    <row r="1436" spans="1:14">
      <c r="A1436" t="s">
        <v>4</v>
      </c>
      <c r="B1436" s="4" t="s">
        <v>5</v>
      </c>
      <c r="C1436" s="4" t="s">
        <v>10</v>
      </c>
      <c r="D1436" s="4" t="s">
        <v>24</v>
      </c>
      <c r="E1436" s="4" t="s">
        <v>24</v>
      </c>
      <c r="F1436" s="4" t="s">
        <v>24</v>
      </c>
      <c r="G1436" s="4" t="s">
        <v>10</v>
      </c>
      <c r="H1436" s="4" t="s">
        <v>10</v>
      </c>
    </row>
    <row r="1437" spans="1:14">
      <c r="A1437" t="n">
        <v>13769</v>
      </c>
      <c r="B1437" s="53" t="n">
        <v>60</v>
      </c>
      <c r="C1437" s="7" t="n">
        <v>4</v>
      </c>
      <c r="D1437" s="7" t="n">
        <v>0</v>
      </c>
      <c r="E1437" s="7" t="n">
        <v>-10</v>
      </c>
      <c r="F1437" s="7" t="n">
        <v>0</v>
      </c>
      <c r="G1437" s="7" t="n">
        <v>300</v>
      </c>
      <c r="H1437" s="7" t="n">
        <v>0</v>
      </c>
    </row>
    <row r="1438" spans="1:14">
      <c r="A1438" t="s">
        <v>4</v>
      </c>
      <c r="B1438" s="4" t="s">
        <v>5</v>
      </c>
      <c r="C1438" s="4" t="s">
        <v>14</v>
      </c>
      <c r="D1438" s="4" t="s">
        <v>10</v>
      </c>
      <c r="E1438" s="4" t="s">
        <v>6</v>
      </c>
      <c r="F1438" s="4" t="s">
        <v>6</v>
      </c>
      <c r="G1438" s="4" t="s">
        <v>6</v>
      </c>
      <c r="H1438" s="4" t="s">
        <v>6</v>
      </c>
    </row>
    <row r="1439" spans="1:14">
      <c r="A1439" t="n">
        <v>13788</v>
      </c>
      <c r="B1439" s="57" t="n">
        <v>51</v>
      </c>
      <c r="C1439" s="7" t="n">
        <v>3</v>
      </c>
      <c r="D1439" s="7" t="n">
        <v>4</v>
      </c>
      <c r="E1439" s="7" t="s">
        <v>192</v>
      </c>
      <c r="F1439" s="7" t="s">
        <v>178</v>
      </c>
      <c r="G1439" s="7" t="s">
        <v>169</v>
      </c>
      <c r="H1439" s="7" t="s">
        <v>170</v>
      </c>
    </row>
    <row r="1440" spans="1:14">
      <c r="A1440" t="s">
        <v>4</v>
      </c>
      <c r="B1440" s="4" t="s">
        <v>5</v>
      </c>
      <c r="C1440" s="4" t="s">
        <v>10</v>
      </c>
      <c r="D1440" s="4" t="s">
        <v>14</v>
      </c>
      <c r="E1440" s="4" t="s">
        <v>24</v>
      </c>
      <c r="F1440" s="4" t="s">
        <v>10</v>
      </c>
    </row>
    <row r="1441" spans="1:15">
      <c r="A1441" t="n">
        <v>13801</v>
      </c>
      <c r="B1441" s="54" t="n">
        <v>59</v>
      </c>
      <c r="C1441" s="7" t="n">
        <v>4</v>
      </c>
      <c r="D1441" s="7" t="n">
        <v>1</v>
      </c>
      <c r="E1441" s="7" t="n">
        <v>0.150000005960464</v>
      </c>
      <c r="F1441" s="7" t="n">
        <v>0</v>
      </c>
    </row>
    <row r="1442" spans="1:15">
      <c r="A1442" t="s">
        <v>4</v>
      </c>
      <c r="B1442" s="4" t="s">
        <v>5</v>
      </c>
      <c r="C1442" s="4" t="s">
        <v>10</v>
      </c>
    </row>
    <row r="1443" spans="1:15">
      <c r="A1443" t="n">
        <v>13811</v>
      </c>
      <c r="B1443" s="41" t="n">
        <v>16</v>
      </c>
      <c r="C1443" s="7" t="n">
        <v>50</v>
      </c>
    </row>
    <row r="1444" spans="1:15">
      <c r="A1444" t="s">
        <v>4</v>
      </c>
      <c r="B1444" s="4" t="s">
        <v>5</v>
      </c>
      <c r="C1444" s="4" t="s">
        <v>14</v>
      </c>
      <c r="D1444" s="4" t="s">
        <v>10</v>
      </c>
      <c r="E1444" s="4" t="s">
        <v>6</v>
      </c>
      <c r="F1444" s="4" t="s">
        <v>6</v>
      </c>
      <c r="G1444" s="4" t="s">
        <v>6</v>
      </c>
      <c r="H1444" s="4" t="s">
        <v>6</v>
      </c>
    </row>
    <row r="1445" spans="1:15">
      <c r="A1445" t="n">
        <v>13814</v>
      </c>
      <c r="B1445" s="57" t="n">
        <v>51</v>
      </c>
      <c r="C1445" s="7" t="n">
        <v>3</v>
      </c>
      <c r="D1445" s="7" t="n">
        <v>0</v>
      </c>
      <c r="E1445" s="7" t="s">
        <v>192</v>
      </c>
      <c r="F1445" s="7" t="s">
        <v>170</v>
      </c>
      <c r="G1445" s="7" t="s">
        <v>169</v>
      </c>
      <c r="H1445" s="7" t="s">
        <v>170</v>
      </c>
    </row>
    <row r="1446" spans="1:15">
      <c r="A1446" t="s">
        <v>4</v>
      </c>
      <c r="B1446" s="4" t="s">
        <v>5</v>
      </c>
      <c r="C1446" s="4" t="s">
        <v>10</v>
      </c>
      <c r="D1446" s="4" t="s">
        <v>14</v>
      </c>
      <c r="E1446" s="4" t="s">
        <v>24</v>
      </c>
      <c r="F1446" s="4" t="s">
        <v>10</v>
      </c>
    </row>
    <row r="1447" spans="1:15">
      <c r="A1447" t="n">
        <v>13827</v>
      </c>
      <c r="B1447" s="54" t="n">
        <v>59</v>
      </c>
      <c r="C1447" s="7" t="n">
        <v>0</v>
      </c>
      <c r="D1447" s="7" t="n">
        <v>1</v>
      </c>
      <c r="E1447" s="7" t="n">
        <v>0.150000005960464</v>
      </c>
      <c r="F1447" s="7" t="n">
        <v>0</v>
      </c>
    </row>
    <row r="1448" spans="1:15">
      <c r="A1448" t="s">
        <v>4</v>
      </c>
      <c r="B1448" s="4" t="s">
        <v>5</v>
      </c>
      <c r="C1448" s="4" t="s">
        <v>10</v>
      </c>
      <c r="D1448" s="4" t="s">
        <v>10</v>
      </c>
      <c r="E1448" s="4" t="s">
        <v>10</v>
      </c>
    </row>
    <row r="1449" spans="1:15">
      <c r="A1449" t="n">
        <v>13837</v>
      </c>
      <c r="B1449" s="73" t="n">
        <v>61</v>
      </c>
      <c r="C1449" s="7" t="n">
        <v>0</v>
      </c>
      <c r="D1449" s="7" t="n">
        <v>4</v>
      </c>
      <c r="E1449" s="7" t="n">
        <v>1000</v>
      </c>
    </row>
    <row r="1450" spans="1:15">
      <c r="A1450" t="s">
        <v>4</v>
      </c>
      <c r="B1450" s="4" t="s">
        <v>5</v>
      </c>
      <c r="C1450" s="4" t="s">
        <v>10</v>
      </c>
    </row>
    <row r="1451" spans="1:15">
      <c r="A1451" t="n">
        <v>13844</v>
      </c>
      <c r="B1451" s="41" t="n">
        <v>16</v>
      </c>
      <c r="C1451" s="7" t="n">
        <v>50</v>
      </c>
    </row>
    <row r="1452" spans="1:15">
      <c r="A1452" t="s">
        <v>4</v>
      </c>
      <c r="B1452" s="4" t="s">
        <v>5</v>
      </c>
      <c r="C1452" s="4" t="s">
        <v>14</v>
      </c>
      <c r="D1452" s="4" t="s">
        <v>10</v>
      </c>
      <c r="E1452" s="4" t="s">
        <v>6</v>
      </c>
      <c r="F1452" s="4" t="s">
        <v>6</v>
      </c>
      <c r="G1452" s="4" t="s">
        <v>6</v>
      </c>
      <c r="H1452" s="4" t="s">
        <v>6</v>
      </c>
    </row>
    <row r="1453" spans="1:15">
      <c r="A1453" t="n">
        <v>13847</v>
      </c>
      <c r="B1453" s="57" t="n">
        <v>51</v>
      </c>
      <c r="C1453" s="7" t="n">
        <v>3</v>
      </c>
      <c r="D1453" s="7" t="n">
        <v>2</v>
      </c>
      <c r="E1453" s="7" t="s">
        <v>192</v>
      </c>
      <c r="F1453" s="7" t="s">
        <v>193</v>
      </c>
      <c r="G1453" s="7" t="s">
        <v>169</v>
      </c>
      <c r="H1453" s="7" t="s">
        <v>170</v>
      </c>
    </row>
    <row r="1454" spans="1:15">
      <c r="A1454" t="s">
        <v>4</v>
      </c>
      <c r="B1454" s="4" t="s">
        <v>5</v>
      </c>
      <c r="C1454" s="4" t="s">
        <v>10</v>
      </c>
      <c r="D1454" s="4" t="s">
        <v>14</v>
      </c>
      <c r="E1454" s="4" t="s">
        <v>24</v>
      </c>
      <c r="F1454" s="4" t="s">
        <v>10</v>
      </c>
    </row>
    <row r="1455" spans="1:15">
      <c r="A1455" t="n">
        <v>13860</v>
      </c>
      <c r="B1455" s="54" t="n">
        <v>59</v>
      </c>
      <c r="C1455" s="7" t="n">
        <v>2</v>
      </c>
      <c r="D1455" s="7" t="n">
        <v>1</v>
      </c>
      <c r="E1455" s="7" t="n">
        <v>0.150000005960464</v>
      </c>
      <c r="F1455" s="7" t="n">
        <v>0</v>
      </c>
    </row>
    <row r="1456" spans="1:15">
      <c r="A1456" t="s">
        <v>4</v>
      </c>
      <c r="B1456" s="4" t="s">
        <v>5</v>
      </c>
      <c r="C1456" s="4" t="s">
        <v>10</v>
      </c>
      <c r="D1456" s="4" t="s">
        <v>10</v>
      </c>
      <c r="E1456" s="4" t="s">
        <v>10</v>
      </c>
    </row>
    <row r="1457" spans="1:8">
      <c r="A1457" t="n">
        <v>13870</v>
      </c>
      <c r="B1457" s="73" t="n">
        <v>61</v>
      </c>
      <c r="C1457" s="7" t="n">
        <v>2</v>
      </c>
      <c r="D1457" s="7" t="n">
        <v>4</v>
      </c>
      <c r="E1457" s="7" t="n">
        <v>1000</v>
      </c>
    </row>
    <row r="1458" spans="1:8">
      <c r="A1458" t="s">
        <v>4</v>
      </c>
      <c r="B1458" s="4" t="s">
        <v>5</v>
      </c>
      <c r="C1458" s="4" t="s">
        <v>10</v>
      </c>
    </row>
    <row r="1459" spans="1:8">
      <c r="A1459" t="n">
        <v>13877</v>
      </c>
      <c r="B1459" s="41" t="n">
        <v>16</v>
      </c>
      <c r="C1459" s="7" t="n">
        <v>50</v>
      </c>
    </row>
    <row r="1460" spans="1:8">
      <c r="A1460" t="s">
        <v>4</v>
      </c>
      <c r="B1460" s="4" t="s">
        <v>5</v>
      </c>
      <c r="C1460" s="4" t="s">
        <v>14</v>
      </c>
      <c r="D1460" s="4" t="s">
        <v>10</v>
      </c>
      <c r="E1460" s="4" t="s">
        <v>6</v>
      </c>
      <c r="F1460" s="4" t="s">
        <v>6</v>
      </c>
      <c r="G1460" s="4" t="s">
        <v>6</v>
      </c>
      <c r="H1460" s="4" t="s">
        <v>6</v>
      </c>
    </row>
    <row r="1461" spans="1:8">
      <c r="A1461" t="n">
        <v>13880</v>
      </c>
      <c r="B1461" s="57" t="n">
        <v>51</v>
      </c>
      <c r="C1461" s="7" t="n">
        <v>3</v>
      </c>
      <c r="D1461" s="7" t="n">
        <v>7</v>
      </c>
      <c r="E1461" s="7" t="s">
        <v>180</v>
      </c>
      <c r="F1461" s="7" t="s">
        <v>178</v>
      </c>
      <c r="G1461" s="7" t="s">
        <v>169</v>
      </c>
      <c r="H1461" s="7" t="s">
        <v>170</v>
      </c>
    </row>
    <row r="1462" spans="1:8">
      <c r="A1462" t="s">
        <v>4</v>
      </c>
      <c r="B1462" s="4" t="s">
        <v>5</v>
      </c>
      <c r="C1462" s="4" t="s">
        <v>10</v>
      </c>
      <c r="D1462" s="4" t="s">
        <v>14</v>
      </c>
      <c r="E1462" s="4" t="s">
        <v>24</v>
      </c>
      <c r="F1462" s="4" t="s">
        <v>10</v>
      </c>
    </row>
    <row r="1463" spans="1:8">
      <c r="A1463" t="n">
        <v>13893</v>
      </c>
      <c r="B1463" s="54" t="n">
        <v>59</v>
      </c>
      <c r="C1463" s="7" t="n">
        <v>7</v>
      </c>
      <c r="D1463" s="7" t="n">
        <v>1</v>
      </c>
      <c r="E1463" s="7" t="n">
        <v>0.150000005960464</v>
      </c>
      <c r="F1463" s="7" t="n">
        <v>0</v>
      </c>
    </row>
    <row r="1464" spans="1:8">
      <c r="A1464" t="s">
        <v>4</v>
      </c>
      <c r="B1464" s="4" t="s">
        <v>5</v>
      </c>
      <c r="C1464" s="4" t="s">
        <v>10</v>
      </c>
      <c r="D1464" s="4" t="s">
        <v>10</v>
      </c>
      <c r="E1464" s="4" t="s">
        <v>10</v>
      </c>
    </row>
    <row r="1465" spans="1:8">
      <c r="A1465" t="n">
        <v>13903</v>
      </c>
      <c r="B1465" s="73" t="n">
        <v>61</v>
      </c>
      <c r="C1465" s="7" t="n">
        <v>7</v>
      </c>
      <c r="D1465" s="7" t="n">
        <v>4</v>
      </c>
      <c r="E1465" s="7" t="n">
        <v>1000</v>
      </c>
    </row>
    <row r="1466" spans="1:8">
      <c r="A1466" t="s">
        <v>4</v>
      </c>
      <c r="B1466" s="4" t="s">
        <v>5</v>
      </c>
      <c r="C1466" s="4" t="s">
        <v>10</v>
      </c>
    </row>
    <row r="1467" spans="1:8">
      <c r="A1467" t="n">
        <v>13910</v>
      </c>
      <c r="B1467" s="41" t="n">
        <v>16</v>
      </c>
      <c r="C1467" s="7" t="n">
        <v>50</v>
      </c>
    </row>
    <row r="1468" spans="1:8">
      <c r="A1468" t="s">
        <v>4</v>
      </c>
      <c r="B1468" s="4" t="s">
        <v>5</v>
      </c>
      <c r="C1468" s="4" t="s">
        <v>14</v>
      </c>
      <c r="D1468" s="4" t="s">
        <v>10</v>
      </c>
      <c r="E1468" s="4" t="s">
        <v>6</v>
      </c>
      <c r="F1468" s="4" t="s">
        <v>6</v>
      </c>
      <c r="G1468" s="4" t="s">
        <v>6</v>
      </c>
      <c r="H1468" s="4" t="s">
        <v>6</v>
      </c>
    </row>
    <row r="1469" spans="1:8">
      <c r="A1469" t="n">
        <v>13913</v>
      </c>
      <c r="B1469" s="57" t="n">
        <v>51</v>
      </c>
      <c r="C1469" s="7" t="n">
        <v>3</v>
      </c>
      <c r="D1469" s="7" t="n">
        <v>16</v>
      </c>
      <c r="E1469" s="7" t="s">
        <v>192</v>
      </c>
      <c r="F1469" s="7" t="s">
        <v>178</v>
      </c>
      <c r="G1469" s="7" t="s">
        <v>169</v>
      </c>
      <c r="H1469" s="7" t="s">
        <v>170</v>
      </c>
    </row>
    <row r="1470" spans="1:8">
      <c r="A1470" t="s">
        <v>4</v>
      </c>
      <c r="B1470" s="4" t="s">
        <v>5</v>
      </c>
      <c r="C1470" s="4" t="s">
        <v>10</v>
      </c>
      <c r="D1470" s="4" t="s">
        <v>14</v>
      </c>
      <c r="E1470" s="4" t="s">
        <v>24</v>
      </c>
      <c r="F1470" s="4" t="s">
        <v>10</v>
      </c>
    </row>
    <row r="1471" spans="1:8">
      <c r="A1471" t="n">
        <v>13926</v>
      </c>
      <c r="B1471" s="54" t="n">
        <v>59</v>
      </c>
      <c r="C1471" s="7" t="n">
        <v>16</v>
      </c>
      <c r="D1471" s="7" t="n">
        <v>1</v>
      </c>
      <c r="E1471" s="7" t="n">
        <v>0.150000005960464</v>
      </c>
      <c r="F1471" s="7" t="n">
        <v>0</v>
      </c>
    </row>
    <row r="1472" spans="1:8">
      <c r="A1472" t="s">
        <v>4</v>
      </c>
      <c r="B1472" s="4" t="s">
        <v>5</v>
      </c>
      <c r="C1472" s="4" t="s">
        <v>10</v>
      </c>
      <c r="D1472" s="4" t="s">
        <v>10</v>
      </c>
      <c r="E1472" s="4" t="s">
        <v>10</v>
      </c>
    </row>
    <row r="1473" spans="1:8">
      <c r="A1473" t="n">
        <v>13936</v>
      </c>
      <c r="B1473" s="73" t="n">
        <v>61</v>
      </c>
      <c r="C1473" s="7" t="n">
        <v>16</v>
      </c>
      <c r="D1473" s="7" t="n">
        <v>4</v>
      </c>
      <c r="E1473" s="7" t="n">
        <v>1000</v>
      </c>
    </row>
    <row r="1474" spans="1:8">
      <c r="A1474" t="s">
        <v>4</v>
      </c>
      <c r="B1474" s="4" t="s">
        <v>5</v>
      </c>
      <c r="C1474" s="4" t="s">
        <v>10</v>
      </c>
    </row>
    <row r="1475" spans="1:8">
      <c r="A1475" t="n">
        <v>13943</v>
      </c>
      <c r="B1475" s="41" t="n">
        <v>16</v>
      </c>
      <c r="C1475" s="7" t="n">
        <v>50</v>
      </c>
    </row>
    <row r="1476" spans="1:8">
      <c r="A1476" t="s">
        <v>4</v>
      </c>
      <c r="B1476" s="4" t="s">
        <v>5</v>
      </c>
      <c r="C1476" s="4" t="s">
        <v>14</v>
      </c>
      <c r="D1476" s="4" t="s">
        <v>10</v>
      </c>
      <c r="E1476" s="4" t="s">
        <v>6</v>
      </c>
      <c r="F1476" s="4" t="s">
        <v>6</v>
      </c>
      <c r="G1476" s="4" t="s">
        <v>6</v>
      </c>
      <c r="H1476" s="4" t="s">
        <v>6</v>
      </c>
    </row>
    <row r="1477" spans="1:8">
      <c r="A1477" t="n">
        <v>13946</v>
      </c>
      <c r="B1477" s="57" t="n">
        <v>51</v>
      </c>
      <c r="C1477" s="7" t="n">
        <v>3</v>
      </c>
      <c r="D1477" s="7" t="n">
        <v>7032</v>
      </c>
      <c r="E1477" s="7" t="s">
        <v>192</v>
      </c>
      <c r="F1477" s="7" t="s">
        <v>178</v>
      </c>
      <c r="G1477" s="7" t="s">
        <v>169</v>
      </c>
      <c r="H1477" s="7" t="s">
        <v>170</v>
      </c>
    </row>
    <row r="1478" spans="1:8">
      <c r="A1478" t="s">
        <v>4</v>
      </c>
      <c r="B1478" s="4" t="s">
        <v>5</v>
      </c>
      <c r="C1478" s="4" t="s">
        <v>10</v>
      </c>
      <c r="D1478" s="4" t="s">
        <v>14</v>
      </c>
      <c r="E1478" s="4" t="s">
        <v>24</v>
      </c>
      <c r="F1478" s="4" t="s">
        <v>10</v>
      </c>
    </row>
    <row r="1479" spans="1:8">
      <c r="A1479" t="n">
        <v>13959</v>
      </c>
      <c r="B1479" s="54" t="n">
        <v>59</v>
      </c>
      <c r="C1479" s="7" t="n">
        <v>7032</v>
      </c>
      <c r="D1479" s="7" t="n">
        <v>1</v>
      </c>
      <c r="E1479" s="7" t="n">
        <v>0.150000005960464</v>
      </c>
      <c r="F1479" s="7" t="n">
        <v>0</v>
      </c>
    </row>
    <row r="1480" spans="1:8">
      <c r="A1480" t="s">
        <v>4</v>
      </c>
      <c r="B1480" s="4" t="s">
        <v>5</v>
      </c>
      <c r="C1480" s="4" t="s">
        <v>10</v>
      </c>
      <c r="D1480" s="4" t="s">
        <v>10</v>
      </c>
      <c r="E1480" s="4" t="s">
        <v>10</v>
      </c>
    </row>
    <row r="1481" spans="1:8">
      <c r="A1481" t="n">
        <v>13969</v>
      </c>
      <c r="B1481" s="73" t="n">
        <v>61</v>
      </c>
      <c r="C1481" s="7" t="n">
        <v>7032</v>
      </c>
      <c r="D1481" s="7" t="n">
        <v>4</v>
      </c>
      <c r="E1481" s="7" t="n">
        <v>1000</v>
      </c>
    </row>
    <row r="1482" spans="1:8">
      <c r="A1482" t="s">
        <v>4</v>
      </c>
      <c r="B1482" s="4" t="s">
        <v>5</v>
      </c>
      <c r="C1482" s="4" t="s">
        <v>10</v>
      </c>
    </row>
    <row r="1483" spans="1:8">
      <c r="A1483" t="n">
        <v>13976</v>
      </c>
      <c r="B1483" s="41" t="n">
        <v>16</v>
      </c>
      <c r="C1483" s="7" t="n">
        <v>50</v>
      </c>
    </row>
    <row r="1484" spans="1:8">
      <c r="A1484" t="s">
        <v>4</v>
      </c>
      <c r="B1484" s="4" t="s">
        <v>5</v>
      </c>
      <c r="C1484" s="4" t="s">
        <v>10</v>
      </c>
    </row>
    <row r="1485" spans="1:8">
      <c r="A1485" t="n">
        <v>13979</v>
      </c>
      <c r="B1485" s="41" t="n">
        <v>16</v>
      </c>
      <c r="C1485" s="7" t="n">
        <v>1000</v>
      </c>
    </row>
    <row r="1486" spans="1:8">
      <c r="A1486" t="s">
        <v>4</v>
      </c>
      <c r="B1486" s="4" t="s">
        <v>5</v>
      </c>
      <c r="C1486" s="4" t="s">
        <v>14</v>
      </c>
      <c r="D1486" s="4" t="s">
        <v>10</v>
      </c>
      <c r="E1486" s="4" t="s">
        <v>24</v>
      </c>
    </row>
    <row r="1487" spans="1:8">
      <c r="A1487" t="n">
        <v>13982</v>
      </c>
      <c r="B1487" s="37" t="n">
        <v>58</v>
      </c>
      <c r="C1487" s="7" t="n">
        <v>101</v>
      </c>
      <c r="D1487" s="7" t="n">
        <v>500</v>
      </c>
      <c r="E1487" s="7" t="n">
        <v>1</v>
      </c>
    </row>
    <row r="1488" spans="1:8">
      <c r="A1488" t="s">
        <v>4</v>
      </c>
      <c r="B1488" s="4" t="s">
        <v>5</v>
      </c>
      <c r="C1488" s="4" t="s">
        <v>14</v>
      </c>
      <c r="D1488" s="4" t="s">
        <v>10</v>
      </c>
    </row>
    <row r="1489" spans="1:8">
      <c r="A1489" t="n">
        <v>13990</v>
      </c>
      <c r="B1489" s="37" t="n">
        <v>58</v>
      </c>
      <c r="C1489" s="7" t="n">
        <v>254</v>
      </c>
      <c r="D1489" s="7" t="n">
        <v>0</v>
      </c>
    </row>
    <row r="1490" spans="1:8">
      <c r="A1490" t="s">
        <v>4</v>
      </c>
      <c r="B1490" s="4" t="s">
        <v>5</v>
      </c>
      <c r="C1490" s="4" t="s">
        <v>14</v>
      </c>
      <c r="D1490" s="4" t="s">
        <v>14</v>
      </c>
      <c r="E1490" s="4" t="s">
        <v>24</v>
      </c>
      <c r="F1490" s="4" t="s">
        <v>24</v>
      </c>
      <c r="G1490" s="4" t="s">
        <v>24</v>
      </c>
      <c r="H1490" s="4" t="s">
        <v>10</v>
      </c>
    </row>
    <row r="1491" spans="1:8">
      <c r="A1491" t="n">
        <v>13994</v>
      </c>
      <c r="B1491" s="66" t="n">
        <v>45</v>
      </c>
      <c r="C1491" s="7" t="n">
        <v>2</v>
      </c>
      <c r="D1491" s="7" t="n">
        <v>3</v>
      </c>
      <c r="E1491" s="7" t="n">
        <v>-131.919998168945</v>
      </c>
      <c r="F1491" s="7" t="n">
        <v>0.189999997615814</v>
      </c>
      <c r="G1491" s="7" t="n">
        <v>136.929992675781</v>
      </c>
      <c r="H1491" s="7" t="n">
        <v>0</v>
      </c>
    </row>
    <row r="1492" spans="1:8">
      <c r="A1492" t="s">
        <v>4</v>
      </c>
      <c r="B1492" s="4" t="s">
        <v>5</v>
      </c>
      <c r="C1492" s="4" t="s">
        <v>14</v>
      </c>
      <c r="D1492" s="4" t="s">
        <v>14</v>
      </c>
      <c r="E1492" s="4" t="s">
        <v>24</v>
      </c>
      <c r="F1492" s="4" t="s">
        <v>24</v>
      </c>
      <c r="G1492" s="4" t="s">
        <v>24</v>
      </c>
      <c r="H1492" s="4" t="s">
        <v>10</v>
      </c>
      <c r="I1492" s="4" t="s">
        <v>14</v>
      </c>
    </row>
    <row r="1493" spans="1:8">
      <c r="A1493" t="n">
        <v>14011</v>
      </c>
      <c r="B1493" s="66" t="n">
        <v>45</v>
      </c>
      <c r="C1493" s="7" t="n">
        <v>4</v>
      </c>
      <c r="D1493" s="7" t="n">
        <v>3</v>
      </c>
      <c r="E1493" s="7" t="n">
        <v>12.539999961853</v>
      </c>
      <c r="F1493" s="7" t="n">
        <v>173.070007324219</v>
      </c>
      <c r="G1493" s="7" t="n">
        <v>0</v>
      </c>
      <c r="H1493" s="7" t="n">
        <v>0</v>
      </c>
      <c r="I1493" s="7" t="n">
        <v>0</v>
      </c>
    </row>
    <row r="1494" spans="1:8">
      <c r="A1494" t="s">
        <v>4</v>
      </c>
      <c r="B1494" s="4" t="s">
        <v>5</v>
      </c>
      <c r="C1494" s="4" t="s">
        <v>14</v>
      </c>
      <c r="D1494" s="4" t="s">
        <v>14</v>
      </c>
      <c r="E1494" s="4" t="s">
        <v>24</v>
      </c>
      <c r="F1494" s="4" t="s">
        <v>10</v>
      </c>
    </row>
    <row r="1495" spans="1:8">
      <c r="A1495" t="n">
        <v>14029</v>
      </c>
      <c r="B1495" s="66" t="n">
        <v>45</v>
      </c>
      <c r="C1495" s="7" t="n">
        <v>5</v>
      </c>
      <c r="D1495" s="7" t="n">
        <v>3</v>
      </c>
      <c r="E1495" s="7" t="n">
        <v>2</v>
      </c>
      <c r="F1495" s="7" t="n">
        <v>0</v>
      </c>
    </row>
    <row r="1496" spans="1:8">
      <c r="A1496" t="s">
        <v>4</v>
      </c>
      <c r="B1496" s="4" t="s">
        <v>5</v>
      </c>
      <c r="C1496" s="4" t="s">
        <v>14</v>
      </c>
      <c r="D1496" s="4" t="s">
        <v>14</v>
      </c>
      <c r="E1496" s="4" t="s">
        <v>24</v>
      </c>
      <c r="F1496" s="4" t="s">
        <v>10</v>
      </c>
    </row>
    <row r="1497" spans="1:8">
      <c r="A1497" t="n">
        <v>14038</v>
      </c>
      <c r="B1497" s="66" t="n">
        <v>45</v>
      </c>
      <c r="C1497" s="7" t="n">
        <v>11</v>
      </c>
      <c r="D1497" s="7" t="n">
        <v>3</v>
      </c>
      <c r="E1497" s="7" t="n">
        <v>45</v>
      </c>
      <c r="F1497" s="7" t="n">
        <v>0</v>
      </c>
    </row>
    <row r="1498" spans="1:8">
      <c r="A1498" t="s">
        <v>4</v>
      </c>
      <c r="B1498" s="4" t="s">
        <v>5</v>
      </c>
      <c r="C1498" s="4" t="s">
        <v>14</v>
      </c>
      <c r="D1498" s="4" t="s">
        <v>14</v>
      </c>
      <c r="E1498" s="4" t="s">
        <v>24</v>
      </c>
      <c r="F1498" s="4" t="s">
        <v>10</v>
      </c>
    </row>
    <row r="1499" spans="1:8">
      <c r="A1499" t="n">
        <v>14047</v>
      </c>
      <c r="B1499" s="66" t="n">
        <v>45</v>
      </c>
      <c r="C1499" s="7" t="n">
        <v>5</v>
      </c>
      <c r="D1499" s="7" t="n">
        <v>3</v>
      </c>
      <c r="E1499" s="7" t="n">
        <v>1.70000004768372</v>
      </c>
      <c r="F1499" s="7" t="n">
        <v>1500</v>
      </c>
    </row>
    <row r="1500" spans="1:8">
      <c r="A1500" t="s">
        <v>4</v>
      </c>
      <c r="B1500" s="4" t="s">
        <v>5</v>
      </c>
      <c r="C1500" s="4" t="s">
        <v>14</v>
      </c>
      <c r="D1500" s="4" t="s">
        <v>10</v>
      </c>
    </row>
    <row r="1501" spans="1:8">
      <c r="A1501" t="n">
        <v>14056</v>
      </c>
      <c r="B1501" s="37" t="n">
        <v>58</v>
      </c>
      <c r="C1501" s="7" t="n">
        <v>255</v>
      </c>
      <c r="D1501" s="7" t="n">
        <v>0</v>
      </c>
    </row>
    <row r="1502" spans="1:8">
      <c r="A1502" t="s">
        <v>4</v>
      </c>
      <c r="B1502" s="4" t="s">
        <v>5</v>
      </c>
      <c r="C1502" s="4" t="s">
        <v>14</v>
      </c>
      <c r="D1502" s="4" t="s">
        <v>10</v>
      </c>
      <c r="E1502" s="4" t="s">
        <v>6</v>
      </c>
    </row>
    <row r="1503" spans="1:8">
      <c r="A1503" t="n">
        <v>14060</v>
      </c>
      <c r="B1503" s="57" t="n">
        <v>51</v>
      </c>
      <c r="C1503" s="7" t="n">
        <v>4</v>
      </c>
      <c r="D1503" s="7" t="n">
        <v>0</v>
      </c>
      <c r="E1503" s="7" t="s">
        <v>194</v>
      </c>
    </row>
    <row r="1504" spans="1:8">
      <c r="A1504" t="s">
        <v>4</v>
      </c>
      <c r="B1504" s="4" t="s">
        <v>5</v>
      </c>
      <c r="C1504" s="4" t="s">
        <v>10</v>
      </c>
    </row>
    <row r="1505" spans="1:9">
      <c r="A1505" t="n">
        <v>14074</v>
      </c>
      <c r="B1505" s="41" t="n">
        <v>16</v>
      </c>
      <c r="C1505" s="7" t="n">
        <v>0</v>
      </c>
    </row>
    <row r="1506" spans="1:9">
      <c r="A1506" t="s">
        <v>4</v>
      </c>
      <c r="B1506" s="4" t="s">
        <v>5</v>
      </c>
      <c r="C1506" s="4" t="s">
        <v>10</v>
      </c>
      <c r="D1506" s="4" t="s">
        <v>14</v>
      </c>
      <c r="E1506" s="4" t="s">
        <v>9</v>
      </c>
      <c r="F1506" s="4" t="s">
        <v>50</v>
      </c>
      <c r="G1506" s="4" t="s">
        <v>14</v>
      </c>
      <c r="H1506" s="4" t="s">
        <v>14</v>
      </c>
      <c r="I1506" s="4" t="s">
        <v>14</v>
      </c>
    </row>
    <row r="1507" spans="1:9">
      <c r="A1507" t="n">
        <v>14077</v>
      </c>
      <c r="B1507" s="58" t="n">
        <v>26</v>
      </c>
      <c r="C1507" s="7" t="n">
        <v>0</v>
      </c>
      <c r="D1507" s="7" t="n">
        <v>17</v>
      </c>
      <c r="E1507" s="7" t="n">
        <v>53959</v>
      </c>
      <c r="F1507" s="7" t="s">
        <v>195</v>
      </c>
      <c r="G1507" s="7" t="n">
        <v>8</v>
      </c>
      <c r="H1507" s="7" t="n">
        <v>2</v>
      </c>
      <c r="I1507" s="7" t="n">
        <v>0</v>
      </c>
    </row>
    <row r="1508" spans="1:9">
      <c r="A1508" t="s">
        <v>4</v>
      </c>
      <c r="B1508" s="4" t="s">
        <v>5</v>
      </c>
      <c r="C1508" s="4" t="s">
        <v>10</v>
      </c>
    </row>
    <row r="1509" spans="1:9">
      <c r="A1509" t="n">
        <v>14096</v>
      </c>
      <c r="B1509" s="41" t="n">
        <v>16</v>
      </c>
      <c r="C1509" s="7" t="n">
        <v>1</v>
      </c>
    </row>
    <row r="1510" spans="1:9">
      <c r="A1510" t="s">
        <v>4</v>
      </c>
      <c r="B1510" s="4" t="s">
        <v>5</v>
      </c>
      <c r="C1510" s="4" t="s">
        <v>14</v>
      </c>
      <c r="D1510" s="4" t="s">
        <v>10</v>
      </c>
    </row>
    <row r="1511" spans="1:9">
      <c r="A1511" t="n">
        <v>14099</v>
      </c>
      <c r="B1511" s="11" t="n">
        <v>50</v>
      </c>
      <c r="C1511" s="7" t="n">
        <v>52</v>
      </c>
      <c r="D1511" s="7" t="n">
        <v>53959</v>
      </c>
    </row>
    <row r="1512" spans="1:9">
      <c r="A1512" t="s">
        <v>4</v>
      </c>
      <c r="B1512" s="4" t="s">
        <v>5</v>
      </c>
      <c r="C1512" s="4" t="s">
        <v>10</v>
      </c>
    </row>
    <row r="1513" spans="1:9">
      <c r="A1513" t="n">
        <v>14103</v>
      </c>
      <c r="B1513" s="41" t="n">
        <v>16</v>
      </c>
      <c r="C1513" s="7" t="n">
        <v>600</v>
      </c>
    </row>
    <row r="1514" spans="1:9">
      <c r="A1514" t="s">
        <v>4</v>
      </c>
      <c r="B1514" s="4" t="s">
        <v>5</v>
      </c>
      <c r="C1514" s="4" t="s">
        <v>10</v>
      </c>
      <c r="D1514" s="4" t="s">
        <v>14</v>
      </c>
    </row>
    <row r="1515" spans="1:9">
      <c r="A1515" t="n">
        <v>14106</v>
      </c>
      <c r="B1515" s="69" t="n">
        <v>89</v>
      </c>
      <c r="C1515" s="7" t="n">
        <v>65533</v>
      </c>
      <c r="D1515" s="7" t="n">
        <v>0</v>
      </c>
    </row>
    <row r="1516" spans="1:9">
      <c r="A1516" t="s">
        <v>4</v>
      </c>
      <c r="B1516" s="4" t="s">
        <v>5</v>
      </c>
      <c r="C1516" s="4" t="s">
        <v>14</v>
      </c>
      <c r="D1516" s="4" t="s">
        <v>10</v>
      </c>
      <c r="E1516" s="4" t="s">
        <v>6</v>
      </c>
    </row>
    <row r="1517" spans="1:9">
      <c r="A1517" t="n">
        <v>14110</v>
      </c>
      <c r="B1517" s="57" t="n">
        <v>51</v>
      </c>
      <c r="C1517" s="7" t="n">
        <v>4</v>
      </c>
      <c r="D1517" s="7" t="n">
        <v>2</v>
      </c>
      <c r="E1517" s="7" t="s">
        <v>196</v>
      </c>
    </row>
    <row r="1518" spans="1:9">
      <c r="A1518" t="s">
        <v>4</v>
      </c>
      <c r="B1518" s="4" t="s">
        <v>5</v>
      </c>
      <c r="C1518" s="4" t="s">
        <v>10</v>
      </c>
    </row>
    <row r="1519" spans="1:9">
      <c r="A1519" t="n">
        <v>14124</v>
      </c>
      <c r="B1519" s="41" t="n">
        <v>16</v>
      </c>
      <c r="C1519" s="7" t="n">
        <v>0</v>
      </c>
    </row>
    <row r="1520" spans="1:9">
      <c r="A1520" t="s">
        <v>4</v>
      </c>
      <c r="B1520" s="4" t="s">
        <v>5</v>
      </c>
      <c r="C1520" s="4" t="s">
        <v>10</v>
      </c>
      <c r="D1520" s="4" t="s">
        <v>14</v>
      </c>
      <c r="E1520" s="4" t="s">
        <v>9</v>
      </c>
      <c r="F1520" s="4" t="s">
        <v>50</v>
      </c>
      <c r="G1520" s="4" t="s">
        <v>14</v>
      </c>
      <c r="H1520" s="4" t="s">
        <v>14</v>
      </c>
      <c r="I1520" s="4" t="s">
        <v>14</v>
      </c>
    </row>
    <row r="1521" spans="1:9">
      <c r="A1521" t="n">
        <v>14127</v>
      </c>
      <c r="B1521" s="58" t="n">
        <v>26</v>
      </c>
      <c r="C1521" s="7" t="n">
        <v>2</v>
      </c>
      <c r="D1521" s="7" t="n">
        <v>17</v>
      </c>
      <c r="E1521" s="7" t="n">
        <v>6338</v>
      </c>
      <c r="F1521" s="7" t="s">
        <v>197</v>
      </c>
      <c r="G1521" s="7" t="n">
        <v>8</v>
      </c>
      <c r="H1521" s="7" t="n">
        <v>2</v>
      </c>
      <c r="I1521" s="7" t="n">
        <v>0</v>
      </c>
    </row>
    <row r="1522" spans="1:9">
      <c r="A1522" t="s">
        <v>4</v>
      </c>
      <c r="B1522" s="4" t="s">
        <v>5</v>
      </c>
      <c r="C1522" s="4" t="s">
        <v>10</v>
      </c>
    </row>
    <row r="1523" spans="1:9">
      <c r="A1523" t="n">
        <v>14161</v>
      </c>
      <c r="B1523" s="41" t="n">
        <v>16</v>
      </c>
      <c r="C1523" s="7" t="n">
        <v>1</v>
      </c>
    </row>
    <row r="1524" spans="1:9">
      <c r="A1524" t="s">
        <v>4</v>
      </c>
      <c r="B1524" s="4" t="s">
        <v>5</v>
      </c>
      <c r="C1524" s="4" t="s">
        <v>14</v>
      </c>
      <c r="D1524" s="4" t="s">
        <v>10</v>
      </c>
    </row>
    <row r="1525" spans="1:9">
      <c r="A1525" t="n">
        <v>14164</v>
      </c>
      <c r="B1525" s="11" t="n">
        <v>50</v>
      </c>
      <c r="C1525" s="7" t="n">
        <v>52</v>
      </c>
      <c r="D1525" s="7" t="n">
        <v>6338</v>
      </c>
    </row>
    <row r="1526" spans="1:9">
      <c r="A1526" t="s">
        <v>4</v>
      </c>
      <c r="B1526" s="4" t="s">
        <v>5</v>
      </c>
      <c r="C1526" s="4" t="s">
        <v>10</v>
      </c>
    </row>
    <row r="1527" spans="1:9">
      <c r="A1527" t="n">
        <v>14168</v>
      </c>
      <c r="B1527" s="41" t="n">
        <v>16</v>
      </c>
      <c r="C1527" s="7" t="n">
        <v>600</v>
      </c>
    </row>
    <row r="1528" spans="1:9">
      <c r="A1528" t="s">
        <v>4</v>
      </c>
      <c r="B1528" s="4" t="s">
        <v>5</v>
      </c>
      <c r="C1528" s="4" t="s">
        <v>10</v>
      </c>
      <c r="D1528" s="4" t="s">
        <v>14</v>
      </c>
    </row>
    <row r="1529" spans="1:9">
      <c r="A1529" t="n">
        <v>14171</v>
      </c>
      <c r="B1529" s="69" t="n">
        <v>89</v>
      </c>
      <c r="C1529" s="7" t="n">
        <v>65533</v>
      </c>
      <c r="D1529" s="7" t="n">
        <v>0</v>
      </c>
    </row>
    <row r="1530" spans="1:9">
      <c r="A1530" t="s">
        <v>4</v>
      </c>
      <c r="B1530" s="4" t="s">
        <v>5</v>
      </c>
      <c r="C1530" s="4" t="s">
        <v>10</v>
      </c>
      <c r="D1530" s="4" t="s">
        <v>14</v>
      </c>
    </row>
    <row r="1531" spans="1:9">
      <c r="A1531" t="n">
        <v>14175</v>
      </c>
      <c r="B1531" s="69" t="n">
        <v>89</v>
      </c>
      <c r="C1531" s="7" t="n">
        <v>65533</v>
      </c>
      <c r="D1531" s="7" t="n">
        <v>1</v>
      </c>
    </row>
    <row r="1532" spans="1:9">
      <c r="A1532" t="s">
        <v>4</v>
      </c>
      <c r="B1532" s="4" t="s">
        <v>5</v>
      </c>
      <c r="C1532" s="4" t="s">
        <v>14</v>
      </c>
      <c r="D1532" s="4" t="s">
        <v>10</v>
      </c>
      <c r="E1532" s="4" t="s">
        <v>24</v>
      </c>
    </row>
    <row r="1533" spans="1:9">
      <c r="A1533" t="n">
        <v>14179</v>
      </c>
      <c r="B1533" s="37" t="n">
        <v>58</v>
      </c>
      <c r="C1533" s="7" t="n">
        <v>101</v>
      </c>
      <c r="D1533" s="7" t="n">
        <v>300</v>
      </c>
      <c r="E1533" s="7" t="n">
        <v>1</v>
      </c>
    </row>
    <row r="1534" spans="1:9">
      <c r="A1534" t="s">
        <v>4</v>
      </c>
      <c r="B1534" s="4" t="s">
        <v>5</v>
      </c>
      <c r="C1534" s="4" t="s">
        <v>14</v>
      </c>
      <c r="D1534" s="4" t="s">
        <v>10</v>
      </c>
    </row>
    <row r="1535" spans="1:9">
      <c r="A1535" t="n">
        <v>14187</v>
      </c>
      <c r="B1535" s="37" t="n">
        <v>58</v>
      </c>
      <c r="C1535" s="7" t="n">
        <v>254</v>
      </c>
      <c r="D1535" s="7" t="n">
        <v>0</v>
      </c>
    </row>
    <row r="1536" spans="1:9">
      <c r="A1536" t="s">
        <v>4</v>
      </c>
      <c r="B1536" s="4" t="s">
        <v>5</v>
      </c>
      <c r="C1536" s="4" t="s">
        <v>14</v>
      </c>
      <c r="D1536" s="4" t="s">
        <v>14</v>
      </c>
      <c r="E1536" s="4" t="s">
        <v>24</v>
      </c>
      <c r="F1536" s="4" t="s">
        <v>24</v>
      </c>
      <c r="G1536" s="4" t="s">
        <v>24</v>
      </c>
      <c r="H1536" s="4" t="s">
        <v>10</v>
      </c>
    </row>
    <row r="1537" spans="1:9">
      <c r="A1537" t="n">
        <v>14191</v>
      </c>
      <c r="B1537" s="66" t="n">
        <v>45</v>
      </c>
      <c r="C1537" s="7" t="n">
        <v>2</v>
      </c>
      <c r="D1537" s="7" t="n">
        <v>3</v>
      </c>
      <c r="E1537" s="7" t="n">
        <v>-132.300003051758</v>
      </c>
      <c r="F1537" s="7" t="n">
        <v>0.100000001490116</v>
      </c>
      <c r="G1537" s="7" t="n">
        <v>138.080001831055</v>
      </c>
      <c r="H1537" s="7" t="n">
        <v>0</v>
      </c>
    </row>
    <row r="1538" spans="1:9">
      <c r="A1538" t="s">
        <v>4</v>
      </c>
      <c r="B1538" s="4" t="s">
        <v>5</v>
      </c>
      <c r="C1538" s="4" t="s">
        <v>14</v>
      </c>
      <c r="D1538" s="4" t="s">
        <v>14</v>
      </c>
      <c r="E1538" s="4" t="s">
        <v>24</v>
      </c>
      <c r="F1538" s="4" t="s">
        <v>24</v>
      </c>
      <c r="G1538" s="4" t="s">
        <v>24</v>
      </c>
      <c r="H1538" s="4" t="s">
        <v>10</v>
      </c>
      <c r="I1538" s="4" t="s">
        <v>14</v>
      </c>
    </row>
    <row r="1539" spans="1:9">
      <c r="A1539" t="n">
        <v>14208</v>
      </c>
      <c r="B1539" s="66" t="n">
        <v>45</v>
      </c>
      <c r="C1539" s="7" t="n">
        <v>4</v>
      </c>
      <c r="D1539" s="7" t="n">
        <v>3</v>
      </c>
      <c r="E1539" s="7" t="n">
        <v>12.0500001907349</v>
      </c>
      <c r="F1539" s="7" t="n">
        <v>164.550003051758</v>
      </c>
      <c r="G1539" s="7" t="n">
        <v>6</v>
      </c>
      <c r="H1539" s="7" t="n">
        <v>0</v>
      </c>
      <c r="I1539" s="7" t="n">
        <v>0</v>
      </c>
    </row>
    <row r="1540" spans="1:9">
      <c r="A1540" t="s">
        <v>4</v>
      </c>
      <c r="B1540" s="4" t="s">
        <v>5</v>
      </c>
      <c r="C1540" s="4" t="s">
        <v>14</v>
      </c>
      <c r="D1540" s="4" t="s">
        <v>14</v>
      </c>
      <c r="E1540" s="4" t="s">
        <v>24</v>
      </c>
      <c r="F1540" s="4" t="s">
        <v>10</v>
      </c>
    </row>
    <row r="1541" spans="1:9">
      <c r="A1541" t="n">
        <v>14226</v>
      </c>
      <c r="B1541" s="66" t="n">
        <v>45</v>
      </c>
      <c r="C1541" s="7" t="n">
        <v>5</v>
      </c>
      <c r="D1541" s="7" t="n">
        <v>3</v>
      </c>
      <c r="E1541" s="7" t="n">
        <v>1</v>
      </c>
      <c r="F1541" s="7" t="n">
        <v>0</v>
      </c>
    </row>
    <row r="1542" spans="1:9">
      <c r="A1542" t="s">
        <v>4</v>
      </c>
      <c r="B1542" s="4" t="s">
        <v>5</v>
      </c>
      <c r="C1542" s="4" t="s">
        <v>14</v>
      </c>
      <c r="D1542" s="4" t="s">
        <v>14</v>
      </c>
      <c r="E1542" s="4" t="s">
        <v>24</v>
      </c>
      <c r="F1542" s="4" t="s">
        <v>10</v>
      </c>
    </row>
    <row r="1543" spans="1:9">
      <c r="A1543" t="n">
        <v>14235</v>
      </c>
      <c r="B1543" s="66" t="n">
        <v>45</v>
      </c>
      <c r="C1543" s="7" t="n">
        <v>11</v>
      </c>
      <c r="D1543" s="7" t="n">
        <v>3</v>
      </c>
      <c r="E1543" s="7" t="n">
        <v>45</v>
      </c>
      <c r="F1543" s="7" t="n">
        <v>0</v>
      </c>
    </row>
    <row r="1544" spans="1:9">
      <c r="A1544" t="s">
        <v>4</v>
      </c>
      <c r="B1544" s="4" t="s">
        <v>5</v>
      </c>
      <c r="C1544" s="4" t="s">
        <v>14</v>
      </c>
      <c r="D1544" s="4" t="s">
        <v>14</v>
      </c>
      <c r="E1544" s="4" t="s">
        <v>24</v>
      </c>
      <c r="F1544" s="4" t="s">
        <v>10</v>
      </c>
    </row>
    <row r="1545" spans="1:9">
      <c r="A1545" t="n">
        <v>14244</v>
      </c>
      <c r="B1545" s="66" t="n">
        <v>45</v>
      </c>
      <c r="C1545" s="7" t="n">
        <v>5</v>
      </c>
      <c r="D1545" s="7" t="n">
        <v>3</v>
      </c>
      <c r="E1545" s="7" t="n">
        <v>0.899999976158142</v>
      </c>
      <c r="F1545" s="7" t="n">
        <v>500</v>
      </c>
    </row>
    <row r="1546" spans="1:9">
      <c r="A1546" t="s">
        <v>4</v>
      </c>
      <c r="B1546" s="4" t="s">
        <v>5</v>
      </c>
      <c r="C1546" s="4" t="s">
        <v>10</v>
      </c>
      <c r="D1546" s="4" t="s">
        <v>14</v>
      </c>
      <c r="E1546" s="4" t="s">
        <v>6</v>
      </c>
      <c r="F1546" s="4" t="s">
        <v>24</v>
      </c>
      <c r="G1546" s="4" t="s">
        <v>24</v>
      </c>
      <c r="H1546" s="4" t="s">
        <v>24</v>
      </c>
    </row>
    <row r="1547" spans="1:9">
      <c r="A1547" t="n">
        <v>14253</v>
      </c>
      <c r="B1547" s="60" t="n">
        <v>48</v>
      </c>
      <c r="C1547" s="7" t="n">
        <v>7</v>
      </c>
      <c r="D1547" s="7" t="n">
        <v>0</v>
      </c>
      <c r="E1547" s="7" t="s">
        <v>115</v>
      </c>
      <c r="F1547" s="7" t="n">
        <v>0</v>
      </c>
      <c r="G1547" s="7" t="n">
        <v>1</v>
      </c>
      <c r="H1547" s="7" t="n">
        <v>0</v>
      </c>
    </row>
    <row r="1548" spans="1:9">
      <c r="A1548" t="s">
        <v>4</v>
      </c>
      <c r="B1548" s="4" t="s">
        <v>5</v>
      </c>
      <c r="C1548" s="4" t="s">
        <v>14</v>
      </c>
      <c r="D1548" s="4" t="s">
        <v>10</v>
      </c>
    </row>
    <row r="1549" spans="1:9">
      <c r="A1549" t="n">
        <v>14281</v>
      </c>
      <c r="B1549" s="37" t="n">
        <v>58</v>
      </c>
      <c r="C1549" s="7" t="n">
        <v>255</v>
      </c>
      <c r="D1549" s="7" t="n">
        <v>0</v>
      </c>
    </row>
    <row r="1550" spans="1:9">
      <c r="A1550" t="s">
        <v>4</v>
      </c>
      <c r="B1550" s="4" t="s">
        <v>5</v>
      </c>
      <c r="C1550" s="4" t="s">
        <v>14</v>
      </c>
      <c r="D1550" s="4" t="s">
        <v>24</v>
      </c>
      <c r="E1550" s="4" t="s">
        <v>24</v>
      </c>
      <c r="F1550" s="4" t="s">
        <v>24</v>
      </c>
    </row>
    <row r="1551" spans="1:9">
      <c r="A1551" t="n">
        <v>14285</v>
      </c>
      <c r="B1551" s="66" t="n">
        <v>45</v>
      </c>
      <c r="C1551" s="7" t="n">
        <v>9</v>
      </c>
      <c r="D1551" s="7" t="n">
        <v>0.0199999995529652</v>
      </c>
      <c r="E1551" s="7" t="n">
        <v>0.0199999995529652</v>
      </c>
      <c r="F1551" s="7" t="n">
        <v>0.5</v>
      </c>
    </row>
    <row r="1552" spans="1:9">
      <c r="A1552" t="s">
        <v>4</v>
      </c>
      <c r="B1552" s="4" t="s">
        <v>5</v>
      </c>
      <c r="C1552" s="4" t="s">
        <v>14</v>
      </c>
      <c r="D1552" s="4" t="s">
        <v>10</v>
      </c>
      <c r="E1552" s="4" t="s">
        <v>6</v>
      </c>
    </row>
    <row r="1553" spans="1:9">
      <c r="A1553" t="n">
        <v>14299</v>
      </c>
      <c r="B1553" s="57" t="n">
        <v>51</v>
      </c>
      <c r="C1553" s="7" t="n">
        <v>4</v>
      </c>
      <c r="D1553" s="7" t="n">
        <v>7</v>
      </c>
      <c r="E1553" s="7" t="s">
        <v>198</v>
      </c>
    </row>
    <row r="1554" spans="1:9">
      <c r="A1554" t="s">
        <v>4</v>
      </c>
      <c r="B1554" s="4" t="s">
        <v>5</v>
      </c>
      <c r="C1554" s="4" t="s">
        <v>10</v>
      </c>
    </row>
    <row r="1555" spans="1:9">
      <c r="A1555" t="n">
        <v>14312</v>
      </c>
      <c r="B1555" s="41" t="n">
        <v>16</v>
      </c>
      <c r="C1555" s="7" t="n">
        <v>0</v>
      </c>
    </row>
    <row r="1556" spans="1:9">
      <c r="A1556" t="s">
        <v>4</v>
      </c>
      <c r="B1556" s="4" t="s">
        <v>5</v>
      </c>
      <c r="C1556" s="4" t="s">
        <v>10</v>
      </c>
      <c r="D1556" s="4" t="s">
        <v>14</v>
      </c>
      <c r="E1556" s="4" t="s">
        <v>9</v>
      </c>
      <c r="F1556" s="4" t="s">
        <v>50</v>
      </c>
      <c r="G1556" s="4" t="s">
        <v>14</v>
      </c>
      <c r="H1556" s="4" t="s">
        <v>14</v>
      </c>
      <c r="I1556" s="4" t="s">
        <v>14</v>
      </c>
    </row>
    <row r="1557" spans="1:9">
      <c r="A1557" t="n">
        <v>14315</v>
      </c>
      <c r="B1557" s="58" t="n">
        <v>26</v>
      </c>
      <c r="C1557" s="7" t="n">
        <v>7</v>
      </c>
      <c r="D1557" s="7" t="n">
        <v>17</v>
      </c>
      <c r="E1557" s="7" t="n">
        <v>4326</v>
      </c>
      <c r="F1557" s="7" t="s">
        <v>199</v>
      </c>
      <c r="G1557" s="7" t="n">
        <v>8</v>
      </c>
      <c r="H1557" s="7" t="n">
        <v>2</v>
      </c>
      <c r="I1557" s="7" t="n">
        <v>0</v>
      </c>
    </row>
    <row r="1558" spans="1:9">
      <c r="A1558" t="s">
        <v>4</v>
      </c>
      <c r="B1558" s="4" t="s">
        <v>5</v>
      </c>
      <c r="C1558" s="4" t="s">
        <v>10</v>
      </c>
    </row>
    <row r="1559" spans="1:9">
      <c r="A1559" t="n">
        <v>14349</v>
      </c>
      <c r="B1559" s="41" t="n">
        <v>16</v>
      </c>
      <c r="C1559" s="7" t="n">
        <v>1</v>
      </c>
    </row>
    <row r="1560" spans="1:9">
      <c r="A1560" t="s">
        <v>4</v>
      </c>
      <c r="B1560" s="4" t="s">
        <v>5</v>
      </c>
      <c r="C1560" s="4" t="s">
        <v>14</v>
      </c>
      <c r="D1560" s="4" t="s">
        <v>10</v>
      </c>
    </row>
    <row r="1561" spans="1:9">
      <c r="A1561" t="n">
        <v>14352</v>
      </c>
      <c r="B1561" s="11" t="n">
        <v>50</v>
      </c>
      <c r="C1561" s="7" t="n">
        <v>52</v>
      </c>
      <c r="D1561" s="7" t="n">
        <v>4326</v>
      </c>
    </row>
    <row r="1562" spans="1:9">
      <c r="A1562" t="s">
        <v>4</v>
      </c>
      <c r="B1562" s="4" t="s">
        <v>5</v>
      </c>
      <c r="C1562" s="4" t="s">
        <v>10</v>
      </c>
    </row>
    <row r="1563" spans="1:9">
      <c r="A1563" t="n">
        <v>14356</v>
      </c>
      <c r="B1563" s="41" t="n">
        <v>16</v>
      </c>
      <c r="C1563" s="7" t="n">
        <v>600</v>
      </c>
    </row>
    <row r="1564" spans="1:9">
      <c r="A1564" t="s">
        <v>4</v>
      </c>
      <c r="B1564" s="4" t="s">
        <v>5</v>
      </c>
      <c r="C1564" s="4" t="s">
        <v>10</v>
      </c>
      <c r="D1564" s="4" t="s">
        <v>14</v>
      </c>
    </row>
    <row r="1565" spans="1:9">
      <c r="A1565" t="n">
        <v>14359</v>
      </c>
      <c r="B1565" s="69" t="n">
        <v>89</v>
      </c>
      <c r="C1565" s="7" t="n">
        <v>65533</v>
      </c>
      <c r="D1565" s="7" t="n">
        <v>0</v>
      </c>
    </row>
    <row r="1566" spans="1:9">
      <c r="A1566" t="s">
        <v>4</v>
      </c>
      <c r="B1566" s="4" t="s">
        <v>5</v>
      </c>
      <c r="C1566" s="4" t="s">
        <v>14</v>
      </c>
      <c r="D1566" s="4" t="s">
        <v>10</v>
      </c>
      <c r="E1566" s="4" t="s">
        <v>10</v>
      </c>
      <c r="F1566" s="4" t="s">
        <v>14</v>
      </c>
    </row>
    <row r="1567" spans="1:9">
      <c r="A1567" t="n">
        <v>14363</v>
      </c>
      <c r="B1567" s="31" t="n">
        <v>25</v>
      </c>
      <c r="C1567" s="7" t="n">
        <v>1</v>
      </c>
      <c r="D1567" s="7" t="n">
        <v>50</v>
      </c>
      <c r="E1567" s="7" t="n">
        <v>500</v>
      </c>
      <c r="F1567" s="7" t="n">
        <v>5</v>
      </c>
    </row>
    <row r="1568" spans="1:9">
      <c r="A1568" t="s">
        <v>4</v>
      </c>
      <c r="B1568" s="4" t="s">
        <v>5</v>
      </c>
      <c r="C1568" s="4" t="s">
        <v>10</v>
      </c>
      <c r="D1568" s="4" t="s">
        <v>24</v>
      </c>
      <c r="E1568" s="4" t="s">
        <v>24</v>
      </c>
      <c r="F1568" s="4" t="s">
        <v>24</v>
      </c>
      <c r="G1568" s="4" t="s">
        <v>10</v>
      </c>
      <c r="H1568" s="4" t="s">
        <v>10</v>
      </c>
    </row>
    <row r="1569" spans="1:9">
      <c r="A1569" t="n">
        <v>14370</v>
      </c>
      <c r="B1569" s="53" t="n">
        <v>60</v>
      </c>
      <c r="C1569" s="7" t="n">
        <v>4</v>
      </c>
      <c r="D1569" s="7" t="n">
        <v>0</v>
      </c>
      <c r="E1569" s="7" t="n">
        <v>0</v>
      </c>
      <c r="F1569" s="7" t="n">
        <v>0</v>
      </c>
      <c r="G1569" s="7" t="n">
        <v>300</v>
      </c>
      <c r="H1569" s="7" t="n">
        <v>0</v>
      </c>
    </row>
    <row r="1570" spans="1:9">
      <c r="A1570" t="s">
        <v>4</v>
      </c>
      <c r="B1570" s="4" t="s">
        <v>5</v>
      </c>
      <c r="C1570" s="4" t="s">
        <v>14</v>
      </c>
      <c r="D1570" s="4" t="s">
        <v>10</v>
      </c>
      <c r="E1570" s="4" t="s">
        <v>6</v>
      </c>
    </row>
    <row r="1571" spans="1:9">
      <c r="A1571" t="n">
        <v>14389</v>
      </c>
      <c r="B1571" s="57" t="n">
        <v>51</v>
      </c>
      <c r="C1571" s="7" t="n">
        <v>4</v>
      </c>
      <c r="D1571" s="7" t="n">
        <v>4</v>
      </c>
      <c r="E1571" s="7" t="s">
        <v>196</v>
      </c>
    </row>
    <row r="1572" spans="1:9">
      <c r="A1572" t="s">
        <v>4</v>
      </c>
      <c r="B1572" s="4" t="s">
        <v>5</v>
      </c>
      <c r="C1572" s="4" t="s">
        <v>10</v>
      </c>
    </row>
    <row r="1573" spans="1:9">
      <c r="A1573" t="n">
        <v>14403</v>
      </c>
      <c r="B1573" s="41" t="n">
        <v>16</v>
      </c>
      <c r="C1573" s="7" t="n">
        <v>0</v>
      </c>
    </row>
    <row r="1574" spans="1:9">
      <c r="A1574" t="s">
        <v>4</v>
      </c>
      <c r="B1574" s="4" t="s">
        <v>5</v>
      </c>
      <c r="C1574" s="4" t="s">
        <v>10</v>
      </c>
      <c r="D1574" s="4" t="s">
        <v>14</v>
      </c>
      <c r="E1574" s="4" t="s">
        <v>9</v>
      </c>
      <c r="F1574" s="4" t="s">
        <v>50</v>
      </c>
      <c r="G1574" s="4" t="s">
        <v>14</v>
      </c>
      <c r="H1574" s="4" t="s">
        <v>14</v>
      </c>
      <c r="I1574" s="4" t="s">
        <v>14</v>
      </c>
    </row>
    <row r="1575" spans="1:9">
      <c r="A1575" t="n">
        <v>14406</v>
      </c>
      <c r="B1575" s="58" t="n">
        <v>26</v>
      </c>
      <c r="C1575" s="7" t="n">
        <v>4</v>
      </c>
      <c r="D1575" s="7" t="n">
        <v>17</v>
      </c>
      <c r="E1575" s="7" t="n">
        <v>7330</v>
      </c>
      <c r="F1575" s="7" t="s">
        <v>200</v>
      </c>
      <c r="G1575" s="7" t="n">
        <v>8</v>
      </c>
      <c r="H1575" s="7" t="n">
        <v>2</v>
      </c>
      <c r="I1575" s="7" t="n">
        <v>0</v>
      </c>
    </row>
    <row r="1576" spans="1:9">
      <c r="A1576" t="s">
        <v>4</v>
      </c>
      <c r="B1576" s="4" t="s">
        <v>5</v>
      </c>
      <c r="C1576" s="4" t="s">
        <v>10</v>
      </c>
    </row>
    <row r="1577" spans="1:9">
      <c r="A1577" t="n">
        <v>14431</v>
      </c>
      <c r="B1577" s="41" t="n">
        <v>16</v>
      </c>
      <c r="C1577" s="7" t="n">
        <v>1</v>
      </c>
    </row>
    <row r="1578" spans="1:9">
      <c r="A1578" t="s">
        <v>4</v>
      </c>
      <c r="B1578" s="4" t="s">
        <v>5</v>
      </c>
      <c r="C1578" s="4" t="s">
        <v>14</v>
      </c>
      <c r="D1578" s="4" t="s">
        <v>10</v>
      </c>
    </row>
    <row r="1579" spans="1:9">
      <c r="A1579" t="n">
        <v>14434</v>
      </c>
      <c r="B1579" s="11" t="n">
        <v>50</v>
      </c>
      <c r="C1579" s="7" t="n">
        <v>52</v>
      </c>
      <c r="D1579" s="7" t="n">
        <v>7330</v>
      </c>
    </row>
    <row r="1580" spans="1:9">
      <c r="A1580" t="s">
        <v>4</v>
      </c>
      <c r="B1580" s="4" t="s">
        <v>5</v>
      </c>
      <c r="C1580" s="4" t="s">
        <v>10</v>
      </c>
    </row>
    <row r="1581" spans="1:9">
      <c r="A1581" t="n">
        <v>14438</v>
      </c>
      <c r="B1581" s="41" t="n">
        <v>16</v>
      </c>
      <c r="C1581" s="7" t="n">
        <v>600</v>
      </c>
    </row>
    <row r="1582" spans="1:9">
      <c r="A1582" t="s">
        <v>4</v>
      </c>
      <c r="B1582" s="4" t="s">
        <v>5</v>
      </c>
      <c r="C1582" s="4" t="s">
        <v>10</v>
      </c>
      <c r="D1582" s="4" t="s">
        <v>14</v>
      </c>
    </row>
    <row r="1583" spans="1:9">
      <c r="A1583" t="n">
        <v>14441</v>
      </c>
      <c r="B1583" s="69" t="n">
        <v>89</v>
      </c>
      <c r="C1583" s="7" t="n">
        <v>65533</v>
      </c>
      <c r="D1583" s="7" t="n">
        <v>0</v>
      </c>
    </row>
    <row r="1584" spans="1:9">
      <c r="A1584" t="s">
        <v>4</v>
      </c>
      <c r="B1584" s="4" t="s">
        <v>5</v>
      </c>
      <c r="C1584" s="4" t="s">
        <v>10</v>
      </c>
      <c r="D1584" s="4" t="s">
        <v>14</v>
      </c>
    </row>
    <row r="1585" spans="1:9">
      <c r="A1585" t="n">
        <v>14445</v>
      </c>
      <c r="B1585" s="69" t="n">
        <v>89</v>
      </c>
      <c r="C1585" s="7" t="n">
        <v>65533</v>
      </c>
      <c r="D1585" s="7" t="n">
        <v>1</v>
      </c>
    </row>
    <row r="1586" spans="1:9">
      <c r="A1586" t="s">
        <v>4</v>
      </c>
      <c r="B1586" s="4" t="s">
        <v>5</v>
      </c>
      <c r="C1586" s="4" t="s">
        <v>14</v>
      </c>
      <c r="D1586" s="4" t="s">
        <v>10</v>
      </c>
      <c r="E1586" s="4" t="s">
        <v>10</v>
      </c>
      <c r="F1586" s="4" t="s">
        <v>14</v>
      </c>
    </row>
    <row r="1587" spans="1:9">
      <c r="A1587" t="n">
        <v>14449</v>
      </c>
      <c r="B1587" s="31" t="n">
        <v>25</v>
      </c>
      <c r="C1587" s="7" t="n">
        <v>1</v>
      </c>
      <c r="D1587" s="7" t="n">
        <v>65535</v>
      </c>
      <c r="E1587" s="7" t="n">
        <v>65535</v>
      </c>
      <c r="F1587" s="7" t="n">
        <v>0</v>
      </c>
    </row>
    <row r="1588" spans="1:9">
      <c r="A1588" t="s">
        <v>4</v>
      </c>
      <c r="B1588" s="4" t="s">
        <v>5</v>
      </c>
      <c r="C1588" s="4" t="s">
        <v>10</v>
      </c>
      <c r="D1588" s="4" t="s">
        <v>14</v>
      </c>
      <c r="E1588" s="4" t="s">
        <v>14</v>
      </c>
      <c r="F1588" s="4" t="s">
        <v>6</v>
      </c>
    </row>
    <row r="1589" spans="1:9">
      <c r="A1589" t="n">
        <v>14456</v>
      </c>
      <c r="B1589" s="61" t="n">
        <v>47</v>
      </c>
      <c r="C1589" s="7" t="n">
        <v>7</v>
      </c>
      <c r="D1589" s="7" t="n">
        <v>0</v>
      </c>
      <c r="E1589" s="7" t="n">
        <v>0</v>
      </c>
      <c r="F1589" s="7" t="s">
        <v>120</v>
      </c>
    </row>
    <row r="1590" spans="1:9">
      <c r="A1590" t="s">
        <v>4</v>
      </c>
      <c r="B1590" s="4" t="s">
        <v>5</v>
      </c>
      <c r="C1590" s="4" t="s">
        <v>14</v>
      </c>
    </row>
    <row r="1591" spans="1:9">
      <c r="A1591" t="n">
        <v>14471</v>
      </c>
      <c r="B1591" s="72" t="n">
        <v>116</v>
      </c>
      <c r="C1591" s="7" t="n">
        <v>1</v>
      </c>
    </row>
    <row r="1592" spans="1:9">
      <c r="A1592" t="s">
        <v>4</v>
      </c>
      <c r="B1592" s="4" t="s">
        <v>5</v>
      </c>
      <c r="C1592" s="4" t="s">
        <v>14</v>
      </c>
      <c r="D1592" s="4" t="s">
        <v>10</v>
      </c>
      <c r="E1592" s="4" t="s">
        <v>10</v>
      </c>
      <c r="F1592" s="4" t="s">
        <v>9</v>
      </c>
    </row>
    <row r="1593" spans="1:9">
      <c r="A1593" t="n">
        <v>14473</v>
      </c>
      <c r="B1593" s="67" t="n">
        <v>84</v>
      </c>
      <c r="C1593" s="7" t="n">
        <v>0</v>
      </c>
      <c r="D1593" s="7" t="n">
        <v>1</v>
      </c>
      <c r="E1593" s="7" t="n">
        <v>0</v>
      </c>
      <c r="F1593" s="7" t="n">
        <v>1053609165</v>
      </c>
    </row>
    <row r="1594" spans="1:9">
      <c r="A1594" t="s">
        <v>4</v>
      </c>
      <c r="B1594" s="4" t="s">
        <v>5</v>
      </c>
      <c r="C1594" s="4" t="s">
        <v>14</v>
      </c>
      <c r="D1594" s="4" t="s">
        <v>24</v>
      </c>
      <c r="E1594" s="4" t="s">
        <v>24</v>
      </c>
      <c r="F1594" s="4" t="s">
        <v>24</v>
      </c>
    </row>
    <row r="1595" spans="1:9">
      <c r="A1595" t="n">
        <v>14483</v>
      </c>
      <c r="B1595" s="66" t="n">
        <v>45</v>
      </c>
      <c r="C1595" s="7" t="n">
        <v>9</v>
      </c>
      <c r="D1595" s="7" t="n">
        <v>0.0199999995529652</v>
      </c>
      <c r="E1595" s="7" t="n">
        <v>0.0199999995529652</v>
      </c>
      <c r="F1595" s="7" t="n">
        <v>0.5</v>
      </c>
    </row>
    <row r="1596" spans="1:9">
      <c r="A1596" t="s">
        <v>4</v>
      </c>
      <c r="B1596" s="4" t="s">
        <v>5</v>
      </c>
      <c r="C1596" s="4" t="s">
        <v>14</v>
      </c>
      <c r="D1596" s="4" t="s">
        <v>10</v>
      </c>
      <c r="E1596" s="4" t="s">
        <v>10</v>
      </c>
      <c r="F1596" s="4" t="s">
        <v>10</v>
      </c>
      <c r="G1596" s="4" t="s">
        <v>10</v>
      </c>
      <c r="H1596" s="4" t="s">
        <v>10</v>
      </c>
      <c r="I1596" s="4" t="s">
        <v>6</v>
      </c>
      <c r="J1596" s="4" t="s">
        <v>24</v>
      </c>
      <c r="K1596" s="4" t="s">
        <v>24</v>
      </c>
      <c r="L1596" s="4" t="s">
        <v>24</v>
      </c>
      <c r="M1596" s="4" t="s">
        <v>9</v>
      </c>
      <c r="N1596" s="4" t="s">
        <v>9</v>
      </c>
      <c r="O1596" s="4" t="s">
        <v>24</v>
      </c>
      <c r="P1596" s="4" t="s">
        <v>24</v>
      </c>
      <c r="Q1596" s="4" t="s">
        <v>24</v>
      </c>
      <c r="R1596" s="4" t="s">
        <v>24</v>
      </c>
      <c r="S1596" s="4" t="s">
        <v>14</v>
      </c>
    </row>
    <row r="1597" spans="1:9">
      <c r="A1597" t="n">
        <v>14497</v>
      </c>
      <c r="B1597" s="26" t="n">
        <v>39</v>
      </c>
      <c r="C1597" s="7" t="n">
        <v>12</v>
      </c>
      <c r="D1597" s="7" t="n">
        <v>65533</v>
      </c>
      <c r="E1597" s="7" t="n">
        <v>202</v>
      </c>
      <c r="F1597" s="7" t="n">
        <v>0</v>
      </c>
      <c r="G1597" s="7" t="n">
        <v>7</v>
      </c>
      <c r="H1597" s="7" t="n">
        <v>3</v>
      </c>
      <c r="I1597" s="7" t="s">
        <v>13</v>
      </c>
      <c r="J1597" s="7" t="n">
        <v>0</v>
      </c>
      <c r="K1597" s="7" t="n">
        <v>0</v>
      </c>
      <c r="L1597" s="7" t="n">
        <v>0</v>
      </c>
      <c r="M1597" s="7" t="n">
        <v>0</v>
      </c>
      <c r="N1597" s="7" t="n">
        <v>0</v>
      </c>
      <c r="O1597" s="7" t="n">
        <v>0</v>
      </c>
      <c r="P1597" s="7" t="n">
        <v>1</v>
      </c>
      <c r="Q1597" s="7" t="n">
        <v>1</v>
      </c>
      <c r="R1597" s="7" t="n">
        <v>1</v>
      </c>
      <c r="S1597" s="7" t="n">
        <v>255</v>
      </c>
    </row>
    <row r="1598" spans="1:9">
      <c r="A1598" t="s">
        <v>4</v>
      </c>
      <c r="B1598" s="4" t="s">
        <v>5</v>
      </c>
      <c r="C1598" s="4" t="s">
        <v>10</v>
      </c>
      <c r="D1598" s="4" t="s">
        <v>10</v>
      </c>
      <c r="E1598" s="4" t="s">
        <v>24</v>
      </c>
      <c r="F1598" s="4" t="s">
        <v>24</v>
      </c>
      <c r="G1598" s="4" t="s">
        <v>24</v>
      </c>
      <c r="H1598" s="4" t="s">
        <v>24</v>
      </c>
      <c r="I1598" s="4" t="s">
        <v>24</v>
      </c>
      <c r="J1598" s="4" t="s">
        <v>14</v>
      </c>
      <c r="K1598" s="4" t="s">
        <v>10</v>
      </c>
    </row>
    <row r="1599" spans="1:9">
      <c r="A1599" t="n">
        <v>14547</v>
      </c>
      <c r="B1599" s="75" t="n">
        <v>55</v>
      </c>
      <c r="C1599" s="7" t="n">
        <v>7</v>
      </c>
      <c r="D1599" s="7" t="n">
        <v>65026</v>
      </c>
      <c r="E1599" s="7" t="n">
        <v>-127.120002746582</v>
      </c>
      <c r="F1599" s="7" t="n">
        <v>-1.1599999666214</v>
      </c>
      <c r="G1599" s="7" t="n">
        <v>129.330001831055</v>
      </c>
      <c r="H1599" s="7" t="n">
        <v>0.5</v>
      </c>
      <c r="I1599" s="7" t="n">
        <v>3</v>
      </c>
      <c r="J1599" s="7" t="n">
        <v>0</v>
      </c>
      <c r="K1599" s="7" t="n">
        <v>129</v>
      </c>
    </row>
    <row r="1600" spans="1:9">
      <c r="A1600" t="s">
        <v>4</v>
      </c>
      <c r="B1600" s="4" t="s">
        <v>5</v>
      </c>
      <c r="C1600" s="4" t="s">
        <v>14</v>
      </c>
      <c r="D1600" s="4" t="s">
        <v>10</v>
      </c>
      <c r="E1600" s="4" t="s">
        <v>24</v>
      </c>
      <c r="F1600" s="4" t="s">
        <v>10</v>
      </c>
      <c r="G1600" s="4" t="s">
        <v>9</v>
      </c>
      <c r="H1600" s="4" t="s">
        <v>9</v>
      </c>
      <c r="I1600" s="4" t="s">
        <v>10</v>
      </c>
      <c r="J1600" s="4" t="s">
        <v>10</v>
      </c>
      <c r="K1600" s="4" t="s">
        <v>9</v>
      </c>
      <c r="L1600" s="4" t="s">
        <v>9</v>
      </c>
      <c r="M1600" s="4" t="s">
        <v>9</v>
      </c>
      <c r="N1600" s="4" t="s">
        <v>9</v>
      </c>
      <c r="O1600" s="4" t="s">
        <v>6</v>
      </c>
    </row>
    <row r="1601" spans="1:19">
      <c r="A1601" t="n">
        <v>14575</v>
      </c>
      <c r="B1601" s="11" t="n">
        <v>50</v>
      </c>
      <c r="C1601" s="7" t="n">
        <v>0</v>
      </c>
      <c r="D1601" s="7" t="n">
        <v>4023</v>
      </c>
      <c r="E1601" s="7" t="n">
        <v>1</v>
      </c>
      <c r="F1601" s="7" t="n">
        <v>0</v>
      </c>
      <c r="G1601" s="7" t="n">
        <v>0</v>
      </c>
      <c r="H1601" s="7" t="n">
        <v>0</v>
      </c>
      <c r="I1601" s="7" t="n">
        <v>0</v>
      </c>
      <c r="J1601" s="7" t="n">
        <v>65533</v>
      </c>
      <c r="K1601" s="7" t="n">
        <v>0</v>
      </c>
      <c r="L1601" s="7" t="n">
        <v>0</v>
      </c>
      <c r="M1601" s="7" t="n">
        <v>0</v>
      </c>
      <c r="N1601" s="7" t="n">
        <v>0</v>
      </c>
      <c r="O1601" s="7" t="s">
        <v>13</v>
      </c>
    </row>
    <row r="1602" spans="1:19">
      <c r="A1602" t="s">
        <v>4</v>
      </c>
      <c r="B1602" s="4" t="s">
        <v>5</v>
      </c>
      <c r="C1602" s="4" t="s">
        <v>10</v>
      </c>
    </row>
    <row r="1603" spans="1:19">
      <c r="A1603" t="n">
        <v>14614</v>
      </c>
      <c r="B1603" s="41" t="n">
        <v>16</v>
      </c>
      <c r="C1603" s="7" t="n">
        <v>500</v>
      </c>
    </row>
    <row r="1604" spans="1:19">
      <c r="A1604" t="s">
        <v>4</v>
      </c>
      <c r="B1604" s="4" t="s">
        <v>5</v>
      </c>
      <c r="C1604" s="4" t="s">
        <v>14</v>
      </c>
      <c r="D1604" s="4" t="s">
        <v>10</v>
      </c>
      <c r="E1604" s="4" t="s">
        <v>24</v>
      </c>
    </row>
    <row r="1605" spans="1:19">
      <c r="A1605" t="n">
        <v>14617</v>
      </c>
      <c r="B1605" s="37" t="n">
        <v>58</v>
      </c>
      <c r="C1605" s="7" t="n">
        <v>101</v>
      </c>
      <c r="D1605" s="7" t="n">
        <v>300</v>
      </c>
      <c r="E1605" s="7" t="n">
        <v>1</v>
      </c>
    </row>
    <row r="1606" spans="1:19">
      <c r="A1606" t="s">
        <v>4</v>
      </c>
      <c r="B1606" s="4" t="s">
        <v>5</v>
      </c>
      <c r="C1606" s="4" t="s">
        <v>14</v>
      </c>
      <c r="D1606" s="4" t="s">
        <v>10</v>
      </c>
    </row>
    <row r="1607" spans="1:19">
      <c r="A1607" t="n">
        <v>14625</v>
      </c>
      <c r="B1607" s="37" t="n">
        <v>58</v>
      </c>
      <c r="C1607" s="7" t="n">
        <v>254</v>
      </c>
      <c r="D1607" s="7" t="n">
        <v>0</v>
      </c>
    </row>
    <row r="1608" spans="1:19">
      <c r="A1608" t="s">
        <v>4</v>
      </c>
      <c r="B1608" s="4" t="s">
        <v>5</v>
      </c>
      <c r="C1608" s="4" t="s">
        <v>10</v>
      </c>
      <c r="D1608" s="4" t="s">
        <v>14</v>
      </c>
    </row>
    <row r="1609" spans="1:19">
      <c r="A1609" t="n">
        <v>14629</v>
      </c>
      <c r="B1609" s="76" t="n">
        <v>56</v>
      </c>
      <c r="C1609" s="7" t="n">
        <v>7</v>
      </c>
      <c r="D1609" s="7" t="n">
        <v>1</v>
      </c>
    </row>
    <row r="1610" spans="1:19">
      <c r="A1610" t="s">
        <v>4</v>
      </c>
      <c r="B1610" s="4" t="s">
        <v>5</v>
      </c>
      <c r="C1610" s="4" t="s">
        <v>14</v>
      </c>
      <c r="D1610" s="4" t="s">
        <v>14</v>
      </c>
      <c r="E1610" s="4" t="s">
        <v>24</v>
      </c>
      <c r="F1610" s="4" t="s">
        <v>24</v>
      </c>
      <c r="G1610" s="4" t="s">
        <v>24</v>
      </c>
      <c r="H1610" s="4" t="s">
        <v>10</v>
      </c>
    </row>
    <row r="1611" spans="1:19">
      <c r="A1611" t="n">
        <v>14633</v>
      </c>
      <c r="B1611" s="66" t="n">
        <v>45</v>
      </c>
      <c r="C1611" s="7" t="n">
        <v>2</v>
      </c>
      <c r="D1611" s="7" t="n">
        <v>3</v>
      </c>
      <c r="E1611" s="7" t="n">
        <v>-128.339996337891</v>
      </c>
      <c r="F1611" s="7" t="n">
        <v>0.319999992847443</v>
      </c>
      <c r="G1611" s="7" t="n">
        <v>131.479995727539</v>
      </c>
      <c r="H1611" s="7" t="n">
        <v>0</v>
      </c>
    </row>
    <row r="1612" spans="1:19">
      <c r="A1612" t="s">
        <v>4</v>
      </c>
      <c r="B1612" s="4" t="s">
        <v>5</v>
      </c>
      <c r="C1612" s="4" t="s">
        <v>14</v>
      </c>
      <c r="D1612" s="4" t="s">
        <v>14</v>
      </c>
      <c r="E1612" s="4" t="s">
        <v>24</v>
      </c>
      <c r="F1612" s="4" t="s">
        <v>24</v>
      </c>
      <c r="G1612" s="4" t="s">
        <v>24</v>
      </c>
      <c r="H1612" s="4" t="s">
        <v>10</v>
      </c>
      <c r="I1612" s="4" t="s">
        <v>14</v>
      </c>
    </row>
    <row r="1613" spans="1:19">
      <c r="A1613" t="n">
        <v>14650</v>
      </c>
      <c r="B1613" s="66" t="n">
        <v>45</v>
      </c>
      <c r="C1613" s="7" t="n">
        <v>4</v>
      </c>
      <c r="D1613" s="7" t="n">
        <v>3</v>
      </c>
      <c r="E1613" s="7" t="n">
        <v>12.7200002670288</v>
      </c>
      <c r="F1613" s="7" t="n">
        <v>157.889999389648</v>
      </c>
      <c r="G1613" s="7" t="n">
        <v>10</v>
      </c>
      <c r="H1613" s="7" t="n">
        <v>0</v>
      </c>
      <c r="I1613" s="7" t="n">
        <v>1</v>
      </c>
    </row>
    <row r="1614" spans="1:19">
      <c r="A1614" t="s">
        <v>4</v>
      </c>
      <c r="B1614" s="4" t="s">
        <v>5</v>
      </c>
      <c r="C1614" s="4" t="s">
        <v>14</v>
      </c>
      <c r="D1614" s="4" t="s">
        <v>14</v>
      </c>
      <c r="E1614" s="4" t="s">
        <v>24</v>
      </c>
      <c r="F1614" s="4" t="s">
        <v>10</v>
      </c>
    </row>
    <row r="1615" spans="1:19">
      <c r="A1615" t="n">
        <v>14668</v>
      </c>
      <c r="B1615" s="66" t="n">
        <v>45</v>
      </c>
      <c r="C1615" s="7" t="n">
        <v>5</v>
      </c>
      <c r="D1615" s="7" t="n">
        <v>3</v>
      </c>
      <c r="E1615" s="7" t="n">
        <v>1</v>
      </c>
      <c r="F1615" s="7" t="n">
        <v>0</v>
      </c>
    </row>
    <row r="1616" spans="1:19">
      <c r="A1616" t="s">
        <v>4</v>
      </c>
      <c r="B1616" s="4" t="s">
        <v>5</v>
      </c>
      <c r="C1616" s="4" t="s">
        <v>14</v>
      </c>
      <c r="D1616" s="4" t="s">
        <v>14</v>
      </c>
      <c r="E1616" s="4" t="s">
        <v>24</v>
      </c>
      <c r="F1616" s="4" t="s">
        <v>10</v>
      </c>
    </row>
    <row r="1617" spans="1:15">
      <c r="A1617" t="n">
        <v>14677</v>
      </c>
      <c r="B1617" s="66" t="n">
        <v>45</v>
      </c>
      <c r="C1617" s="7" t="n">
        <v>11</v>
      </c>
      <c r="D1617" s="7" t="n">
        <v>3</v>
      </c>
      <c r="E1617" s="7" t="n">
        <v>45</v>
      </c>
      <c r="F1617" s="7" t="n">
        <v>0</v>
      </c>
    </row>
    <row r="1618" spans="1:15">
      <c r="A1618" t="s">
        <v>4</v>
      </c>
      <c r="B1618" s="4" t="s">
        <v>5</v>
      </c>
      <c r="C1618" s="4" t="s">
        <v>14</v>
      </c>
      <c r="D1618" s="4" t="s">
        <v>14</v>
      </c>
      <c r="E1618" s="4" t="s">
        <v>24</v>
      </c>
      <c r="F1618" s="4" t="s">
        <v>24</v>
      </c>
      <c r="G1618" s="4" t="s">
        <v>24</v>
      </c>
      <c r="H1618" s="4" t="s">
        <v>10</v>
      </c>
    </row>
    <row r="1619" spans="1:15">
      <c r="A1619" t="n">
        <v>14686</v>
      </c>
      <c r="B1619" s="66" t="n">
        <v>45</v>
      </c>
      <c r="C1619" s="7" t="n">
        <v>2</v>
      </c>
      <c r="D1619" s="7" t="n">
        <v>3</v>
      </c>
      <c r="E1619" s="7" t="n">
        <v>-128.619995117188</v>
      </c>
      <c r="F1619" s="7" t="n">
        <v>-0.419999986886978</v>
      </c>
      <c r="G1619" s="7" t="n">
        <v>131.270004272461</v>
      </c>
      <c r="H1619" s="7" t="n">
        <v>1500</v>
      </c>
    </row>
    <row r="1620" spans="1:15">
      <c r="A1620" t="s">
        <v>4</v>
      </c>
      <c r="B1620" s="4" t="s">
        <v>5</v>
      </c>
      <c r="C1620" s="4" t="s">
        <v>14</v>
      </c>
      <c r="D1620" s="4" t="s">
        <v>14</v>
      </c>
      <c r="E1620" s="4" t="s">
        <v>24</v>
      </c>
      <c r="F1620" s="4" t="s">
        <v>24</v>
      </c>
      <c r="G1620" s="4" t="s">
        <v>24</v>
      </c>
      <c r="H1620" s="4" t="s">
        <v>10</v>
      </c>
      <c r="I1620" s="4" t="s">
        <v>14</v>
      </c>
    </row>
    <row r="1621" spans="1:15">
      <c r="A1621" t="n">
        <v>14703</v>
      </c>
      <c r="B1621" s="66" t="n">
        <v>45</v>
      </c>
      <c r="C1621" s="7" t="n">
        <v>4</v>
      </c>
      <c r="D1621" s="7" t="n">
        <v>3</v>
      </c>
      <c r="E1621" s="7" t="n">
        <v>3.4300000667572</v>
      </c>
      <c r="F1621" s="7" t="n">
        <v>169.279998779297</v>
      </c>
      <c r="G1621" s="7" t="n">
        <v>10</v>
      </c>
      <c r="H1621" s="7" t="n">
        <v>1500</v>
      </c>
      <c r="I1621" s="7" t="n">
        <v>1</v>
      </c>
    </row>
    <row r="1622" spans="1:15">
      <c r="A1622" t="s">
        <v>4</v>
      </c>
      <c r="B1622" s="4" t="s">
        <v>5</v>
      </c>
      <c r="C1622" s="4" t="s">
        <v>14</v>
      </c>
      <c r="D1622" s="4" t="s">
        <v>14</v>
      </c>
      <c r="E1622" s="4" t="s">
        <v>24</v>
      </c>
      <c r="F1622" s="4" t="s">
        <v>10</v>
      </c>
    </row>
    <row r="1623" spans="1:15">
      <c r="A1623" t="n">
        <v>14721</v>
      </c>
      <c r="B1623" s="66" t="n">
        <v>45</v>
      </c>
      <c r="C1623" s="7" t="n">
        <v>5</v>
      </c>
      <c r="D1623" s="7" t="n">
        <v>3</v>
      </c>
      <c r="E1623" s="7" t="n">
        <v>0.200000002980232</v>
      </c>
      <c r="F1623" s="7" t="n">
        <v>1500</v>
      </c>
    </row>
    <row r="1624" spans="1:15">
      <c r="A1624" t="s">
        <v>4</v>
      </c>
      <c r="B1624" s="4" t="s">
        <v>5</v>
      </c>
      <c r="C1624" s="4" t="s">
        <v>14</v>
      </c>
      <c r="D1624" s="4" t="s">
        <v>14</v>
      </c>
      <c r="E1624" s="4" t="s">
        <v>24</v>
      </c>
      <c r="F1624" s="4" t="s">
        <v>10</v>
      </c>
    </row>
    <row r="1625" spans="1:15">
      <c r="A1625" t="n">
        <v>14730</v>
      </c>
      <c r="B1625" s="66" t="n">
        <v>45</v>
      </c>
      <c r="C1625" s="7" t="n">
        <v>11</v>
      </c>
      <c r="D1625" s="7" t="n">
        <v>3</v>
      </c>
      <c r="E1625" s="7" t="n">
        <v>67.3000030517578</v>
      </c>
      <c r="F1625" s="7" t="n">
        <v>1500</v>
      </c>
    </row>
    <row r="1626" spans="1:15">
      <c r="A1626" t="s">
        <v>4</v>
      </c>
      <c r="B1626" s="4" t="s">
        <v>5</v>
      </c>
      <c r="C1626" s="4" t="s">
        <v>10</v>
      </c>
      <c r="D1626" s="4" t="s">
        <v>24</v>
      </c>
      <c r="E1626" s="4" t="s">
        <v>24</v>
      </c>
      <c r="F1626" s="4" t="s">
        <v>24</v>
      </c>
      <c r="G1626" s="4" t="s">
        <v>10</v>
      </c>
      <c r="H1626" s="4" t="s">
        <v>10</v>
      </c>
    </row>
    <row r="1627" spans="1:15">
      <c r="A1627" t="n">
        <v>14739</v>
      </c>
      <c r="B1627" s="53" t="n">
        <v>60</v>
      </c>
      <c r="C1627" s="7" t="n">
        <v>7</v>
      </c>
      <c r="D1627" s="7" t="n">
        <v>0</v>
      </c>
      <c r="E1627" s="7" t="n">
        <v>0</v>
      </c>
      <c r="F1627" s="7" t="n">
        <v>0</v>
      </c>
      <c r="G1627" s="7" t="n">
        <v>0</v>
      </c>
      <c r="H1627" s="7" t="n">
        <v>1</v>
      </c>
    </row>
    <row r="1628" spans="1:15">
      <c r="A1628" t="s">
        <v>4</v>
      </c>
      <c r="B1628" s="4" t="s">
        <v>5</v>
      </c>
      <c r="C1628" s="4" t="s">
        <v>10</v>
      </c>
      <c r="D1628" s="4" t="s">
        <v>24</v>
      </c>
      <c r="E1628" s="4" t="s">
        <v>24</v>
      </c>
      <c r="F1628" s="4" t="s">
        <v>24</v>
      </c>
      <c r="G1628" s="4" t="s">
        <v>10</v>
      </c>
      <c r="H1628" s="4" t="s">
        <v>10</v>
      </c>
    </row>
    <row r="1629" spans="1:15">
      <c r="A1629" t="n">
        <v>14758</v>
      </c>
      <c r="B1629" s="53" t="n">
        <v>60</v>
      </c>
      <c r="C1629" s="7" t="n">
        <v>7</v>
      </c>
      <c r="D1629" s="7" t="n">
        <v>0</v>
      </c>
      <c r="E1629" s="7" t="n">
        <v>0</v>
      </c>
      <c r="F1629" s="7" t="n">
        <v>0</v>
      </c>
      <c r="G1629" s="7" t="n">
        <v>0</v>
      </c>
      <c r="H1629" s="7" t="n">
        <v>0</v>
      </c>
    </row>
    <row r="1630" spans="1:15">
      <c r="A1630" t="s">
        <v>4</v>
      </c>
      <c r="B1630" s="4" t="s">
        <v>5</v>
      </c>
      <c r="C1630" s="4" t="s">
        <v>10</v>
      </c>
      <c r="D1630" s="4" t="s">
        <v>10</v>
      </c>
      <c r="E1630" s="4" t="s">
        <v>10</v>
      </c>
    </row>
    <row r="1631" spans="1:15">
      <c r="A1631" t="n">
        <v>14777</v>
      </c>
      <c r="B1631" s="73" t="n">
        <v>61</v>
      </c>
      <c r="C1631" s="7" t="n">
        <v>7</v>
      </c>
      <c r="D1631" s="7" t="n">
        <v>65533</v>
      </c>
      <c r="E1631" s="7" t="n">
        <v>0</v>
      </c>
    </row>
    <row r="1632" spans="1:15">
      <c r="A1632" t="s">
        <v>4</v>
      </c>
      <c r="B1632" s="4" t="s">
        <v>5</v>
      </c>
      <c r="C1632" s="4" t="s">
        <v>10</v>
      </c>
      <c r="D1632" s="4" t="s">
        <v>24</v>
      </c>
      <c r="E1632" s="4" t="s">
        <v>24</v>
      </c>
      <c r="F1632" s="4" t="s">
        <v>24</v>
      </c>
      <c r="G1632" s="4" t="s">
        <v>10</v>
      </c>
      <c r="H1632" s="4" t="s">
        <v>10</v>
      </c>
    </row>
    <row r="1633" spans="1:9">
      <c r="A1633" t="n">
        <v>14784</v>
      </c>
      <c r="B1633" s="53" t="n">
        <v>60</v>
      </c>
      <c r="C1633" s="7" t="n">
        <v>4</v>
      </c>
      <c r="D1633" s="7" t="n">
        <v>0</v>
      </c>
      <c r="E1633" s="7" t="n">
        <v>0</v>
      </c>
      <c r="F1633" s="7" t="n">
        <v>0</v>
      </c>
      <c r="G1633" s="7" t="n">
        <v>0</v>
      </c>
      <c r="H1633" s="7" t="n">
        <v>1</v>
      </c>
    </row>
    <row r="1634" spans="1:9">
      <c r="A1634" t="s">
        <v>4</v>
      </c>
      <c r="B1634" s="4" t="s">
        <v>5</v>
      </c>
      <c r="C1634" s="4" t="s">
        <v>10</v>
      </c>
      <c r="D1634" s="4" t="s">
        <v>24</v>
      </c>
      <c r="E1634" s="4" t="s">
        <v>24</v>
      </c>
      <c r="F1634" s="4" t="s">
        <v>24</v>
      </c>
      <c r="G1634" s="4" t="s">
        <v>10</v>
      </c>
      <c r="H1634" s="4" t="s">
        <v>10</v>
      </c>
    </row>
    <row r="1635" spans="1:9">
      <c r="A1635" t="n">
        <v>14803</v>
      </c>
      <c r="B1635" s="53" t="n">
        <v>60</v>
      </c>
      <c r="C1635" s="7" t="n">
        <v>4</v>
      </c>
      <c r="D1635" s="7" t="n">
        <v>0</v>
      </c>
      <c r="E1635" s="7" t="n">
        <v>0</v>
      </c>
      <c r="F1635" s="7" t="n">
        <v>0</v>
      </c>
      <c r="G1635" s="7" t="n">
        <v>0</v>
      </c>
      <c r="H1635" s="7" t="n">
        <v>0</v>
      </c>
    </row>
    <row r="1636" spans="1:9">
      <c r="A1636" t="s">
        <v>4</v>
      </c>
      <c r="B1636" s="4" t="s">
        <v>5</v>
      </c>
      <c r="C1636" s="4" t="s">
        <v>10</v>
      </c>
      <c r="D1636" s="4" t="s">
        <v>10</v>
      </c>
      <c r="E1636" s="4" t="s">
        <v>10</v>
      </c>
    </row>
    <row r="1637" spans="1:9">
      <c r="A1637" t="n">
        <v>14822</v>
      </c>
      <c r="B1637" s="73" t="n">
        <v>61</v>
      </c>
      <c r="C1637" s="7" t="n">
        <v>4</v>
      </c>
      <c r="D1637" s="7" t="n">
        <v>65533</v>
      </c>
      <c r="E1637" s="7" t="n">
        <v>0</v>
      </c>
    </row>
    <row r="1638" spans="1:9">
      <c r="A1638" t="s">
        <v>4</v>
      </c>
      <c r="B1638" s="4" t="s">
        <v>5</v>
      </c>
      <c r="C1638" s="4" t="s">
        <v>10</v>
      </c>
      <c r="D1638" s="4" t="s">
        <v>24</v>
      </c>
      <c r="E1638" s="4" t="s">
        <v>24</v>
      </c>
      <c r="F1638" s="4" t="s">
        <v>24</v>
      </c>
      <c r="G1638" s="4" t="s">
        <v>24</v>
      </c>
    </row>
    <row r="1639" spans="1:9">
      <c r="A1639" t="n">
        <v>14829</v>
      </c>
      <c r="B1639" s="51" t="n">
        <v>46</v>
      </c>
      <c r="C1639" s="7" t="n">
        <v>0</v>
      </c>
      <c r="D1639" s="7" t="n">
        <v>-131.720001220703</v>
      </c>
      <c r="E1639" s="7" t="n">
        <v>-1.1599999666214</v>
      </c>
      <c r="F1639" s="7" t="n">
        <v>136.199996948242</v>
      </c>
      <c r="G1639" s="7" t="n">
        <v>118.699996948242</v>
      </c>
    </row>
    <row r="1640" spans="1:9">
      <c r="A1640" t="s">
        <v>4</v>
      </c>
      <c r="B1640" s="4" t="s">
        <v>5</v>
      </c>
      <c r="C1640" s="4" t="s">
        <v>10</v>
      </c>
      <c r="D1640" s="4" t="s">
        <v>24</v>
      </c>
      <c r="E1640" s="4" t="s">
        <v>24</v>
      </c>
      <c r="F1640" s="4" t="s">
        <v>24</v>
      </c>
      <c r="G1640" s="4" t="s">
        <v>24</v>
      </c>
    </row>
    <row r="1641" spans="1:9">
      <c r="A1641" t="n">
        <v>14848</v>
      </c>
      <c r="B1641" s="51" t="n">
        <v>46</v>
      </c>
      <c r="C1641" s="7" t="n">
        <v>2</v>
      </c>
      <c r="D1641" s="7" t="n">
        <v>-131.039993286133</v>
      </c>
      <c r="E1641" s="7" t="n">
        <v>-1.16999995708466</v>
      </c>
      <c r="F1641" s="7" t="n">
        <v>137.160003662109</v>
      </c>
      <c r="G1641" s="7" t="n">
        <v>167.300003051758</v>
      </c>
    </row>
    <row r="1642" spans="1:9">
      <c r="A1642" t="s">
        <v>4</v>
      </c>
      <c r="B1642" s="4" t="s">
        <v>5</v>
      </c>
      <c r="C1642" s="4" t="s">
        <v>10</v>
      </c>
      <c r="D1642" s="4" t="s">
        <v>24</v>
      </c>
      <c r="E1642" s="4" t="s">
        <v>24</v>
      </c>
      <c r="F1642" s="4" t="s">
        <v>24</v>
      </c>
      <c r="G1642" s="4" t="s">
        <v>24</v>
      </c>
    </row>
    <row r="1643" spans="1:9">
      <c r="A1643" t="n">
        <v>14867</v>
      </c>
      <c r="B1643" s="51" t="n">
        <v>46</v>
      </c>
      <c r="C1643" s="7" t="n">
        <v>4</v>
      </c>
      <c r="D1643" s="7" t="n">
        <v>-128.179992675781</v>
      </c>
      <c r="E1643" s="7" t="n">
        <v>-1.1599999666214</v>
      </c>
      <c r="F1643" s="7" t="n">
        <v>131.729995727539</v>
      </c>
      <c r="G1643" s="7" t="n">
        <v>309.899993896484</v>
      </c>
    </row>
    <row r="1644" spans="1:9">
      <c r="A1644" t="s">
        <v>4</v>
      </c>
      <c r="B1644" s="4" t="s">
        <v>5</v>
      </c>
      <c r="C1644" s="4" t="s">
        <v>10</v>
      </c>
      <c r="D1644" s="4" t="s">
        <v>24</v>
      </c>
      <c r="E1644" s="4" t="s">
        <v>24</v>
      </c>
      <c r="F1644" s="4" t="s">
        <v>24</v>
      </c>
      <c r="G1644" s="4" t="s">
        <v>24</v>
      </c>
    </row>
    <row r="1645" spans="1:9">
      <c r="A1645" t="n">
        <v>14886</v>
      </c>
      <c r="B1645" s="51" t="n">
        <v>46</v>
      </c>
      <c r="C1645" s="7" t="n">
        <v>7</v>
      </c>
      <c r="D1645" s="7" t="n">
        <v>-131.789993286133</v>
      </c>
      <c r="E1645" s="7" t="n">
        <v>-1.1599999666214</v>
      </c>
      <c r="F1645" s="7" t="n">
        <v>137.460006713867</v>
      </c>
      <c r="G1645" s="7" t="n">
        <v>150.100006103516</v>
      </c>
    </row>
    <row r="1646" spans="1:9">
      <c r="A1646" t="s">
        <v>4</v>
      </c>
      <c r="B1646" s="4" t="s">
        <v>5</v>
      </c>
      <c r="C1646" s="4" t="s">
        <v>10</v>
      </c>
      <c r="D1646" s="4" t="s">
        <v>24</v>
      </c>
      <c r="E1646" s="4" t="s">
        <v>24</v>
      </c>
      <c r="F1646" s="4" t="s">
        <v>24</v>
      </c>
      <c r="G1646" s="4" t="s">
        <v>24</v>
      </c>
    </row>
    <row r="1647" spans="1:9">
      <c r="A1647" t="n">
        <v>14905</v>
      </c>
      <c r="B1647" s="51" t="n">
        <v>46</v>
      </c>
      <c r="C1647" s="7" t="n">
        <v>16</v>
      </c>
      <c r="D1647" s="7" t="n">
        <v>-133.080001831055</v>
      </c>
      <c r="E1647" s="7" t="n">
        <v>-1.1599999666214</v>
      </c>
      <c r="F1647" s="7" t="n">
        <v>135.289993286133</v>
      </c>
      <c r="G1647" s="7" t="n">
        <v>107.199996948242</v>
      </c>
    </row>
    <row r="1648" spans="1:9">
      <c r="A1648" t="s">
        <v>4</v>
      </c>
      <c r="B1648" s="4" t="s">
        <v>5</v>
      </c>
      <c r="C1648" s="4" t="s">
        <v>10</v>
      </c>
      <c r="D1648" s="4" t="s">
        <v>24</v>
      </c>
      <c r="E1648" s="4" t="s">
        <v>24</v>
      </c>
      <c r="F1648" s="4" t="s">
        <v>24</v>
      </c>
      <c r="G1648" s="4" t="s">
        <v>24</v>
      </c>
    </row>
    <row r="1649" spans="1:8">
      <c r="A1649" t="n">
        <v>14924</v>
      </c>
      <c r="B1649" s="51" t="n">
        <v>46</v>
      </c>
      <c r="C1649" s="7" t="n">
        <v>7032</v>
      </c>
      <c r="D1649" s="7" t="n">
        <v>-131.809997558594</v>
      </c>
      <c r="E1649" s="7" t="n">
        <v>-1.1599999666214</v>
      </c>
      <c r="F1649" s="7" t="n">
        <v>135.270004272461</v>
      </c>
      <c r="G1649" s="7" t="n">
        <v>144.399993896484</v>
      </c>
    </row>
    <row r="1650" spans="1:8">
      <c r="A1650" t="s">
        <v>4</v>
      </c>
      <c r="B1650" s="4" t="s">
        <v>5</v>
      </c>
      <c r="C1650" s="4" t="s">
        <v>10</v>
      </c>
      <c r="D1650" s="4" t="s">
        <v>14</v>
      </c>
      <c r="E1650" s="4" t="s">
        <v>14</v>
      </c>
      <c r="F1650" s="4" t="s">
        <v>6</v>
      </c>
    </row>
    <row r="1651" spans="1:8">
      <c r="A1651" t="n">
        <v>14943</v>
      </c>
      <c r="B1651" s="61" t="n">
        <v>47</v>
      </c>
      <c r="C1651" s="7" t="n">
        <v>7</v>
      </c>
      <c r="D1651" s="7" t="n">
        <v>0</v>
      </c>
      <c r="E1651" s="7" t="n">
        <v>0</v>
      </c>
      <c r="F1651" s="7" t="s">
        <v>120</v>
      </c>
    </row>
    <row r="1652" spans="1:8">
      <c r="A1652" t="s">
        <v>4</v>
      </c>
      <c r="B1652" s="4" t="s">
        <v>5</v>
      </c>
      <c r="C1652" s="4" t="s">
        <v>10</v>
      </c>
      <c r="D1652" s="4" t="s">
        <v>10</v>
      </c>
      <c r="E1652" s="4" t="s">
        <v>24</v>
      </c>
      <c r="F1652" s="4" t="s">
        <v>24</v>
      </c>
      <c r="G1652" s="4" t="s">
        <v>24</v>
      </c>
      <c r="H1652" s="4" t="s">
        <v>24</v>
      </c>
      <c r="I1652" s="4" t="s">
        <v>24</v>
      </c>
      <c r="J1652" s="4" t="s">
        <v>14</v>
      </c>
      <c r="K1652" s="4" t="s">
        <v>10</v>
      </c>
    </row>
    <row r="1653" spans="1:8">
      <c r="A1653" t="n">
        <v>14958</v>
      </c>
      <c r="B1653" s="75" t="n">
        <v>55</v>
      </c>
      <c r="C1653" s="7" t="n">
        <v>7</v>
      </c>
      <c r="D1653" s="7" t="n">
        <v>65026</v>
      </c>
      <c r="E1653" s="7" t="n">
        <v>-127.120002746582</v>
      </c>
      <c r="F1653" s="7" t="n">
        <v>-1.1599999666214</v>
      </c>
      <c r="G1653" s="7" t="n">
        <v>129.330001831055</v>
      </c>
      <c r="H1653" s="7" t="n">
        <v>0.5</v>
      </c>
      <c r="I1653" s="7" t="n">
        <v>3</v>
      </c>
      <c r="J1653" s="7" t="n">
        <v>0</v>
      </c>
      <c r="K1653" s="7" t="n">
        <v>129</v>
      </c>
    </row>
    <row r="1654" spans="1:8">
      <c r="A1654" t="s">
        <v>4</v>
      </c>
      <c r="B1654" s="4" t="s">
        <v>5</v>
      </c>
      <c r="C1654" s="4" t="s">
        <v>14</v>
      </c>
      <c r="D1654" s="4" t="s">
        <v>10</v>
      </c>
      <c r="E1654" s="4" t="s">
        <v>24</v>
      </c>
      <c r="F1654" s="4" t="s">
        <v>10</v>
      </c>
      <c r="G1654" s="4" t="s">
        <v>9</v>
      </c>
      <c r="H1654" s="4" t="s">
        <v>9</v>
      </c>
      <c r="I1654" s="4" t="s">
        <v>10</v>
      </c>
      <c r="J1654" s="4" t="s">
        <v>10</v>
      </c>
      <c r="K1654" s="4" t="s">
        <v>9</v>
      </c>
      <c r="L1654" s="4" t="s">
        <v>9</v>
      </c>
      <c r="M1654" s="4" t="s">
        <v>9</v>
      </c>
      <c r="N1654" s="4" t="s">
        <v>9</v>
      </c>
      <c r="O1654" s="4" t="s">
        <v>6</v>
      </c>
    </row>
    <row r="1655" spans="1:8">
      <c r="A1655" t="n">
        <v>14986</v>
      </c>
      <c r="B1655" s="11" t="n">
        <v>50</v>
      </c>
      <c r="C1655" s="7" t="n">
        <v>0</v>
      </c>
      <c r="D1655" s="7" t="n">
        <v>4344</v>
      </c>
      <c r="E1655" s="7" t="n">
        <v>1</v>
      </c>
      <c r="F1655" s="7" t="n">
        <v>0</v>
      </c>
      <c r="G1655" s="7" t="n">
        <v>0</v>
      </c>
      <c r="H1655" s="7" t="n">
        <v>0</v>
      </c>
      <c r="I1655" s="7" t="n">
        <v>0</v>
      </c>
      <c r="J1655" s="7" t="n">
        <v>65533</v>
      </c>
      <c r="K1655" s="7" t="n">
        <v>0</v>
      </c>
      <c r="L1655" s="7" t="n">
        <v>0</v>
      </c>
      <c r="M1655" s="7" t="n">
        <v>0</v>
      </c>
      <c r="N1655" s="7" t="n">
        <v>0</v>
      </c>
      <c r="O1655" s="7" t="s">
        <v>13</v>
      </c>
    </row>
    <row r="1656" spans="1:8">
      <c r="A1656" t="s">
        <v>4</v>
      </c>
      <c r="B1656" s="4" t="s">
        <v>5</v>
      </c>
      <c r="C1656" s="4" t="s">
        <v>14</v>
      </c>
      <c r="D1656" s="4" t="s">
        <v>10</v>
      </c>
      <c r="E1656" s="4" t="s">
        <v>10</v>
      </c>
      <c r="F1656" s="4" t="s">
        <v>9</v>
      </c>
    </row>
    <row r="1657" spans="1:8">
      <c r="A1657" t="n">
        <v>15025</v>
      </c>
      <c r="B1657" s="67" t="n">
        <v>84</v>
      </c>
      <c r="C1657" s="7" t="n">
        <v>0</v>
      </c>
      <c r="D1657" s="7" t="n">
        <v>2</v>
      </c>
      <c r="E1657" s="7" t="n">
        <v>0</v>
      </c>
      <c r="F1657" s="7" t="n">
        <v>1053609165</v>
      </c>
    </row>
    <row r="1658" spans="1:8">
      <c r="A1658" t="s">
        <v>4</v>
      </c>
      <c r="B1658" s="4" t="s">
        <v>5</v>
      </c>
      <c r="C1658" s="4" t="s">
        <v>10</v>
      </c>
      <c r="D1658" s="4" t="s">
        <v>14</v>
      </c>
      <c r="E1658" s="4" t="s">
        <v>14</v>
      </c>
      <c r="F1658" s="4" t="s">
        <v>6</v>
      </c>
    </row>
    <row r="1659" spans="1:8">
      <c r="A1659" t="n">
        <v>15035</v>
      </c>
      <c r="B1659" s="61" t="n">
        <v>47</v>
      </c>
      <c r="C1659" s="7" t="n">
        <v>4</v>
      </c>
      <c r="D1659" s="7" t="n">
        <v>0</v>
      </c>
      <c r="E1659" s="7" t="n">
        <v>0</v>
      </c>
      <c r="F1659" s="7" t="s">
        <v>120</v>
      </c>
    </row>
    <row r="1660" spans="1:8">
      <c r="A1660" t="s">
        <v>4</v>
      </c>
      <c r="B1660" s="4" t="s">
        <v>5</v>
      </c>
      <c r="C1660" s="4" t="s">
        <v>14</v>
      </c>
      <c r="D1660" s="4" t="s">
        <v>10</v>
      </c>
      <c r="E1660" s="4" t="s">
        <v>10</v>
      </c>
      <c r="F1660" s="4" t="s">
        <v>10</v>
      </c>
      <c r="G1660" s="4" t="s">
        <v>10</v>
      </c>
      <c r="H1660" s="4" t="s">
        <v>10</v>
      </c>
      <c r="I1660" s="4" t="s">
        <v>6</v>
      </c>
      <c r="J1660" s="4" t="s">
        <v>24</v>
      </c>
      <c r="K1660" s="4" t="s">
        <v>24</v>
      </c>
      <c r="L1660" s="4" t="s">
        <v>24</v>
      </c>
      <c r="M1660" s="4" t="s">
        <v>9</v>
      </c>
      <c r="N1660" s="4" t="s">
        <v>9</v>
      </c>
      <c r="O1660" s="4" t="s">
        <v>24</v>
      </c>
      <c r="P1660" s="4" t="s">
        <v>24</v>
      </c>
      <c r="Q1660" s="4" t="s">
        <v>24</v>
      </c>
      <c r="R1660" s="4" t="s">
        <v>24</v>
      </c>
      <c r="S1660" s="4" t="s">
        <v>14</v>
      </c>
    </row>
    <row r="1661" spans="1:8">
      <c r="A1661" t="n">
        <v>15050</v>
      </c>
      <c r="B1661" s="26" t="n">
        <v>39</v>
      </c>
      <c r="C1661" s="7" t="n">
        <v>12</v>
      </c>
      <c r="D1661" s="7" t="n">
        <v>65533</v>
      </c>
      <c r="E1661" s="7" t="n">
        <v>201</v>
      </c>
      <c r="F1661" s="7" t="n">
        <v>0</v>
      </c>
      <c r="G1661" s="7" t="n">
        <v>7</v>
      </c>
      <c r="H1661" s="7" t="n">
        <v>3</v>
      </c>
      <c r="I1661" s="7" t="s">
        <v>13</v>
      </c>
      <c r="J1661" s="7" t="n">
        <v>0</v>
      </c>
      <c r="K1661" s="7" t="n">
        <v>0.699999988079071</v>
      </c>
      <c r="L1661" s="7" t="n">
        <v>0</v>
      </c>
      <c r="M1661" s="7" t="n">
        <v>0</v>
      </c>
      <c r="N1661" s="7" t="n">
        <v>0</v>
      </c>
      <c r="O1661" s="7" t="n">
        <v>0</v>
      </c>
      <c r="P1661" s="7" t="n">
        <v>1</v>
      </c>
      <c r="Q1661" s="7" t="n">
        <v>1</v>
      </c>
      <c r="R1661" s="7" t="n">
        <v>1</v>
      </c>
      <c r="S1661" s="7" t="n">
        <v>255</v>
      </c>
    </row>
    <row r="1662" spans="1:8">
      <c r="A1662" t="s">
        <v>4</v>
      </c>
      <c r="B1662" s="4" t="s">
        <v>5</v>
      </c>
      <c r="C1662" s="4" t="s">
        <v>14</v>
      </c>
      <c r="D1662" s="4" t="s">
        <v>10</v>
      </c>
      <c r="E1662" s="4" t="s">
        <v>10</v>
      </c>
      <c r="F1662" s="4" t="s">
        <v>10</v>
      </c>
      <c r="G1662" s="4" t="s">
        <v>10</v>
      </c>
      <c r="H1662" s="4" t="s">
        <v>10</v>
      </c>
      <c r="I1662" s="4" t="s">
        <v>6</v>
      </c>
      <c r="J1662" s="4" t="s">
        <v>24</v>
      </c>
      <c r="K1662" s="4" t="s">
        <v>24</v>
      </c>
      <c r="L1662" s="4" t="s">
        <v>24</v>
      </c>
      <c r="M1662" s="4" t="s">
        <v>9</v>
      </c>
      <c r="N1662" s="4" t="s">
        <v>9</v>
      </c>
      <c r="O1662" s="4" t="s">
        <v>24</v>
      </c>
      <c r="P1662" s="4" t="s">
        <v>24</v>
      </c>
      <c r="Q1662" s="4" t="s">
        <v>24</v>
      </c>
      <c r="R1662" s="4" t="s">
        <v>24</v>
      </c>
      <c r="S1662" s="4" t="s">
        <v>14</v>
      </c>
    </row>
    <row r="1663" spans="1:8">
      <c r="A1663" t="n">
        <v>15100</v>
      </c>
      <c r="B1663" s="26" t="n">
        <v>39</v>
      </c>
      <c r="C1663" s="7" t="n">
        <v>12</v>
      </c>
      <c r="D1663" s="7" t="n">
        <v>65533</v>
      </c>
      <c r="E1663" s="7" t="n">
        <v>202</v>
      </c>
      <c r="F1663" s="7" t="n">
        <v>0</v>
      </c>
      <c r="G1663" s="7" t="n">
        <v>7</v>
      </c>
      <c r="H1663" s="7" t="n">
        <v>3</v>
      </c>
      <c r="I1663" s="7" t="s">
        <v>13</v>
      </c>
      <c r="J1663" s="7" t="n">
        <v>0</v>
      </c>
      <c r="K1663" s="7" t="n">
        <v>0</v>
      </c>
      <c r="L1663" s="7" t="n">
        <v>0</v>
      </c>
      <c r="M1663" s="7" t="n">
        <v>0</v>
      </c>
      <c r="N1663" s="7" t="n">
        <v>0</v>
      </c>
      <c r="O1663" s="7" t="n">
        <v>0</v>
      </c>
      <c r="P1663" s="7" t="n">
        <v>1</v>
      </c>
      <c r="Q1663" s="7" t="n">
        <v>1</v>
      </c>
      <c r="R1663" s="7" t="n">
        <v>1</v>
      </c>
      <c r="S1663" s="7" t="n">
        <v>255</v>
      </c>
    </row>
    <row r="1664" spans="1:8">
      <c r="A1664" t="s">
        <v>4</v>
      </c>
      <c r="B1664" s="4" t="s">
        <v>5</v>
      </c>
      <c r="C1664" s="4" t="s">
        <v>14</v>
      </c>
      <c r="D1664" s="4" t="s">
        <v>10</v>
      </c>
    </row>
    <row r="1665" spans="1:19">
      <c r="A1665" t="n">
        <v>15150</v>
      </c>
      <c r="B1665" s="37" t="n">
        <v>58</v>
      </c>
      <c r="C1665" s="7" t="n">
        <v>255</v>
      </c>
      <c r="D1665" s="7" t="n">
        <v>0</v>
      </c>
    </row>
    <row r="1666" spans="1:19">
      <c r="A1666" t="s">
        <v>4</v>
      </c>
      <c r="B1666" s="4" t="s">
        <v>5</v>
      </c>
      <c r="C1666" s="4" t="s">
        <v>10</v>
      </c>
    </row>
    <row r="1667" spans="1:19">
      <c r="A1667" t="n">
        <v>15154</v>
      </c>
      <c r="B1667" s="41" t="n">
        <v>16</v>
      </c>
      <c r="C1667" s="7" t="n">
        <v>350</v>
      </c>
    </row>
    <row r="1668" spans="1:19">
      <c r="A1668" t="s">
        <v>4</v>
      </c>
      <c r="B1668" s="4" t="s">
        <v>5</v>
      </c>
      <c r="C1668" s="4" t="s">
        <v>10</v>
      </c>
      <c r="D1668" s="4" t="s">
        <v>10</v>
      </c>
      <c r="E1668" s="4" t="s">
        <v>24</v>
      </c>
      <c r="F1668" s="4" t="s">
        <v>24</v>
      </c>
      <c r="G1668" s="4" t="s">
        <v>24</v>
      </c>
      <c r="H1668" s="4" t="s">
        <v>24</v>
      </c>
      <c r="I1668" s="4" t="s">
        <v>14</v>
      </c>
      <c r="J1668" s="4" t="s">
        <v>10</v>
      </c>
    </row>
    <row r="1669" spans="1:19">
      <c r="A1669" t="n">
        <v>15157</v>
      </c>
      <c r="B1669" s="75" t="n">
        <v>55</v>
      </c>
      <c r="C1669" s="7" t="n">
        <v>4</v>
      </c>
      <c r="D1669" s="7" t="n">
        <v>65533</v>
      </c>
      <c r="E1669" s="7" t="n">
        <v>-126.279998779297</v>
      </c>
      <c r="F1669" s="7" t="n">
        <v>-1.1599999666214</v>
      </c>
      <c r="G1669" s="7" t="n">
        <v>128.679992675781</v>
      </c>
      <c r="H1669" s="7" t="n">
        <v>8</v>
      </c>
      <c r="I1669" s="7" t="n">
        <v>0</v>
      </c>
      <c r="J1669" s="7" t="n">
        <v>1</v>
      </c>
    </row>
    <row r="1670" spans="1:19">
      <c r="A1670" t="s">
        <v>4</v>
      </c>
      <c r="B1670" s="4" t="s">
        <v>5</v>
      </c>
      <c r="C1670" s="4" t="s">
        <v>14</v>
      </c>
      <c r="D1670" s="4" t="s">
        <v>10</v>
      </c>
      <c r="E1670" s="4" t="s">
        <v>24</v>
      </c>
      <c r="F1670" s="4" t="s">
        <v>10</v>
      </c>
      <c r="G1670" s="4" t="s">
        <v>9</v>
      </c>
      <c r="H1670" s="4" t="s">
        <v>9</v>
      </c>
      <c r="I1670" s="4" t="s">
        <v>10</v>
      </c>
      <c r="J1670" s="4" t="s">
        <v>10</v>
      </c>
      <c r="K1670" s="4" t="s">
        <v>9</v>
      </c>
      <c r="L1670" s="4" t="s">
        <v>9</v>
      </c>
      <c r="M1670" s="4" t="s">
        <v>9</v>
      </c>
      <c r="N1670" s="4" t="s">
        <v>9</v>
      </c>
      <c r="O1670" s="4" t="s">
        <v>6</v>
      </c>
    </row>
    <row r="1671" spans="1:19">
      <c r="A1671" t="n">
        <v>15181</v>
      </c>
      <c r="B1671" s="11" t="n">
        <v>50</v>
      </c>
      <c r="C1671" s="7" t="n">
        <v>0</v>
      </c>
      <c r="D1671" s="7" t="n">
        <v>2003</v>
      </c>
      <c r="E1671" s="7" t="n">
        <v>1</v>
      </c>
      <c r="F1671" s="7" t="n">
        <v>0</v>
      </c>
      <c r="G1671" s="7" t="n">
        <v>0</v>
      </c>
      <c r="H1671" s="7" t="n">
        <v>0</v>
      </c>
      <c r="I1671" s="7" t="n">
        <v>0</v>
      </c>
      <c r="J1671" s="7" t="n">
        <v>65533</v>
      </c>
      <c r="K1671" s="7" t="n">
        <v>0</v>
      </c>
      <c r="L1671" s="7" t="n">
        <v>0</v>
      </c>
      <c r="M1671" s="7" t="n">
        <v>0</v>
      </c>
      <c r="N1671" s="7" t="n">
        <v>0</v>
      </c>
      <c r="O1671" s="7" t="s">
        <v>13</v>
      </c>
    </row>
    <row r="1672" spans="1:19">
      <c r="A1672" t="s">
        <v>4</v>
      </c>
      <c r="B1672" s="4" t="s">
        <v>5</v>
      </c>
      <c r="C1672" s="4" t="s">
        <v>10</v>
      </c>
    </row>
    <row r="1673" spans="1:19">
      <c r="A1673" t="n">
        <v>15220</v>
      </c>
      <c r="B1673" s="41" t="n">
        <v>16</v>
      </c>
      <c r="C1673" s="7" t="n">
        <v>200</v>
      </c>
    </row>
    <row r="1674" spans="1:19">
      <c r="A1674" t="s">
        <v>4</v>
      </c>
      <c r="B1674" s="4" t="s">
        <v>5</v>
      </c>
      <c r="C1674" s="4" t="s">
        <v>10</v>
      </c>
      <c r="D1674" s="4" t="s">
        <v>14</v>
      </c>
    </row>
    <row r="1675" spans="1:19">
      <c r="A1675" t="n">
        <v>15223</v>
      </c>
      <c r="B1675" s="76" t="n">
        <v>56</v>
      </c>
      <c r="C1675" s="7" t="n">
        <v>7</v>
      </c>
      <c r="D1675" s="7" t="n">
        <v>0</v>
      </c>
    </row>
    <row r="1676" spans="1:19">
      <c r="A1676" t="s">
        <v>4</v>
      </c>
      <c r="B1676" s="4" t="s">
        <v>5</v>
      </c>
      <c r="C1676" s="4" t="s">
        <v>14</v>
      </c>
      <c r="D1676" s="4" t="s">
        <v>10</v>
      </c>
      <c r="E1676" s="4" t="s">
        <v>24</v>
      </c>
    </row>
    <row r="1677" spans="1:19">
      <c r="A1677" t="n">
        <v>15227</v>
      </c>
      <c r="B1677" s="37" t="n">
        <v>58</v>
      </c>
      <c r="C1677" s="7" t="n">
        <v>3</v>
      </c>
      <c r="D1677" s="7" t="n">
        <v>100</v>
      </c>
      <c r="E1677" s="7" t="n">
        <v>1</v>
      </c>
    </row>
    <row r="1678" spans="1:19">
      <c r="A1678" t="s">
        <v>4</v>
      </c>
      <c r="B1678" s="4" t="s">
        <v>5</v>
      </c>
      <c r="C1678" s="4" t="s">
        <v>14</v>
      </c>
      <c r="D1678" s="4" t="s">
        <v>10</v>
      </c>
    </row>
    <row r="1679" spans="1:19">
      <c r="A1679" t="n">
        <v>15235</v>
      </c>
      <c r="B1679" s="37" t="n">
        <v>58</v>
      </c>
      <c r="C1679" s="7" t="n">
        <v>255</v>
      </c>
      <c r="D1679" s="7" t="n">
        <v>0</v>
      </c>
    </row>
    <row r="1680" spans="1:19">
      <c r="A1680" t="s">
        <v>4</v>
      </c>
      <c r="B1680" s="4" t="s">
        <v>5</v>
      </c>
      <c r="C1680" s="4" t="s">
        <v>10</v>
      </c>
      <c r="D1680" s="4" t="s">
        <v>24</v>
      </c>
      <c r="E1680" s="4" t="s">
        <v>24</v>
      </c>
      <c r="F1680" s="4" t="s">
        <v>24</v>
      </c>
      <c r="G1680" s="4" t="s">
        <v>24</v>
      </c>
    </row>
    <row r="1681" spans="1:15">
      <c r="A1681" t="n">
        <v>15239</v>
      </c>
      <c r="B1681" s="51" t="n">
        <v>46</v>
      </c>
      <c r="C1681" s="7" t="n">
        <v>7</v>
      </c>
      <c r="D1681" s="7" t="n">
        <v>-126.540000915527</v>
      </c>
      <c r="E1681" s="7" t="n">
        <v>-1.1599999666214</v>
      </c>
      <c r="F1681" s="7" t="n">
        <v>128.25</v>
      </c>
      <c r="G1681" s="7" t="n">
        <v>321</v>
      </c>
    </row>
    <row r="1682" spans="1:15">
      <c r="A1682" t="s">
        <v>4</v>
      </c>
      <c r="B1682" s="4" t="s">
        <v>5</v>
      </c>
      <c r="C1682" s="4" t="s">
        <v>10</v>
      </c>
      <c r="D1682" s="4" t="s">
        <v>24</v>
      </c>
      <c r="E1682" s="4" t="s">
        <v>24</v>
      </c>
      <c r="F1682" s="4" t="s">
        <v>24</v>
      </c>
      <c r="G1682" s="4" t="s">
        <v>24</v>
      </c>
    </row>
    <row r="1683" spans="1:15">
      <c r="A1683" t="n">
        <v>15258</v>
      </c>
      <c r="B1683" s="51" t="n">
        <v>46</v>
      </c>
      <c r="C1683" s="7" t="n">
        <v>4</v>
      </c>
      <c r="D1683" s="7" t="n">
        <v>-126.279998779297</v>
      </c>
      <c r="E1683" s="7" t="n">
        <v>-1.1599999666214</v>
      </c>
      <c r="F1683" s="7" t="n">
        <v>128.679992675781</v>
      </c>
      <c r="G1683" s="7" t="n">
        <v>315.600006103516</v>
      </c>
    </row>
    <row r="1684" spans="1:15">
      <c r="A1684" t="s">
        <v>4</v>
      </c>
      <c r="B1684" s="4" t="s">
        <v>5</v>
      </c>
      <c r="C1684" s="4" t="s">
        <v>14</v>
      </c>
      <c r="D1684" s="4" t="s">
        <v>14</v>
      </c>
      <c r="E1684" s="4" t="s">
        <v>24</v>
      </c>
      <c r="F1684" s="4" t="s">
        <v>24</v>
      </c>
      <c r="G1684" s="4" t="s">
        <v>24</v>
      </c>
      <c r="H1684" s="4" t="s">
        <v>10</v>
      </c>
    </row>
    <row r="1685" spans="1:15">
      <c r="A1685" t="n">
        <v>15277</v>
      </c>
      <c r="B1685" s="66" t="n">
        <v>45</v>
      </c>
      <c r="C1685" s="7" t="n">
        <v>2</v>
      </c>
      <c r="D1685" s="7" t="n">
        <v>3</v>
      </c>
      <c r="E1685" s="7" t="n">
        <v>-133.860000610352</v>
      </c>
      <c r="F1685" s="7" t="n">
        <v>0.180000007152557</v>
      </c>
      <c r="G1685" s="7" t="n">
        <v>137.320007324219</v>
      </c>
      <c r="H1685" s="7" t="n">
        <v>0</v>
      </c>
    </row>
    <row r="1686" spans="1:15">
      <c r="A1686" t="s">
        <v>4</v>
      </c>
      <c r="B1686" s="4" t="s">
        <v>5</v>
      </c>
      <c r="C1686" s="4" t="s">
        <v>14</v>
      </c>
      <c r="D1686" s="4" t="s">
        <v>14</v>
      </c>
      <c r="E1686" s="4" t="s">
        <v>24</v>
      </c>
      <c r="F1686" s="4" t="s">
        <v>24</v>
      </c>
      <c r="G1686" s="4" t="s">
        <v>24</v>
      </c>
      <c r="H1686" s="4" t="s">
        <v>10</v>
      </c>
      <c r="I1686" s="4" t="s">
        <v>14</v>
      </c>
    </row>
    <row r="1687" spans="1:15">
      <c r="A1687" t="n">
        <v>15294</v>
      </c>
      <c r="B1687" s="66" t="n">
        <v>45</v>
      </c>
      <c r="C1687" s="7" t="n">
        <v>4</v>
      </c>
      <c r="D1687" s="7" t="n">
        <v>3</v>
      </c>
      <c r="E1687" s="7" t="n">
        <v>354.859985351563</v>
      </c>
      <c r="F1687" s="7" t="n">
        <v>311.890014648438</v>
      </c>
      <c r="G1687" s="7" t="n">
        <v>10</v>
      </c>
      <c r="H1687" s="7" t="n">
        <v>0</v>
      </c>
      <c r="I1687" s="7" t="n">
        <v>0</v>
      </c>
    </row>
    <row r="1688" spans="1:15">
      <c r="A1688" t="s">
        <v>4</v>
      </c>
      <c r="B1688" s="4" t="s">
        <v>5</v>
      </c>
      <c r="C1688" s="4" t="s">
        <v>14</v>
      </c>
      <c r="D1688" s="4" t="s">
        <v>14</v>
      </c>
      <c r="E1688" s="4" t="s">
        <v>24</v>
      </c>
      <c r="F1688" s="4" t="s">
        <v>10</v>
      </c>
    </row>
    <row r="1689" spans="1:15">
      <c r="A1689" t="n">
        <v>15312</v>
      </c>
      <c r="B1689" s="66" t="n">
        <v>45</v>
      </c>
      <c r="C1689" s="7" t="n">
        <v>5</v>
      </c>
      <c r="D1689" s="7" t="n">
        <v>3</v>
      </c>
      <c r="E1689" s="7" t="n">
        <v>0.200000002980232</v>
      </c>
      <c r="F1689" s="7" t="n">
        <v>0</v>
      </c>
    </row>
    <row r="1690" spans="1:15">
      <c r="A1690" t="s">
        <v>4</v>
      </c>
      <c r="B1690" s="4" t="s">
        <v>5</v>
      </c>
      <c r="C1690" s="4" t="s">
        <v>14</v>
      </c>
      <c r="D1690" s="4" t="s">
        <v>14</v>
      </c>
      <c r="E1690" s="4" t="s">
        <v>24</v>
      </c>
      <c r="F1690" s="4" t="s">
        <v>10</v>
      </c>
    </row>
    <row r="1691" spans="1:15">
      <c r="A1691" t="n">
        <v>15321</v>
      </c>
      <c r="B1691" s="66" t="n">
        <v>45</v>
      </c>
      <c r="C1691" s="7" t="n">
        <v>11</v>
      </c>
      <c r="D1691" s="7" t="n">
        <v>3</v>
      </c>
      <c r="E1691" s="7" t="n">
        <v>45.5</v>
      </c>
      <c r="F1691" s="7" t="n">
        <v>0</v>
      </c>
    </row>
    <row r="1692" spans="1:15">
      <c r="A1692" t="s">
        <v>4</v>
      </c>
      <c r="B1692" s="4" t="s">
        <v>5</v>
      </c>
      <c r="C1692" s="4" t="s">
        <v>14</v>
      </c>
      <c r="D1692" s="4" t="s">
        <v>14</v>
      </c>
      <c r="E1692" s="4" t="s">
        <v>24</v>
      </c>
      <c r="F1692" s="4" t="s">
        <v>24</v>
      </c>
      <c r="G1692" s="4" t="s">
        <v>24</v>
      </c>
      <c r="H1692" s="4" t="s">
        <v>10</v>
      </c>
    </row>
    <row r="1693" spans="1:15">
      <c r="A1693" t="n">
        <v>15330</v>
      </c>
      <c r="B1693" s="66" t="n">
        <v>45</v>
      </c>
      <c r="C1693" s="7" t="n">
        <v>2</v>
      </c>
      <c r="D1693" s="7" t="n">
        <v>3</v>
      </c>
      <c r="E1693" s="7" t="n">
        <v>-133.860000610352</v>
      </c>
      <c r="F1693" s="7" t="n">
        <v>0.230000004172325</v>
      </c>
      <c r="G1693" s="7" t="n">
        <v>137.320007324219</v>
      </c>
      <c r="H1693" s="7" t="n">
        <v>3500</v>
      </c>
    </row>
    <row r="1694" spans="1:15">
      <c r="A1694" t="s">
        <v>4</v>
      </c>
      <c r="B1694" s="4" t="s">
        <v>5</v>
      </c>
      <c r="C1694" s="4" t="s">
        <v>14</v>
      </c>
      <c r="D1694" s="4" t="s">
        <v>14</v>
      </c>
      <c r="E1694" s="4" t="s">
        <v>24</v>
      </c>
      <c r="F1694" s="4" t="s">
        <v>24</v>
      </c>
      <c r="G1694" s="4" t="s">
        <v>24</v>
      </c>
      <c r="H1694" s="4" t="s">
        <v>10</v>
      </c>
      <c r="I1694" s="4" t="s">
        <v>14</v>
      </c>
    </row>
    <row r="1695" spans="1:15">
      <c r="A1695" t="n">
        <v>15347</v>
      </c>
      <c r="B1695" s="66" t="n">
        <v>45</v>
      </c>
      <c r="C1695" s="7" t="n">
        <v>4</v>
      </c>
      <c r="D1695" s="7" t="n">
        <v>3</v>
      </c>
      <c r="E1695" s="7" t="n">
        <v>351.059997558594</v>
      </c>
      <c r="F1695" s="7" t="n">
        <v>312.019989013672</v>
      </c>
      <c r="G1695" s="7" t="n">
        <v>10</v>
      </c>
      <c r="H1695" s="7" t="n">
        <v>3500</v>
      </c>
      <c r="I1695" s="7" t="n">
        <v>0</v>
      </c>
    </row>
    <row r="1696" spans="1:15">
      <c r="A1696" t="s">
        <v>4</v>
      </c>
      <c r="B1696" s="4" t="s">
        <v>5</v>
      </c>
      <c r="C1696" s="4" t="s">
        <v>14</v>
      </c>
      <c r="D1696" s="4" t="s">
        <v>14</v>
      </c>
      <c r="E1696" s="4" t="s">
        <v>24</v>
      </c>
      <c r="F1696" s="4" t="s">
        <v>10</v>
      </c>
    </row>
    <row r="1697" spans="1:9">
      <c r="A1697" t="n">
        <v>15365</v>
      </c>
      <c r="B1697" s="66" t="n">
        <v>45</v>
      </c>
      <c r="C1697" s="7" t="n">
        <v>5</v>
      </c>
      <c r="D1697" s="7" t="n">
        <v>3</v>
      </c>
      <c r="E1697" s="7" t="n">
        <v>0.400000005960464</v>
      </c>
      <c r="F1697" s="7" t="n">
        <v>3500</v>
      </c>
    </row>
    <row r="1698" spans="1:9">
      <c r="A1698" t="s">
        <v>4</v>
      </c>
      <c r="B1698" s="4" t="s">
        <v>5</v>
      </c>
      <c r="C1698" s="4" t="s">
        <v>14</v>
      </c>
      <c r="D1698" s="4" t="s">
        <v>14</v>
      </c>
      <c r="E1698" s="4" t="s">
        <v>24</v>
      </c>
      <c r="F1698" s="4" t="s">
        <v>10</v>
      </c>
    </row>
    <row r="1699" spans="1:9">
      <c r="A1699" t="n">
        <v>15374</v>
      </c>
      <c r="B1699" s="66" t="n">
        <v>45</v>
      </c>
      <c r="C1699" s="7" t="n">
        <v>11</v>
      </c>
      <c r="D1699" s="7" t="n">
        <v>3</v>
      </c>
      <c r="E1699" s="7" t="n">
        <v>45.5</v>
      </c>
      <c r="F1699" s="7" t="n">
        <v>3500</v>
      </c>
    </row>
    <row r="1700" spans="1:9">
      <c r="A1700" t="s">
        <v>4</v>
      </c>
      <c r="B1700" s="4" t="s">
        <v>5</v>
      </c>
      <c r="C1700" s="4" t="s">
        <v>10</v>
      </c>
      <c r="D1700" s="4" t="s">
        <v>14</v>
      </c>
      <c r="E1700" s="4" t="s">
        <v>6</v>
      </c>
      <c r="F1700" s="4" t="s">
        <v>24</v>
      </c>
      <c r="G1700" s="4" t="s">
        <v>24</v>
      </c>
      <c r="H1700" s="4" t="s">
        <v>24</v>
      </c>
    </row>
    <row r="1701" spans="1:9">
      <c r="A1701" t="n">
        <v>15383</v>
      </c>
      <c r="B1701" s="60" t="n">
        <v>48</v>
      </c>
      <c r="C1701" s="7" t="n">
        <v>7</v>
      </c>
      <c r="D1701" s="7" t="n">
        <v>0</v>
      </c>
      <c r="E1701" s="7" t="s">
        <v>122</v>
      </c>
      <c r="F1701" s="7" t="n">
        <v>0</v>
      </c>
      <c r="G1701" s="7" t="n">
        <v>1</v>
      </c>
      <c r="H1701" s="7" t="n">
        <v>0</v>
      </c>
    </row>
    <row r="1702" spans="1:9">
      <c r="A1702" t="s">
        <v>4</v>
      </c>
      <c r="B1702" s="4" t="s">
        <v>5</v>
      </c>
      <c r="C1702" s="4" t="s">
        <v>10</v>
      </c>
      <c r="D1702" s="4" t="s">
        <v>14</v>
      </c>
      <c r="E1702" s="4" t="s">
        <v>6</v>
      </c>
      <c r="F1702" s="4" t="s">
        <v>24</v>
      </c>
      <c r="G1702" s="4" t="s">
        <v>24</v>
      </c>
      <c r="H1702" s="4" t="s">
        <v>24</v>
      </c>
    </row>
    <row r="1703" spans="1:9">
      <c r="A1703" t="n">
        <v>15410</v>
      </c>
      <c r="B1703" s="60" t="n">
        <v>48</v>
      </c>
      <c r="C1703" s="7" t="n">
        <v>4</v>
      </c>
      <c r="D1703" s="7" t="n">
        <v>0</v>
      </c>
      <c r="E1703" s="7" t="s">
        <v>121</v>
      </c>
      <c r="F1703" s="7" t="n">
        <v>-1</v>
      </c>
      <c r="G1703" s="7" t="n">
        <v>1</v>
      </c>
      <c r="H1703" s="7" t="n">
        <v>0</v>
      </c>
    </row>
    <row r="1704" spans="1:9">
      <c r="A1704" t="s">
        <v>4</v>
      </c>
      <c r="B1704" s="4" t="s">
        <v>5</v>
      </c>
      <c r="C1704" s="4" t="s">
        <v>14</v>
      </c>
      <c r="D1704" s="4" t="s">
        <v>10</v>
      </c>
      <c r="E1704" s="4" t="s">
        <v>10</v>
      </c>
      <c r="F1704" s="4" t="s">
        <v>9</v>
      </c>
    </row>
    <row r="1705" spans="1:9">
      <c r="A1705" t="n">
        <v>15436</v>
      </c>
      <c r="B1705" s="67" t="n">
        <v>84</v>
      </c>
      <c r="C1705" s="7" t="n">
        <v>1</v>
      </c>
      <c r="D1705" s="7" t="n">
        <v>0</v>
      </c>
      <c r="E1705" s="7" t="n">
        <v>0</v>
      </c>
      <c r="F1705" s="7" t="n">
        <v>0</v>
      </c>
    </row>
    <row r="1706" spans="1:9">
      <c r="A1706" t="s">
        <v>4</v>
      </c>
      <c r="B1706" s="4" t="s">
        <v>5</v>
      </c>
      <c r="C1706" s="4" t="s">
        <v>14</v>
      </c>
      <c r="D1706" s="4" t="s">
        <v>10</v>
      </c>
      <c r="E1706" s="4" t="s">
        <v>10</v>
      </c>
      <c r="F1706" s="4" t="s">
        <v>9</v>
      </c>
    </row>
    <row r="1707" spans="1:9">
      <c r="A1707" t="n">
        <v>15446</v>
      </c>
      <c r="B1707" s="67" t="n">
        <v>84</v>
      </c>
      <c r="C1707" s="7" t="n">
        <v>0</v>
      </c>
      <c r="D1707" s="7" t="n">
        <v>2</v>
      </c>
      <c r="E1707" s="7" t="n">
        <v>0</v>
      </c>
      <c r="F1707" s="7" t="n">
        <v>1050253722</v>
      </c>
    </row>
    <row r="1708" spans="1:9">
      <c r="A1708" t="s">
        <v>4</v>
      </c>
      <c r="B1708" s="4" t="s">
        <v>5</v>
      </c>
      <c r="C1708" s="4" t="s">
        <v>14</v>
      </c>
      <c r="D1708" s="4" t="s">
        <v>10</v>
      </c>
      <c r="E1708" s="4" t="s">
        <v>24</v>
      </c>
    </row>
    <row r="1709" spans="1:9">
      <c r="A1709" t="n">
        <v>15456</v>
      </c>
      <c r="B1709" s="37" t="n">
        <v>58</v>
      </c>
      <c r="C1709" s="7" t="n">
        <v>103</v>
      </c>
      <c r="D1709" s="7" t="n">
        <v>100</v>
      </c>
      <c r="E1709" s="7" t="n">
        <v>1</v>
      </c>
    </row>
    <row r="1710" spans="1:9">
      <c r="A1710" t="s">
        <v>4</v>
      </c>
      <c r="B1710" s="4" t="s">
        <v>5</v>
      </c>
      <c r="C1710" s="4" t="s">
        <v>14</v>
      </c>
      <c r="D1710" s="4" t="s">
        <v>10</v>
      </c>
      <c r="E1710" s="4" t="s">
        <v>24</v>
      </c>
      <c r="F1710" s="4" t="s">
        <v>10</v>
      </c>
      <c r="G1710" s="4" t="s">
        <v>9</v>
      </c>
      <c r="H1710" s="4" t="s">
        <v>9</v>
      </c>
      <c r="I1710" s="4" t="s">
        <v>10</v>
      </c>
      <c r="J1710" s="4" t="s">
        <v>10</v>
      </c>
      <c r="K1710" s="4" t="s">
        <v>9</v>
      </c>
      <c r="L1710" s="4" t="s">
        <v>9</v>
      </c>
      <c r="M1710" s="4" t="s">
        <v>9</v>
      </c>
      <c r="N1710" s="4" t="s">
        <v>9</v>
      </c>
      <c r="O1710" s="4" t="s">
        <v>6</v>
      </c>
    </row>
    <row r="1711" spans="1:9">
      <c r="A1711" t="n">
        <v>15464</v>
      </c>
      <c r="B1711" s="11" t="n">
        <v>50</v>
      </c>
      <c r="C1711" s="7" t="n">
        <v>0</v>
      </c>
      <c r="D1711" s="7" t="n">
        <v>4320</v>
      </c>
      <c r="E1711" s="7" t="n">
        <v>0.800000011920929</v>
      </c>
      <c r="F1711" s="7" t="n">
        <v>0</v>
      </c>
      <c r="G1711" s="7" t="n">
        <v>0</v>
      </c>
      <c r="H1711" s="7" t="n">
        <v>1077936128</v>
      </c>
      <c r="I1711" s="7" t="n">
        <v>0</v>
      </c>
      <c r="J1711" s="7" t="n">
        <v>65533</v>
      </c>
      <c r="K1711" s="7" t="n">
        <v>0</v>
      </c>
      <c r="L1711" s="7" t="n">
        <v>0</v>
      </c>
      <c r="M1711" s="7" t="n">
        <v>0</v>
      </c>
      <c r="N1711" s="7" t="n">
        <v>0</v>
      </c>
      <c r="O1711" s="7" t="s">
        <v>13</v>
      </c>
    </row>
    <row r="1712" spans="1:9">
      <c r="A1712" t="s">
        <v>4</v>
      </c>
      <c r="B1712" s="4" t="s">
        <v>5</v>
      </c>
      <c r="C1712" s="4" t="s">
        <v>14</v>
      </c>
      <c r="D1712" s="4" t="s">
        <v>10</v>
      </c>
    </row>
    <row r="1713" spans="1:15">
      <c r="A1713" t="n">
        <v>15503</v>
      </c>
      <c r="B1713" s="37" t="n">
        <v>58</v>
      </c>
      <c r="C1713" s="7" t="n">
        <v>255</v>
      </c>
      <c r="D1713" s="7" t="n">
        <v>0</v>
      </c>
    </row>
    <row r="1714" spans="1:15">
      <c r="A1714" t="s">
        <v>4</v>
      </c>
      <c r="B1714" s="4" t="s">
        <v>5</v>
      </c>
      <c r="C1714" s="4" t="s">
        <v>14</v>
      </c>
      <c r="D1714" s="4" t="s">
        <v>24</v>
      </c>
      <c r="E1714" s="4" t="s">
        <v>24</v>
      </c>
      <c r="F1714" s="4" t="s">
        <v>24</v>
      </c>
    </row>
    <row r="1715" spans="1:15">
      <c r="A1715" t="n">
        <v>15507</v>
      </c>
      <c r="B1715" s="66" t="n">
        <v>45</v>
      </c>
      <c r="C1715" s="7" t="n">
        <v>9</v>
      </c>
      <c r="D1715" s="7" t="n">
        <v>0.0500000007450581</v>
      </c>
      <c r="E1715" s="7" t="n">
        <v>0.0500000007450581</v>
      </c>
      <c r="F1715" s="7" t="n">
        <v>0.5</v>
      </c>
    </row>
    <row r="1716" spans="1:15">
      <c r="A1716" t="s">
        <v>4</v>
      </c>
      <c r="B1716" s="4" t="s">
        <v>5</v>
      </c>
      <c r="C1716" s="4" t="s">
        <v>14</v>
      </c>
      <c r="D1716" s="4" t="s">
        <v>10</v>
      </c>
      <c r="E1716" s="4" t="s">
        <v>10</v>
      </c>
      <c r="F1716" s="4" t="s">
        <v>10</v>
      </c>
      <c r="G1716" s="4" t="s">
        <v>10</v>
      </c>
      <c r="H1716" s="4" t="s">
        <v>10</v>
      </c>
      <c r="I1716" s="4" t="s">
        <v>6</v>
      </c>
      <c r="J1716" s="4" t="s">
        <v>24</v>
      </c>
      <c r="K1716" s="4" t="s">
        <v>24</v>
      </c>
      <c r="L1716" s="4" t="s">
        <v>24</v>
      </c>
      <c r="M1716" s="4" t="s">
        <v>9</v>
      </c>
      <c r="N1716" s="4" t="s">
        <v>9</v>
      </c>
      <c r="O1716" s="4" t="s">
        <v>24</v>
      </c>
      <c r="P1716" s="4" t="s">
        <v>24</v>
      </c>
      <c r="Q1716" s="4" t="s">
        <v>24</v>
      </c>
      <c r="R1716" s="4" t="s">
        <v>24</v>
      </c>
      <c r="S1716" s="4" t="s">
        <v>14</v>
      </c>
    </row>
    <row r="1717" spans="1:15">
      <c r="A1717" t="n">
        <v>15521</v>
      </c>
      <c r="B1717" s="26" t="n">
        <v>39</v>
      </c>
      <c r="C1717" s="7" t="n">
        <v>12</v>
      </c>
      <c r="D1717" s="7" t="n">
        <v>65533</v>
      </c>
      <c r="E1717" s="7" t="n">
        <v>200</v>
      </c>
      <c r="F1717" s="7" t="n">
        <v>0</v>
      </c>
      <c r="G1717" s="7" t="n">
        <v>65533</v>
      </c>
      <c r="H1717" s="7" t="n">
        <v>259</v>
      </c>
      <c r="I1717" s="7" t="s">
        <v>13</v>
      </c>
      <c r="J1717" s="7" t="n">
        <v>-129.369995117188</v>
      </c>
      <c r="K1717" s="7" t="n">
        <v>-1.1599999666214</v>
      </c>
      <c r="L1717" s="7" t="n">
        <v>133.240005493164</v>
      </c>
      <c r="M1717" s="7" t="n">
        <v>0</v>
      </c>
      <c r="N1717" s="7" t="n">
        <v>0</v>
      </c>
      <c r="O1717" s="7" t="n">
        <v>0</v>
      </c>
      <c r="P1717" s="7" t="n">
        <v>1</v>
      </c>
      <c r="Q1717" s="7" t="n">
        <v>1</v>
      </c>
      <c r="R1717" s="7" t="n">
        <v>1</v>
      </c>
      <c r="S1717" s="7" t="n">
        <v>255</v>
      </c>
    </row>
    <row r="1718" spans="1:15">
      <c r="A1718" t="s">
        <v>4</v>
      </c>
      <c r="B1718" s="4" t="s">
        <v>5</v>
      </c>
      <c r="C1718" s="4" t="s">
        <v>14</v>
      </c>
      <c r="D1718" s="4" t="s">
        <v>10</v>
      </c>
      <c r="E1718" s="4" t="s">
        <v>24</v>
      </c>
      <c r="F1718" s="4" t="s">
        <v>10</v>
      </c>
      <c r="G1718" s="4" t="s">
        <v>9</v>
      </c>
      <c r="H1718" s="4" t="s">
        <v>9</v>
      </c>
      <c r="I1718" s="4" t="s">
        <v>10</v>
      </c>
      <c r="J1718" s="4" t="s">
        <v>10</v>
      </c>
      <c r="K1718" s="4" t="s">
        <v>9</v>
      </c>
      <c r="L1718" s="4" t="s">
        <v>9</v>
      </c>
      <c r="M1718" s="4" t="s">
        <v>9</v>
      </c>
      <c r="N1718" s="4" t="s">
        <v>9</v>
      </c>
      <c r="O1718" s="4" t="s">
        <v>6</v>
      </c>
    </row>
    <row r="1719" spans="1:15">
      <c r="A1719" t="n">
        <v>15571</v>
      </c>
      <c r="B1719" s="11" t="n">
        <v>50</v>
      </c>
      <c r="C1719" s="7" t="n">
        <v>0</v>
      </c>
      <c r="D1719" s="7" t="n">
        <v>4283</v>
      </c>
      <c r="E1719" s="7" t="n">
        <v>0.899999976158142</v>
      </c>
      <c r="F1719" s="7" t="n">
        <v>0</v>
      </c>
      <c r="G1719" s="7" t="n">
        <v>0</v>
      </c>
      <c r="H1719" s="7" t="n">
        <v>-1069547520</v>
      </c>
      <c r="I1719" s="7" t="n">
        <v>0</v>
      </c>
      <c r="J1719" s="7" t="n">
        <v>65533</v>
      </c>
      <c r="K1719" s="7" t="n">
        <v>0</v>
      </c>
      <c r="L1719" s="7" t="n">
        <v>0</v>
      </c>
      <c r="M1719" s="7" t="n">
        <v>0</v>
      </c>
      <c r="N1719" s="7" t="n">
        <v>0</v>
      </c>
      <c r="O1719" s="7" t="s">
        <v>13</v>
      </c>
    </row>
    <row r="1720" spans="1:15">
      <c r="A1720" t="s">
        <v>4</v>
      </c>
      <c r="B1720" s="4" t="s">
        <v>5</v>
      </c>
      <c r="C1720" s="4" t="s">
        <v>14</v>
      </c>
      <c r="D1720" s="4" t="s">
        <v>9</v>
      </c>
      <c r="E1720" s="4" t="s">
        <v>9</v>
      </c>
      <c r="F1720" s="4" t="s">
        <v>9</v>
      </c>
    </row>
    <row r="1721" spans="1:15">
      <c r="A1721" t="n">
        <v>15610</v>
      </c>
      <c r="B1721" s="11" t="n">
        <v>50</v>
      </c>
      <c r="C1721" s="7" t="n">
        <v>255</v>
      </c>
      <c r="D1721" s="7" t="n">
        <v>1050253722</v>
      </c>
      <c r="E1721" s="7" t="n">
        <v>1065353216</v>
      </c>
      <c r="F1721" s="7" t="n">
        <v>1045220557</v>
      </c>
    </row>
    <row r="1722" spans="1:15">
      <c r="A1722" t="s">
        <v>4</v>
      </c>
      <c r="B1722" s="4" t="s">
        <v>5</v>
      </c>
      <c r="C1722" s="4" t="s">
        <v>10</v>
      </c>
      <c r="D1722" s="4" t="s">
        <v>14</v>
      </c>
      <c r="E1722" s="4" t="s">
        <v>14</v>
      </c>
      <c r="F1722" s="4" t="s">
        <v>6</v>
      </c>
    </row>
    <row r="1723" spans="1:15">
      <c r="A1723" t="n">
        <v>15624</v>
      </c>
      <c r="B1723" s="61" t="n">
        <v>47</v>
      </c>
      <c r="C1723" s="7" t="n">
        <v>0</v>
      </c>
      <c r="D1723" s="7" t="n">
        <v>0</v>
      </c>
      <c r="E1723" s="7" t="n">
        <v>0</v>
      </c>
      <c r="F1723" s="7" t="s">
        <v>117</v>
      </c>
    </row>
    <row r="1724" spans="1:15">
      <c r="A1724" t="s">
        <v>4</v>
      </c>
      <c r="B1724" s="4" t="s">
        <v>5</v>
      </c>
      <c r="C1724" s="4" t="s">
        <v>10</v>
      </c>
      <c r="D1724" s="4" t="s">
        <v>14</v>
      </c>
      <c r="E1724" s="4" t="s">
        <v>14</v>
      </c>
      <c r="F1724" s="4" t="s">
        <v>6</v>
      </c>
    </row>
    <row r="1725" spans="1:15">
      <c r="A1725" t="n">
        <v>15643</v>
      </c>
      <c r="B1725" s="61" t="n">
        <v>47</v>
      </c>
      <c r="C1725" s="7" t="n">
        <v>2</v>
      </c>
      <c r="D1725" s="7" t="n">
        <v>0</v>
      </c>
      <c r="E1725" s="7" t="n">
        <v>0</v>
      </c>
      <c r="F1725" s="7" t="s">
        <v>118</v>
      </c>
    </row>
    <row r="1726" spans="1:15">
      <c r="A1726" t="s">
        <v>4</v>
      </c>
      <c r="B1726" s="4" t="s">
        <v>5</v>
      </c>
      <c r="C1726" s="4" t="s">
        <v>10</v>
      </c>
      <c r="D1726" s="4" t="s">
        <v>14</v>
      </c>
      <c r="E1726" s="4" t="s">
        <v>14</v>
      </c>
      <c r="F1726" s="4" t="s">
        <v>6</v>
      </c>
    </row>
    <row r="1727" spans="1:15">
      <c r="A1727" t="n">
        <v>15663</v>
      </c>
      <c r="B1727" s="61" t="n">
        <v>47</v>
      </c>
      <c r="C1727" s="7" t="n">
        <v>16</v>
      </c>
      <c r="D1727" s="7" t="n">
        <v>0</v>
      </c>
      <c r="E1727" s="7" t="n">
        <v>0</v>
      </c>
      <c r="F1727" s="7" t="s">
        <v>123</v>
      </c>
    </row>
    <row r="1728" spans="1:15">
      <c r="A1728" t="s">
        <v>4</v>
      </c>
      <c r="B1728" s="4" t="s">
        <v>5</v>
      </c>
      <c r="C1728" s="4" t="s">
        <v>24</v>
      </c>
      <c r="D1728" s="4" t="s">
        <v>24</v>
      </c>
      <c r="E1728" s="4" t="s">
        <v>24</v>
      </c>
      <c r="F1728" s="4" t="s">
        <v>24</v>
      </c>
      <c r="G1728" s="4" t="s">
        <v>24</v>
      </c>
      <c r="H1728" s="4" t="s">
        <v>10</v>
      </c>
    </row>
    <row r="1729" spans="1:19">
      <c r="A1729" t="n">
        <v>15683</v>
      </c>
      <c r="B1729" s="77" t="n">
        <v>71</v>
      </c>
      <c r="C1729" s="7" t="n">
        <v>0.800000011920929</v>
      </c>
      <c r="D1729" s="7" t="n">
        <v>0.949999988079071</v>
      </c>
      <c r="E1729" s="7" t="n">
        <v>1</v>
      </c>
      <c r="F1729" s="7" t="n">
        <v>-800</v>
      </c>
      <c r="G1729" s="7" t="n">
        <v>800</v>
      </c>
      <c r="H1729" s="7" t="n">
        <v>0</v>
      </c>
    </row>
    <row r="1730" spans="1:19">
      <c r="A1730" t="s">
        <v>4</v>
      </c>
      <c r="B1730" s="4" t="s">
        <v>5</v>
      </c>
      <c r="C1730" s="4" t="s">
        <v>14</v>
      </c>
      <c r="D1730" s="4" t="s">
        <v>10</v>
      </c>
      <c r="E1730" s="4" t="s">
        <v>10</v>
      </c>
      <c r="F1730" s="4" t="s">
        <v>9</v>
      </c>
    </row>
    <row r="1731" spans="1:19">
      <c r="A1731" t="n">
        <v>15706</v>
      </c>
      <c r="B1731" s="67" t="n">
        <v>84</v>
      </c>
      <c r="C1731" s="7" t="n">
        <v>1</v>
      </c>
      <c r="D1731" s="7" t="n">
        <v>0</v>
      </c>
      <c r="E1731" s="7" t="n">
        <v>1000</v>
      </c>
      <c r="F1731" s="7" t="n">
        <v>0</v>
      </c>
    </row>
    <row r="1732" spans="1:19">
      <c r="A1732" t="s">
        <v>4</v>
      </c>
      <c r="B1732" s="4" t="s">
        <v>5</v>
      </c>
      <c r="C1732" s="4" t="s">
        <v>10</v>
      </c>
    </row>
    <row r="1733" spans="1:19">
      <c r="A1733" t="n">
        <v>15716</v>
      </c>
      <c r="B1733" s="41" t="n">
        <v>16</v>
      </c>
      <c r="C1733" s="7" t="n">
        <v>1000</v>
      </c>
    </row>
    <row r="1734" spans="1:19">
      <c r="A1734" t="s">
        <v>4</v>
      </c>
      <c r="B1734" s="4" t="s">
        <v>5</v>
      </c>
      <c r="C1734" s="4" t="s">
        <v>14</v>
      </c>
      <c r="D1734" s="4" t="s">
        <v>10</v>
      </c>
      <c r="E1734" s="4" t="s">
        <v>24</v>
      </c>
      <c r="F1734" s="4" t="s">
        <v>10</v>
      </c>
      <c r="G1734" s="4" t="s">
        <v>9</v>
      </c>
      <c r="H1734" s="4" t="s">
        <v>9</v>
      </c>
      <c r="I1734" s="4" t="s">
        <v>10</v>
      </c>
      <c r="J1734" s="4" t="s">
        <v>10</v>
      </c>
      <c r="K1734" s="4" t="s">
        <v>9</v>
      </c>
      <c r="L1734" s="4" t="s">
        <v>9</v>
      </c>
      <c r="M1734" s="4" t="s">
        <v>9</v>
      </c>
      <c r="N1734" s="4" t="s">
        <v>9</v>
      </c>
      <c r="O1734" s="4" t="s">
        <v>6</v>
      </c>
    </row>
    <row r="1735" spans="1:19">
      <c r="A1735" t="n">
        <v>15719</v>
      </c>
      <c r="B1735" s="11" t="n">
        <v>50</v>
      </c>
      <c r="C1735" s="7" t="n">
        <v>0</v>
      </c>
      <c r="D1735" s="7" t="n">
        <v>4219</v>
      </c>
      <c r="E1735" s="7" t="n">
        <v>0.899999976158142</v>
      </c>
      <c r="F1735" s="7" t="n">
        <v>500</v>
      </c>
      <c r="G1735" s="7" t="n">
        <v>0</v>
      </c>
      <c r="H1735" s="7" t="n">
        <v>-1055916032</v>
      </c>
      <c r="I1735" s="7" t="n">
        <v>0</v>
      </c>
      <c r="J1735" s="7" t="n">
        <v>65533</v>
      </c>
      <c r="K1735" s="7" t="n">
        <v>0</v>
      </c>
      <c r="L1735" s="7" t="n">
        <v>0</v>
      </c>
      <c r="M1735" s="7" t="n">
        <v>0</v>
      </c>
      <c r="N1735" s="7" t="n">
        <v>0</v>
      </c>
      <c r="O1735" s="7" t="s">
        <v>13</v>
      </c>
    </row>
    <row r="1736" spans="1:19">
      <c r="A1736" t="s">
        <v>4</v>
      </c>
      <c r="B1736" s="4" t="s">
        <v>5</v>
      </c>
      <c r="C1736" s="4" t="s">
        <v>10</v>
      </c>
    </row>
    <row r="1737" spans="1:19">
      <c r="A1737" t="n">
        <v>15758</v>
      </c>
      <c r="B1737" s="41" t="n">
        <v>16</v>
      </c>
      <c r="C1737" s="7" t="n">
        <v>1000</v>
      </c>
    </row>
    <row r="1738" spans="1:19">
      <c r="A1738" t="s">
        <v>4</v>
      </c>
      <c r="B1738" s="4" t="s">
        <v>5</v>
      </c>
      <c r="C1738" s="4" t="s">
        <v>14</v>
      </c>
      <c r="D1738" s="4" t="s">
        <v>24</v>
      </c>
      <c r="E1738" s="4" t="s">
        <v>24</v>
      </c>
      <c r="F1738" s="4" t="s">
        <v>24</v>
      </c>
    </row>
    <row r="1739" spans="1:19">
      <c r="A1739" t="n">
        <v>15761</v>
      </c>
      <c r="B1739" s="66" t="n">
        <v>45</v>
      </c>
      <c r="C1739" s="7" t="n">
        <v>9</v>
      </c>
      <c r="D1739" s="7" t="n">
        <v>0.0199999995529652</v>
      </c>
      <c r="E1739" s="7" t="n">
        <v>0.0199999995529652</v>
      </c>
      <c r="F1739" s="7" t="n">
        <v>0.5</v>
      </c>
    </row>
    <row r="1740" spans="1:19">
      <c r="A1740" t="s">
        <v>4</v>
      </c>
      <c r="B1740" s="4" t="s">
        <v>5</v>
      </c>
      <c r="C1740" s="4" t="s">
        <v>14</v>
      </c>
      <c r="D1740" s="4" t="s">
        <v>10</v>
      </c>
      <c r="E1740" s="4" t="s">
        <v>6</v>
      </c>
    </row>
    <row r="1741" spans="1:19">
      <c r="A1741" t="n">
        <v>15775</v>
      </c>
      <c r="B1741" s="57" t="n">
        <v>51</v>
      </c>
      <c r="C1741" s="7" t="n">
        <v>4</v>
      </c>
      <c r="D1741" s="7" t="n">
        <v>4</v>
      </c>
      <c r="E1741" s="7" t="s">
        <v>201</v>
      </c>
    </row>
    <row r="1742" spans="1:19">
      <c r="A1742" t="s">
        <v>4</v>
      </c>
      <c r="B1742" s="4" t="s">
        <v>5</v>
      </c>
      <c r="C1742" s="4" t="s">
        <v>10</v>
      </c>
    </row>
    <row r="1743" spans="1:19">
      <c r="A1743" t="n">
        <v>15790</v>
      </c>
      <c r="B1743" s="41" t="n">
        <v>16</v>
      </c>
      <c r="C1743" s="7" t="n">
        <v>0</v>
      </c>
    </row>
    <row r="1744" spans="1:19">
      <c r="A1744" t="s">
        <v>4</v>
      </c>
      <c r="B1744" s="4" t="s">
        <v>5</v>
      </c>
      <c r="C1744" s="4" t="s">
        <v>10</v>
      </c>
      <c r="D1744" s="4" t="s">
        <v>14</v>
      </c>
      <c r="E1744" s="4" t="s">
        <v>9</v>
      </c>
      <c r="F1744" s="4" t="s">
        <v>50</v>
      </c>
      <c r="G1744" s="4" t="s">
        <v>14</v>
      </c>
      <c r="H1744" s="4" t="s">
        <v>14</v>
      </c>
      <c r="I1744" s="4" t="s">
        <v>14</v>
      </c>
    </row>
    <row r="1745" spans="1:15">
      <c r="A1745" t="n">
        <v>15793</v>
      </c>
      <c r="B1745" s="58" t="n">
        <v>26</v>
      </c>
      <c r="C1745" s="7" t="n">
        <v>4</v>
      </c>
      <c r="D1745" s="7" t="n">
        <v>17</v>
      </c>
      <c r="E1745" s="7" t="n">
        <v>7331</v>
      </c>
      <c r="F1745" s="7" t="s">
        <v>202</v>
      </c>
      <c r="G1745" s="7" t="n">
        <v>8</v>
      </c>
      <c r="H1745" s="7" t="n">
        <v>2</v>
      </c>
      <c r="I1745" s="7" t="n">
        <v>0</v>
      </c>
    </row>
    <row r="1746" spans="1:15">
      <c r="A1746" t="s">
        <v>4</v>
      </c>
      <c r="B1746" s="4" t="s">
        <v>5</v>
      </c>
      <c r="C1746" s="4" t="s">
        <v>10</v>
      </c>
    </row>
    <row r="1747" spans="1:15">
      <c r="A1747" t="n">
        <v>15817</v>
      </c>
      <c r="B1747" s="41" t="n">
        <v>16</v>
      </c>
      <c r="C1747" s="7" t="n">
        <v>1</v>
      </c>
    </row>
    <row r="1748" spans="1:15">
      <c r="A1748" t="s">
        <v>4</v>
      </c>
      <c r="B1748" s="4" t="s">
        <v>5</v>
      </c>
      <c r="C1748" s="4" t="s">
        <v>14</v>
      </c>
      <c r="D1748" s="4" t="s">
        <v>10</v>
      </c>
    </row>
    <row r="1749" spans="1:15">
      <c r="A1749" t="n">
        <v>15820</v>
      </c>
      <c r="B1749" s="11" t="n">
        <v>50</v>
      </c>
      <c r="C1749" s="7" t="n">
        <v>52</v>
      </c>
      <c r="D1749" s="7" t="n">
        <v>7331</v>
      </c>
    </row>
    <row r="1750" spans="1:15">
      <c r="A1750" t="s">
        <v>4</v>
      </c>
      <c r="B1750" s="4" t="s">
        <v>5</v>
      </c>
      <c r="C1750" s="4" t="s">
        <v>10</v>
      </c>
    </row>
    <row r="1751" spans="1:15">
      <c r="A1751" t="n">
        <v>15824</v>
      </c>
      <c r="B1751" s="41" t="n">
        <v>16</v>
      </c>
      <c r="C1751" s="7" t="n">
        <v>500</v>
      </c>
    </row>
    <row r="1752" spans="1:15">
      <c r="A1752" t="s">
        <v>4</v>
      </c>
      <c r="B1752" s="4" t="s">
        <v>5</v>
      </c>
      <c r="C1752" s="4" t="s">
        <v>10</v>
      </c>
      <c r="D1752" s="4" t="s">
        <v>14</v>
      </c>
    </row>
    <row r="1753" spans="1:15">
      <c r="A1753" t="n">
        <v>15827</v>
      </c>
      <c r="B1753" s="69" t="n">
        <v>89</v>
      </c>
      <c r="C1753" s="7" t="n">
        <v>65533</v>
      </c>
      <c r="D1753" s="7" t="n">
        <v>0</v>
      </c>
    </row>
    <row r="1754" spans="1:15">
      <c r="A1754" t="s">
        <v>4</v>
      </c>
      <c r="B1754" s="4" t="s">
        <v>5</v>
      </c>
      <c r="C1754" s="4" t="s">
        <v>10</v>
      </c>
      <c r="D1754" s="4" t="s">
        <v>14</v>
      </c>
    </row>
    <row r="1755" spans="1:15">
      <c r="A1755" t="n">
        <v>15831</v>
      </c>
      <c r="B1755" s="69" t="n">
        <v>89</v>
      </c>
      <c r="C1755" s="7" t="n">
        <v>65533</v>
      </c>
      <c r="D1755" s="7" t="n">
        <v>1</v>
      </c>
    </row>
    <row r="1756" spans="1:15">
      <c r="A1756" t="s">
        <v>4</v>
      </c>
      <c r="B1756" s="4" t="s">
        <v>5</v>
      </c>
      <c r="C1756" s="4" t="s">
        <v>14</v>
      </c>
      <c r="D1756" s="4" t="s">
        <v>10</v>
      </c>
    </row>
    <row r="1757" spans="1:15">
      <c r="A1757" t="n">
        <v>15835</v>
      </c>
      <c r="B1757" s="66" t="n">
        <v>45</v>
      </c>
      <c r="C1757" s="7" t="n">
        <v>7</v>
      </c>
      <c r="D1757" s="7" t="n">
        <v>255</v>
      </c>
    </row>
    <row r="1758" spans="1:15">
      <c r="A1758" t="s">
        <v>4</v>
      </c>
      <c r="B1758" s="4" t="s">
        <v>5</v>
      </c>
      <c r="C1758" s="4" t="s">
        <v>10</v>
      </c>
    </row>
    <row r="1759" spans="1:15">
      <c r="A1759" t="n">
        <v>15839</v>
      </c>
      <c r="B1759" s="41" t="n">
        <v>16</v>
      </c>
      <c r="C1759" s="7" t="n">
        <v>500</v>
      </c>
    </row>
    <row r="1760" spans="1:15">
      <c r="A1760" t="s">
        <v>4</v>
      </c>
      <c r="B1760" s="4" t="s">
        <v>5</v>
      </c>
      <c r="C1760" s="4" t="s">
        <v>14</v>
      </c>
      <c r="D1760" s="4" t="s">
        <v>10</v>
      </c>
      <c r="E1760" s="4" t="s">
        <v>24</v>
      </c>
    </row>
    <row r="1761" spans="1:9">
      <c r="A1761" t="n">
        <v>15842</v>
      </c>
      <c r="B1761" s="37" t="n">
        <v>58</v>
      </c>
      <c r="C1761" s="7" t="n">
        <v>101</v>
      </c>
      <c r="D1761" s="7" t="n">
        <v>500</v>
      </c>
      <c r="E1761" s="7" t="n">
        <v>1</v>
      </c>
    </row>
    <row r="1762" spans="1:9">
      <c r="A1762" t="s">
        <v>4</v>
      </c>
      <c r="B1762" s="4" t="s">
        <v>5</v>
      </c>
      <c r="C1762" s="4" t="s">
        <v>14</v>
      </c>
      <c r="D1762" s="4" t="s">
        <v>10</v>
      </c>
    </row>
    <row r="1763" spans="1:9">
      <c r="A1763" t="n">
        <v>15850</v>
      </c>
      <c r="B1763" s="37" t="n">
        <v>58</v>
      </c>
      <c r="C1763" s="7" t="n">
        <v>254</v>
      </c>
      <c r="D1763" s="7" t="n">
        <v>0</v>
      </c>
    </row>
    <row r="1764" spans="1:9">
      <c r="A1764" t="s">
        <v>4</v>
      </c>
      <c r="B1764" s="4" t="s">
        <v>5</v>
      </c>
      <c r="C1764" s="4" t="s">
        <v>14</v>
      </c>
      <c r="D1764" s="4" t="s">
        <v>14</v>
      </c>
      <c r="E1764" s="4" t="s">
        <v>24</v>
      </c>
      <c r="F1764" s="4" t="s">
        <v>24</v>
      </c>
      <c r="G1764" s="4" t="s">
        <v>24</v>
      </c>
      <c r="H1764" s="4" t="s">
        <v>10</v>
      </c>
    </row>
    <row r="1765" spans="1:9">
      <c r="A1765" t="n">
        <v>15854</v>
      </c>
      <c r="B1765" s="66" t="n">
        <v>45</v>
      </c>
      <c r="C1765" s="7" t="n">
        <v>2</v>
      </c>
      <c r="D1765" s="7" t="n">
        <v>3</v>
      </c>
      <c r="E1765" s="7" t="n">
        <v>-132.539993286133</v>
      </c>
      <c r="F1765" s="7" t="n">
        <v>0.0199999995529652</v>
      </c>
      <c r="G1765" s="7" t="n">
        <v>135.669998168945</v>
      </c>
      <c r="H1765" s="7" t="n">
        <v>0</v>
      </c>
    </row>
    <row r="1766" spans="1:9">
      <c r="A1766" t="s">
        <v>4</v>
      </c>
      <c r="B1766" s="4" t="s">
        <v>5</v>
      </c>
      <c r="C1766" s="4" t="s">
        <v>14</v>
      </c>
      <c r="D1766" s="4" t="s">
        <v>14</v>
      </c>
      <c r="E1766" s="4" t="s">
        <v>24</v>
      </c>
      <c r="F1766" s="4" t="s">
        <v>24</v>
      </c>
      <c r="G1766" s="4" t="s">
        <v>24</v>
      </c>
      <c r="H1766" s="4" t="s">
        <v>10</v>
      </c>
      <c r="I1766" s="4" t="s">
        <v>14</v>
      </c>
    </row>
    <row r="1767" spans="1:9">
      <c r="A1767" t="n">
        <v>15871</v>
      </c>
      <c r="B1767" s="66" t="n">
        <v>45</v>
      </c>
      <c r="C1767" s="7" t="n">
        <v>4</v>
      </c>
      <c r="D1767" s="7" t="n">
        <v>3</v>
      </c>
      <c r="E1767" s="7" t="n">
        <v>19.6700000762939</v>
      </c>
      <c r="F1767" s="7" t="n">
        <v>198.330001831055</v>
      </c>
      <c r="G1767" s="7" t="n">
        <v>0</v>
      </c>
      <c r="H1767" s="7" t="n">
        <v>0</v>
      </c>
      <c r="I1767" s="7" t="n">
        <v>1</v>
      </c>
    </row>
    <row r="1768" spans="1:9">
      <c r="A1768" t="s">
        <v>4</v>
      </c>
      <c r="B1768" s="4" t="s">
        <v>5</v>
      </c>
      <c r="C1768" s="4" t="s">
        <v>14</v>
      </c>
      <c r="D1768" s="4" t="s">
        <v>14</v>
      </c>
      <c r="E1768" s="4" t="s">
        <v>24</v>
      </c>
      <c r="F1768" s="4" t="s">
        <v>10</v>
      </c>
    </row>
    <row r="1769" spans="1:9">
      <c r="A1769" t="n">
        <v>15889</v>
      </c>
      <c r="B1769" s="66" t="n">
        <v>45</v>
      </c>
      <c r="C1769" s="7" t="n">
        <v>5</v>
      </c>
      <c r="D1769" s="7" t="n">
        <v>3</v>
      </c>
      <c r="E1769" s="7" t="n">
        <v>2.20000004768372</v>
      </c>
      <c r="F1769" s="7" t="n">
        <v>0</v>
      </c>
    </row>
    <row r="1770" spans="1:9">
      <c r="A1770" t="s">
        <v>4</v>
      </c>
      <c r="B1770" s="4" t="s">
        <v>5</v>
      </c>
      <c r="C1770" s="4" t="s">
        <v>14</v>
      </c>
      <c r="D1770" s="4" t="s">
        <v>14</v>
      </c>
      <c r="E1770" s="4" t="s">
        <v>24</v>
      </c>
      <c r="F1770" s="4" t="s">
        <v>10</v>
      </c>
    </row>
    <row r="1771" spans="1:9">
      <c r="A1771" t="n">
        <v>15898</v>
      </c>
      <c r="B1771" s="66" t="n">
        <v>45</v>
      </c>
      <c r="C1771" s="7" t="n">
        <v>11</v>
      </c>
      <c r="D1771" s="7" t="n">
        <v>3</v>
      </c>
      <c r="E1771" s="7" t="n">
        <v>45</v>
      </c>
      <c r="F1771" s="7" t="n">
        <v>0</v>
      </c>
    </row>
    <row r="1772" spans="1:9">
      <c r="A1772" t="s">
        <v>4</v>
      </c>
      <c r="B1772" s="4" t="s">
        <v>5</v>
      </c>
      <c r="C1772" s="4" t="s">
        <v>14</v>
      </c>
      <c r="D1772" s="4" t="s">
        <v>14</v>
      </c>
      <c r="E1772" s="4" t="s">
        <v>24</v>
      </c>
      <c r="F1772" s="4" t="s">
        <v>24</v>
      </c>
      <c r="G1772" s="4" t="s">
        <v>24</v>
      </c>
      <c r="H1772" s="4" t="s">
        <v>10</v>
      </c>
      <c r="I1772" s="4" t="s">
        <v>14</v>
      </c>
    </row>
    <row r="1773" spans="1:9">
      <c r="A1773" t="n">
        <v>15907</v>
      </c>
      <c r="B1773" s="66" t="n">
        <v>45</v>
      </c>
      <c r="C1773" s="7" t="n">
        <v>4</v>
      </c>
      <c r="D1773" s="7" t="n">
        <v>3</v>
      </c>
      <c r="E1773" s="7" t="n">
        <v>19.6700000762939</v>
      </c>
      <c r="F1773" s="7" t="n">
        <v>173.160003662109</v>
      </c>
      <c r="G1773" s="7" t="n">
        <v>0</v>
      </c>
      <c r="H1773" s="7" t="n">
        <v>10000</v>
      </c>
      <c r="I1773" s="7" t="n">
        <v>1</v>
      </c>
    </row>
    <row r="1774" spans="1:9">
      <c r="A1774" t="s">
        <v>4</v>
      </c>
      <c r="B1774" s="4" t="s">
        <v>5</v>
      </c>
      <c r="C1774" s="4" t="s">
        <v>14</v>
      </c>
      <c r="D1774" s="4" t="s">
        <v>10</v>
      </c>
      <c r="E1774" s="4" t="s">
        <v>6</v>
      </c>
      <c r="F1774" s="4" t="s">
        <v>6</v>
      </c>
      <c r="G1774" s="4" t="s">
        <v>6</v>
      </c>
      <c r="H1774" s="4" t="s">
        <v>6</v>
      </c>
    </row>
    <row r="1775" spans="1:9">
      <c r="A1775" t="n">
        <v>15925</v>
      </c>
      <c r="B1775" s="57" t="n">
        <v>51</v>
      </c>
      <c r="C1775" s="7" t="n">
        <v>3</v>
      </c>
      <c r="D1775" s="7" t="n">
        <v>16</v>
      </c>
      <c r="E1775" s="7" t="s">
        <v>203</v>
      </c>
      <c r="F1775" s="7" t="s">
        <v>178</v>
      </c>
      <c r="G1775" s="7" t="s">
        <v>204</v>
      </c>
      <c r="H1775" s="7" t="s">
        <v>170</v>
      </c>
    </row>
    <row r="1776" spans="1:9">
      <c r="A1776" t="s">
        <v>4</v>
      </c>
      <c r="B1776" s="4" t="s">
        <v>5</v>
      </c>
      <c r="C1776" s="4" t="s">
        <v>14</v>
      </c>
    </row>
    <row r="1777" spans="1:9">
      <c r="A1777" t="n">
        <v>15937</v>
      </c>
      <c r="B1777" s="72" t="n">
        <v>116</v>
      </c>
      <c r="C1777" s="7" t="n">
        <v>0</v>
      </c>
    </row>
    <row r="1778" spans="1:9">
      <c r="A1778" t="s">
        <v>4</v>
      </c>
      <c r="B1778" s="4" t="s">
        <v>5</v>
      </c>
      <c r="C1778" s="4" t="s">
        <v>14</v>
      </c>
      <c r="D1778" s="4" t="s">
        <v>10</v>
      </c>
    </row>
    <row r="1779" spans="1:9">
      <c r="A1779" t="n">
        <v>15939</v>
      </c>
      <c r="B1779" s="72" t="n">
        <v>116</v>
      </c>
      <c r="C1779" s="7" t="n">
        <v>2</v>
      </c>
      <c r="D1779" s="7" t="n">
        <v>1</v>
      </c>
    </row>
    <row r="1780" spans="1:9">
      <c r="A1780" t="s">
        <v>4</v>
      </c>
      <c r="B1780" s="4" t="s">
        <v>5</v>
      </c>
      <c r="C1780" s="4" t="s">
        <v>14</v>
      </c>
      <c r="D1780" s="4" t="s">
        <v>9</v>
      </c>
    </row>
    <row r="1781" spans="1:9">
      <c r="A1781" t="n">
        <v>15943</v>
      </c>
      <c r="B1781" s="72" t="n">
        <v>116</v>
      </c>
      <c r="C1781" s="7" t="n">
        <v>5</v>
      </c>
      <c r="D1781" s="7" t="n">
        <v>1120403456</v>
      </c>
    </row>
    <row r="1782" spans="1:9">
      <c r="A1782" t="s">
        <v>4</v>
      </c>
      <c r="B1782" s="4" t="s">
        <v>5</v>
      </c>
      <c r="C1782" s="4" t="s">
        <v>14</v>
      </c>
      <c r="D1782" s="4" t="s">
        <v>10</v>
      </c>
    </row>
    <row r="1783" spans="1:9">
      <c r="A1783" t="n">
        <v>15949</v>
      </c>
      <c r="B1783" s="72" t="n">
        <v>116</v>
      </c>
      <c r="C1783" s="7" t="n">
        <v>6</v>
      </c>
      <c r="D1783" s="7" t="n">
        <v>1</v>
      </c>
    </row>
    <row r="1784" spans="1:9">
      <c r="A1784" t="s">
        <v>4</v>
      </c>
      <c r="B1784" s="4" t="s">
        <v>5</v>
      </c>
      <c r="C1784" s="4" t="s">
        <v>14</v>
      </c>
      <c r="D1784" s="4" t="s">
        <v>10</v>
      </c>
    </row>
    <row r="1785" spans="1:9">
      <c r="A1785" t="n">
        <v>15953</v>
      </c>
      <c r="B1785" s="37" t="n">
        <v>58</v>
      </c>
      <c r="C1785" s="7" t="n">
        <v>255</v>
      </c>
      <c r="D1785" s="7" t="n">
        <v>0</v>
      </c>
    </row>
    <row r="1786" spans="1:9">
      <c r="A1786" t="s">
        <v>4</v>
      </c>
      <c r="B1786" s="4" t="s">
        <v>5</v>
      </c>
      <c r="C1786" s="4" t="s">
        <v>24</v>
      </c>
      <c r="D1786" s="4" t="s">
        <v>24</v>
      </c>
      <c r="E1786" s="4" t="s">
        <v>24</v>
      </c>
      <c r="F1786" s="4" t="s">
        <v>24</v>
      </c>
      <c r="G1786" s="4" t="s">
        <v>24</v>
      </c>
      <c r="H1786" s="4" t="s">
        <v>10</v>
      </c>
    </row>
    <row r="1787" spans="1:9">
      <c r="A1787" t="n">
        <v>15957</v>
      </c>
      <c r="B1787" s="77" t="n">
        <v>71</v>
      </c>
      <c r="C1787" s="7" t="n">
        <v>-1</v>
      </c>
      <c r="D1787" s="7" t="n">
        <v>-1</v>
      </c>
      <c r="E1787" s="7" t="n">
        <v>-1</v>
      </c>
      <c r="F1787" s="7" t="n">
        <v>-1</v>
      </c>
      <c r="G1787" s="7" t="n">
        <v>-1</v>
      </c>
      <c r="H1787" s="7" t="n">
        <v>5000</v>
      </c>
    </row>
    <row r="1788" spans="1:9">
      <c r="A1788" t="s">
        <v>4</v>
      </c>
      <c r="B1788" s="4" t="s">
        <v>5</v>
      </c>
      <c r="C1788" s="4" t="s">
        <v>14</v>
      </c>
      <c r="D1788" s="4" t="s">
        <v>14</v>
      </c>
      <c r="E1788" s="4" t="s">
        <v>14</v>
      </c>
      <c r="F1788" s="4" t="s">
        <v>14</v>
      </c>
    </row>
    <row r="1789" spans="1:9">
      <c r="A1789" t="n">
        <v>15980</v>
      </c>
      <c r="B1789" s="8" t="n">
        <v>14</v>
      </c>
      <c r="C1789" s="7" t="n">
        <v>0</v>
      </c>
      <c r="D1789" s="7" t="n">
        <v>1</v>
      </c>
      <c r="E1789" s="7" t="n">
        <v>0</v>
      </c>
      <c r="F1789" s="7" t="n">
        <v>0</v>
      </c>
    </row>
    <row r="1790" spans="1:9">
      <c r="A1790" t="s">
        <v>4</v>
      </c>
      <c r="B1790" s="4" t="s">
        <v>5</v>
      </c>
      <c r="C1790" s="4" t="s">
        <v>14</v>
      </c>
      <c r="D1790" s="4" t="s">
        <v>10</v>
      </c>
      <c r="E1790" s="4" t="s">
        <v>6</v>
      </c>
    </row>
    <row r="1791" spans="1:9">
      <c r="A1791" t="n">
        <v>15985</v>
      </c>
      <c r="B1791" s="57" t="n">
        <v>51</v>
      </c>
      <c r="C1791" s="7" t="n">
        <v>4</v>
      </c>
      <c r="D1791" s="7" t="n">
        <v>0</v>
      </c>
      <c r="E1791" s="7" t="s">
        <v>198</v>
      </c>
    </row>
    <row r="1792" spans="1:9">
      <c r="A1792" t="s">
        <v>4</v>
      </c>
      <c r="B1792" s="4" t="s">
        <v>5</v>
      </c>
      <c r="C1792" s="4" t="s">
        <v>10</v>
      </c>
    </row>
    <row r="1793" spans="1:8">
      <c r="A1793" t="n">
        <v>15998</v>
      </c>
      <c r="B1793" s="41" t="n">
        <v>16</v>
      </c>
      <c r="C1793" s="7" t="n">
        <v>0</v>
      </c>
    </row>
    <row r="1794" spans="1:8">
      <c r="A1794" t="s">
        <v>4</v>
      </c>
      <c r="B1794" s="4" t="s">
        <v>5</v>
      </c>
      <c r="C1794" s="4" t="s">
        <v>10</v>
      </c>
      <c r="D1794" s="4" t="s">
        <v>14</v>
      </c>
      <c r="E1794" s="4" t="s">
        <v>9</v>
      </c>
      <c r="F1794" s="4" t="s">
        <v>50</v>
      </c>
      <c r="G1794" s="4" t="s">
        <v>14</v>
      </c>
      <c r="H1794" s="4" t="s">
        <v>14</v>
      </c>
      <c r="I1794" s="4" t="s">
        <v>14</v>
      </c>
    </row>
    <row r="1795" spans="1:8">
      <c r="A1795" t="n">
        <v>16001</v>
      </c>
      <c r="B1795" s="58" t="n">
        <v>26</v>
      </c>
      <c r="C1795" s="7" t="n">
        <v>0</v>
      </c>
      <c r="D1795" s="7" t="n">
        <v>17</v>
      </c>
      <c r="E1795" s="7" t="n">
        <v>52510</v>
      </c>
      <c r="F1795" s="7" t="s">
        <v>205</v>
      </c>
      <c r="G1795" s="7" t="n">
        <v>8</v>
      </c>
      <c r="H1795" s="7" t="n">
        <v>2</v>
      </c>
      <c r="I1795" s="7" t="n">
        <v>0</v>
      </c>
    </row>
    <row r="1796" spans="1:8">
      <c r="A1796" t="s">
        <v>4</v>
      </c>
      <c r="B1796" s="4" t="s">
        <v>5</v>
      </c>
      <c r="C1796" s="4" t="s">
        <v>10</v>
      </c>
    </row>
    <row r="1797" spans="1:8">
      <c r="A1797" t="n">
        <v>16022</v>
      </c>
      <c r="B1797" s="41" t="n">
        <v>16</v>
      </c>
      <c r="C1797" s="7" t="n">
        <v>1</v>
      </c>
    </row>
    <row r="1798" spans="1:8">
      <c r="A1798" t="s">
        <v>4</v>
      </c>
      <c r="B1798" s="4" t="s">
        <v>5</v>
      </c>
      <c r="C1798" s="4" t="s">
        <v>14</v>
      </c>
      <c r="D1798" s="4" t="s">
        <v>10</v>
      </c>
    </row>
    <row r="1799" spans="1:8">
      <c r="A1799" t="n">
        <v>16025</v>
      </c>
      <c r="B1799" s="11" t="n">
        <v>50</v>
      </c>
      <c r="C1799" s="7" t="n">
        <v>52</v>
      </c>
      <c r="D1799" s="7" t="n">
        <v>52510</v>
      </c>
    </row>
    <row r="1800" spans="1:8">
      <c r="A1800" t="s">
        <v>4</v>
      </c>
      <c r="B1800" s="4" t="s">
        <v>5</v>
      </c>
      <c r="C1800" s="4" t="s">
        <v>10</v>
      </c>
    </row>
    <row r="1801" spans="1:8">
      <c r="A1801" t="n">
        <v>16029</v>
      </c>
      <c r="B1801" s="41" t="n">
        <v>16</v>
      </c>
      <c r="C1801" s="7" t="n">
        <v>500</v>
      </c>
    </row>
    <row r="1802" spans="1:8">
      <c r="A1802" t="s">
        <v>4</v>
      </c>
      <c r="B1802" s="4" t="s">
        <v>5</v>
      </c>
      <c r="C1802" s="4" t="s">
        <v>10</v>
      </c>
      <c r="D1802" s="4" t="s">
        <v>14</v>
      </c>
    </row>
    <row r="1803" spans="1:8">
      <c r="A1803" t="n">
        <v>16032</v>
      </c>
      <c r="B1803" s="69" t="n">
        <v>89</v>
      </c>
      <c r="C1803" s="7" t="n">
        <v>65533</v>
      </c>
      <c r="D1803" s="7" t="n">
        <v>0</v>
      </c>
    </row>
    <row r="1804" spans="1:8">
      <c r="A1804" t="s">
        <v>4</v>
      </c>
      <c r="B1804" s="4" t="s">
        <v>5</v>
      </c>
      <c r="C1804" s="4" t="s">
        <v>10</v>
      </c>
      <c r="D1804" s="4" t="s">
        <v>14</v>
      </c>
    </row>
    <row r="1805" spans="1:8">
      <c r="A1805" t="n">
        <v>16036</v>
      </c>
      <c r="B1805" s="69" t="n">
        <v>89</v>
      </c>
      <c r="C1805" s="7" t="n">
        <v>65533</v>
      </c>
      <c r="D1805" s="7" t="n">
        <v>1</v>
      </c>
    </row>
    <row r="1806" spans="1:8">
      <c r="A1806" t="s">
        <v>4</v>
      </c>
      <c r="B1806" s="4" t="s">
        <v>5</v>
      </c>
      <c r="C1806" s="4" t="s">
        <v>14</v>
      </c>
      <c r="D1806" s="4" t="s">
        <v>10</v>
      </c>
      <c r="E1806" s="4" t="s">
        <v>6</v>
      </c>
    </row>
    <row r="1807" spans="1:8">
      <c r="A1807" t="n">
        <v>16040</v>
      </c>
      <c r="B1807" s="57" t="n">
        <v>51</v>
      </c>
      <c r="C1807" s="7" t="n">
        <v>4</v>
      </c>
      <c r="D1807" s="7" t="n">
        <v>16</v>
      </c>
      <c r="E1807" s="7" t="s">
        <v>206</v>
      </c>
    </row>
    <row r="1808" spans="1:8">
      <c r="A1808" t="s">
        <v>4</v>
      </c>
      <c r="B1808" s="4" t="s">
        <v>5</v>
      </c>
      <c r="C1808" s="4" t="s">
        <v>10</v>
      </c>
    </row>
    <row r="1809" spans="1:9">
      <c r="A1809" t="n">
        <v>16091</v>
      </c>
      <c r="B1809" s="41" t="n">
        <v>16</v>
      </c>
      <c r="C1809" s="7" t="n">
        <v>0</v>
      </c>
    </row>
    <row r="1810" spans="1:9">
      <c r="A1810" t="s">
        <v>4</v>
      </c>
      <c r="B1810" s="4" t="s">
        <v>5</v>
      </c>
      <c r="C1810" s="4" t="s">
        <v>10</v>
      </c>
      <c r="D1810" s="4" t="s">
        <v>14</v>
      </c>
      <c r="E1810" s="4" t="s">
        <v>9</v>
      </c>
      <c r="F1810" s="4" t="s">
        <v>50</v>
      </c>
      <c r="G1810" s="4" t="s">
        <v>14</v>
      </c>
      <c r="H1810" s="4" t="s">
        <v>14</v>
      </c>
      <c r="I1810" s="4" t="s">
        <v>14</v>
      </c>
    </row>
    <row r="1811" spans="1:9">
      <c r="A1811" t="n">
        <v>16094</v>
      </c>
      <c r="B1811" s="58" t="n">
        <v>26</v>
      </c>
      <c r="C1811" s="7" t="n">
        <v>16</v>
      </c>
      <c r="D1811" s="7" t="n">
        <v>17</v>
      </c>
      <c r="E1811" s="7" t="n">
        <v>14339</v>
      </c>
      <c r="F1811" s="7" t="s">
        <v>207</v>
      </c>
      <c r="G1811" s="7" t="n">
        <v>8</v>
      </c>
      <c r="H1811" s="7" t="n">
        <v>2</v>
      </c>
      <c r="I1811" s="7" t="n">
        <v>0</v>
      </c>
    </row>
    <row r="1812" spans="1:9">
      <c r="A1812" t="s">
        <v>4</v>
      </c>
      <c r="B1812" s="4" t="s">
        <v>5</v>
      </c>
      <c r="C1812" s="4" t="s">
        <v>10</v>
      </c>
    </row>
    <row r="1813" spans="1:9">
      <c r="A1813" t="n">
        <v>16141</v>
      </c>
      <c r="B1813" s="41" t="n">
        <v>16</v>
      </c>
      <c r="C1813" s="7" t="n">
        <v>1</v>
      </c>
    </row>
    <row r="1814" spans="1:9">
      <c r="A1814" t="s">
        <v>4</v>
      </c>
      <c r="B1814" s="4" t="s">
        <v>5</v>
      </c>
      <c r="C1814" s="4" t="s">
        <v>14</v>
      </c>
      <c r="D1814" s="4" t="s">
        <v>10</v>
      </c>
    </row>
    <row r="1815" spans="1:9">
      <c r="A1815" t="n">
        <v>16144</v>
      </c>
      <c r="B1815" s="11" t="n">
        <v>50</v>
      </c>
      <c r="C1815" s="7" t="n">
        <v>52</v>
      </c>
      <c r="D1815" s="7" t="n">
        <v>14339</v>
      </c>
    </row>
    <row r="1816" spans="1:9">
      <c r="A1816" t="s">
        <v>4</v>
      </c>
      <c r="B1816" s="4" t="s">
        <v>5</v>
      </c>
      <c r="C1816" s="4" t="s">
        <v>10</v>
      </c>
    </row>
    <row r="1817" spans="1:9">
      <c r="A1817" t="n">
        <v>16148</v>
      </c>
      <c r="B1817" s="41" t="n">
        <v>16</v>
      </c>
      <c r="C1817" s="7" t="n">
        <v>500</v>
      </c>
    </row>
    <row r="1818" spans="1:9">
      <c r="A1818" t="s">
        <v>4</v>
      </c>
      <c r="B1818" s="4" t="s">
        <v>5</v>
      </c>
      <c r="C1818" s="4" t="s">
        <v>10</v>
      </c>
      <c r="D1818" s="4" t="s">
        <v>14</v>
      </c>
    </row>
    <row r="1819" spans="1:9">
      <c r="A1819" t="n">
        <v>16151</v>
      </c>
      <c r="B1819" s="69" t="n">
        <v>89</v>
      </c>
      <c r="C1819" s="7" t="n">
        <v>65533</v>
      </c>
      <c r="D1819" s="7" t="n">
        <v>0</v>
      </c>
    </row>
    <row r="1820" spans="1:9">
      <c r="A1820" t="s">
        <v>4</v>
      </c>
      <c r="B1820" s="4" t="s">
        <v>5</v>
      </c>
      <c r="C1820" s="4" t="s">
        <v>10</v>
      </c>
      <c r="D1820" s="4" t="s">
        <v>14</v>
      </c>
    </row>
    <row r="1821" spans="1:9">
      <c r="A1821" t="n">
        <v>16155</v>
      </c>
      <c r="B1821" s="69" t="n">
        <v>89</v>
      </c>
      <c r="C1821" s="7" t="n">
        <v>65533</v>
      </c>
      <c r="D1821" s="7" t="n">
        <v>1</v>
      </c>
    </row>
    <row r="1822" spans="1:9">
      <c r="A1822" t="s">
        <v>4</v>
      </c>
      <c r="B1822" s="4" t="s">
        <v>5</v>
      </c>
      <c r="C1822" s="4" t="s">
        <v>9</v>
      </c>
    </row>
    <row r="1823" spans="1:9">
      <c r="A1823" t="n">
        <v>16159</v>
      </c>
      <c r="B1823" s="44" t="n">
        <v>15</v>
      </c>
      <c r="C1823" s="7" t="n">
        <v>256</v>
      </c>
    </row>
    <row r="1824" spans="1:9">
      <c r="A1824" t="s">
        <v>4</v>
      </c>
      <c r="B1824" s="4" t="s">
        <v>5</v>
      </c>
      <c r="C1824" s="4" t="s">
        <v>14</v>
      </c>
      <c r="D1824" s="4" t="s">
        <v>10</v>
      </c>
      <c r="E1824" s="4" t="s">
        <v>24</v>
      </c>
    </row>
    <row r="1825" spans="1:9">
      <c r="A1825" t="n">
        <v>16164</v>
      </c>
      <c r="B1825" s="37" t="n">
        <v>58</v>
      </c>
      <c r="C1825" s="7" t="n">
        <v>101</v>
      </c>
      <c r="D1825" s="7" t="n">
        <v>500</v>
      </c>
      <c r="E1825" s="7" t="n">
        <v>1</v>
      </c>
    </row>
    <row r="1826" spans="1:9">
      <c r="A1826" t="s">
        <v>4</v>
      </c>
      <c r="B1826" s="4" t="s">
        <v>5</v>
      </c>
      <c r="C1826" s="4" t="s">
        <v>14</v>
      </c>
      <c r="D1826" s="4" t="s">
        <v>10</v>
      </c>
    </row>
    <row r="1827" spans="1:9">
      <c r="A1827" t="n">
        <v>16172</v>
      </c>
      <c r="B1827" s="37" t="n">
        <v>58</v>
      </c>
      <c r="C1827" s="7" t="n">
        <v>254</v>
      </c>
      <c r="D1827" s="7" t="n">
        <v>0</v>
      </c>
    </row>
    <row r="1828" spans="1:9">
      <c r="A1828" t="s">
        <v>4</v>
      </c>
      <c r="B1828" s="4" t="s">
        <v>5</v>
      </c>
      <c r="C1828" s="4" t="s">
        <v>14</v>
      </c>
      <c r="D1828" s="4" t="s">
        <v>14</v>
      </c>
      <c r="E1828" s="4" t="s">
        <v>24</v>
      </c>
      <c r="F1828" s="4" t="s">
        <v>24</v>
      </c>
      <c r="G1828" s="4" t="s">
        <v>24</v>
      </c>
      <c r="H1828" s="4" t="s">
        <v>10</v>
      </c>
    </row>
    <row r="1829" spans="1:9">
      <c r="A1829" t="n">
        <v>16176</v>
      </c>
      <c r="B1829" s="66" t="n">
        <v>45</v>
      </c>
      <c r="C1829" s="7" t="n">
        <v>2</v>
      </c>
      <c r="D1829" s="7" t="n">
        <v>3</v>
      </c>
      <c r="E1829" s="7" t="n">
        <v>-126.75</v>
      </c>
      <c r="F1829" s="7" t="n">
        <v>-0.490000009536743</v>
      </c>
      <c r="G1829" s="7" t="n">
        <v>128.460006713867</v>
      </c>
      <c r="H1829" s="7" t="n">
        <v>0</v>
      </c>
    </row>
    <row r="1830" spans="1:9">
      <c r="A1830" t="s">
        <v>4</v>
      </c>
      <c r="B1830" s="4" t="s">
        <v>5</v>
      </c>
      <c r="C1830" s="4" t="s">
        <v>14</v>
      </c>
      <c r="D1830" s="4" t="s">
        <v>14</v>
      </c>
      <c r="E1830" s="4" t="s">
        <v>24</v>
      </c>
      <c r="F1830" s="4" t="s">
        <v>24</v>
      </c>
      <c r="G1830" s="4" t="s">
        <v>24</v>
      </c>
      <c r="H1830" s="4" t="s">
        <v>10</v>
      </c>
      <c r="I1830" s="4" t="s">
        <v>14</v>
      </c>
    </row>
    <row r="1831" spans="1:9">
      <c r="A1831" t="n">
        <v>16193</v>
      </c>
      <c r="B1831" s="66" t="n">
        <v>45</v>
      </c>
      <c r="C1831" s="7" t="n">
        <v>4</v>
      </c>
      <c r="D1831" s="7" t="n">
        <v>3</v>
      </c>
      <c r="E1831" s="7" t="n">
        <v>19.0599994659424</v>
      </c>
      <c r="F1831" s="7" t="n">
        <v>266.959991455078</v>
      </c>
      <c r="G1831" s="7" t="n">
        <v>0</v>
      </c>
      <c r="H1831" s="7" t="n">
        <v>0</v>
      </c>
      <c r="I1831" s="7" t="n">
        <v>1</v>
      </c>
    </row>
    <row r="1832" spans="1:9">
      <c r="A1832" t="s">
        <v>4</v>
      </c>
      <c r="B1832" s="4" t="s">
        <v>5</v>
      </c>
      <c r="C1832" s="4" t="s">
        <v>14</v>
      </c>
      <c r="D1832" s="4" t="s">
        <v>14</v>
      </c>
      <c r="E1832" s="4" t="s">
        <v>24</v>
      </c>
      <c r="F1832" s="4" t="s">
        <v>10</v>
      </c>
    </row>
    <row r="1833" spans="1:9">
      <c r="A1833" t="n">
        <v>16211</v>
      </c>
      <c r="B1833" s="66" t="n">
        <v>45</v>
      </c>
      <c r="C1833" s="7" t="n">
        <v>5</v>
      </c>
      <c r="D1833" s="7" t="n">
        <v>3</v>
      </c>
      <c r="E1833" s="7" t="n">
        <v>1</v>
      </c>
      <c r="F1833" s="7" t="n">
        <v>0</v>
      </c>
    </row>
    <row r="1834" spans="1:9">
      <c r="A1834" t="s">
        <v>4</v>
      </c>
      <c r="B1834" s="4" t="s">
        <v>5</v>
      </c>
      <c r="C1834" s="4" t="s">
        <v>14</v>
      </c>
      <c r="D1834" s="4" t="s">
        <v>14</v>
      </c>
      <c r="E1834" s="4" t="s">
        <v>24</v>
      </c>
      <c r="F1834" s="4" t="s">
        <v>10</v>
      </c>
    </row>
    <row r="1835" spans="1:9">
      <c r="A1835" t="n">
        <v>16220</v>
      </c>
      <c r="B1835" s="66" t="n">
        <v>45</v>
      </c>
      <c r="C1835" s="7" t="n">
        <v>11</v>
      </c>
      <c r="D1835" s="7" t="n">
        <v>3</v>
      </c>
      <c r="E1835" s="7" t="n">
        <v>45</v>
      </c>
      <c r="F1835" s="7" t="n">
        <v>0</v>
      </c>
    </row>
    <row r="1836" spans="1:9">
      <c r="A1836" t="s">
        <v>4</v>
      </c>
      <c r="B1836" s="4" t="s">
        <v>5</v>
      </c>
      <c r="C1836" s="4" t="s">
        <v>14</v>
      </c>
      <c r="D1836" s="4" t="s">
        <v>14</v>
      </c>
      <c r="E1836" s="4" t="s">
        <v>24</v>
      </c>
      <c r="F1836" s="4" t="s">
        <v>24</v>
      </c>
      <c r="G1836" s="4" t="s">
        <v>24</v>
      </c>
      <c r="H1836" s="4" t="s">
        <v>10</v>
      </c>
      <c r="I1836" s="4" t="s">
        <v>14</v>
      </c>
    </row>
    <row r="1837" spans="1:9">
      <c r="A1837" t="n">
        <v>16229</v>
      </c>
      <c r="B1837" s="66" t="n">
        <v>45</v>
      </c>
      <c r="C1837" s="7" t="n">
        <v>4</v>
      </c>
      <c r="D1837" s="7" t="n">
        <v>3</v>
      </c>
      <c r="E1837" s="7" t="n">
        <v>12.8400001525879</v>
      </c>
      <c r="F1837" s="7" t="n">
        <v>281.480010986328</v>
      </c>
      <c r="G1837" s="7" t="n">
        <v>0</v>
      </c>
      <c r="H1837" s="7" t="n">
        <v>3000</v>
      </c>
      <c r="I1837" s="7" t="n">
        <v>1</v>
      </c>
    </row>
    <row r="1838" spans="1:9">
      <c r="A1838" t="s">
        <v>4</v>
      </c>
      <c r="B1838" s="4" t="s">
        <v>5</v>
      </c>
      <c r="C1838" s="4" t="s">
        <v>10</v>
      </c>
      <c r="D1838" s="4" t="s">
        <v>24</v>
      </c>
      <c r="E1838" s="4" t="s">
        <v>24</v>
      </c>
      <c r="F1838" s="4" t="s">
        <v>24</v>
      </c>
      <c r="G1838" s="4" t="s">
        <v>24</v>
      </c>
    </row>
    <row r="1839" spans="1:9">
      <c r="A1839" t="n">
        <v>16247</v>
      </c>
      <c r="B1839" s="51" t="n">
        <v>46</v>
      </c>
      <c r="C1839" s="7" t="n">
        <v>7</v>
      </c>
      <c r="D1839" s="7" t="n">
        <v>-126.519996643066</v>
      </c>
      <c r="E1839" s="7" t="n">
        <v>-1.1599999666214</v>
      </c>
      <c r="F1839" s="7" t="n">
        <v>128.289993286133</v>
      </c>
      <c r="G1839" s="7" t="n">
        <v>313.399993896484</v>
      </c>
    </row>
    <row r="1840" spans="1:9">
      <c r="A1840" t="s">
        <v>4</v>
      </c>
      <c r="B1840" s="4" t="s">
        <v>5</v>
      </c>
      <c r="C1840" s="4" t="s">
        <v>10</v>
      </c>
      <c r="D1840" s="4" t="s">
        <v>24</v>
      </c>
      <c r="E1840" s="4" t="s">
        <v>24</v>
      </c>
      <c r="F1840" s="4" t="s">
        <v>24</v>
      </c>
      <c r="G1840" s="4" t="s">
        <v>10</v>
      </c>
      <c r="H1840" s="4" t="s">
        <v>10</v>
      </c>
    </row>
    <row r="1841" spans="1:9">
      <c r="A1841" t="n">
        <v>16266</v>
      </c>
      <c r="B1841" s="53" t="n">
        <v>60</v>
      </c>
      <c r="C1841" s="7" t="n">
        <v>7</v>
      </c>
      <c r="D1841" s="7" t="n">
        <v>0</v>
      </c>
      <c r="E1841" s="7" t="n">
        <v>0</v>
      </c>
      <c r="F1841" s="7" t="n">
        <v>0</v>
      </c>
      <c r="G1841" s="7" t="n">
        <v>0</v>
      </c>
      <c r="H1841" s="7" t="n">
        <v>1</v>
      </c>
    </row>
    <row r="1842" spans="1:9">
      <c r="A1842" t="s">
        <v>4</v>
      </c>
      <c r="B1842" s="4" t="s">
        <v>5</v>
      </c>
      <c r="C1842" s="4" t="s">
        <v>10</v>
      </c>
      <c r="D1842" s="4" t="s">
        <v>24</v>
      </c>
      <c r="E1842" s="4" t="s">
        <v>24</v>
      </c>
      <c r="F1842" s="4" t="s">
        <v>24</v>
      </c>
      <c r="G1842" s="4" t="s">
        <v>10</v>
      </c>
      <c r="H1842" s="4" t="s">
        <v>10</v>
      </c>
    </row>
    <row r="1843" spans="1:9">
      <c r="A1843" t="n">
        <v>16285</v>
      </c>
      <c r="B1843" s="53" t="n">
        <v>60</v>
      </c>
      <c r="C1843" s="7" t="n">
        <v>7</v>
      </c>
      <c r="D1843" s="7" t="n">
        <v>0</v>
      </c>
      <c r="E1843" s="7" t="n">
        <v>0</v>
      </c>
      <c r="F1843" s="7" t="n">
        <v>0</v>
      </c>
      <c r="G1843" s="7" t="n">
        <v>0</v>
      </c>
      <c r="H1843" s="7" t="n">
        <v>0</v>
      </c>
    </row>
    <row r="1844" spans="1:9">
      <c r="A1844" t="s">
        <v>4</v>
      </c>
      <c r="B1844" s="4" t="s">
        <v>5</v>
      </c>
      <c r="C1844" s="4" t="s">
        <v>10</v>
      </c>
      <c r="D1844" s="4" t="s">
        <v>10</v>
      </c>
      <c r="E1844" s="4" t="s">
        <v>10</v>
      </c>
    </row>
    <row r="1845" spans="1:9">
      <c r="A1845" t="n">
        <v>16304</v>
      </c>
      <c r="B1845" s="73" t="n">
        <v>61</v>
      </c>
      <c r="C1845" s="7" t="n">
        <v>7</v>
      </c>
      <c r="D1845" s="7" t="n">
        <v>65533</v>
      </c>
      <c r="E1845" s="7" t="n">
        <v>0</v>
      </c>
    </row>
    <row r="1846" spans="1:9">
      <c r="A1846" t="s">
        <v>4</v>
      </c>
      <c r="B1846" s="4" t="s">
        <v>5</v>
      </c>
      <c r="C1846" s="4" t="s">
        <v>24</v>
      </c>
      <c r="D1846" s="4" t="s">
        <v>24</v>
      </c>
      <c r="E1846" s="4" t="s">
        <v>24</v>
      </c>
      <c r="F1846" s="4" t="s">
        <v>24</v>
      </c>
      <c r="G1846" s="4" t="s">
        <v>24</v>
      </c>
      <c r="H1846" s="4" t="s">
        <v>10</v>
      </c>
    </row>
    <row r="1847" spans="1:9">
      <c r="A1847" t="n">
        <v>16311</v>
      </c>
      <c r="B1847" s="77" t="n">
        <v>71</v>
      </c>
      <c r="C1847" s="7" t="n">
        <v>-1</v>
      </c>
      <c r="D1847" s="7" t="n">
        <v>-1</v>
      </c>
      <c r="E1847" s="7" t="n">
        <v>-1</v>
      </c>
      <c r="F1847" s="7" t="n">
        <v>-1</v>
      </c>
      <c r="G1847" s="7" t="n">
        <v>-1</v>
      </c>
      <c r="H1847" s="7" t="n">
        <v>0</v>
      </c>
    </row>
    <row r="1848" spans="1:9">
      <c r="A1848" t="s">
        <v>4</v>
      </c>
      <c r="B1848" s="4" t="s">
        <v>5</v>
      </c>
      <c r="C1848" s="4" t="s">
        <v>14</v>
      </c>
      <c r="D1848" s="4" t="s">
        <v>10</v>
      </c>
      <c r="E1848" s="4" t="s">
        <v>6</v>
      </c>
      <c r="F1848" s="4" t="s">
        <v>6</v>
      </c>
      <c r="G1848" s="4" t="s">
        <v>6</v>
      </c>
      <c r="H1848" s="4" t="s">
        <v>6</v>
      </c>
    </row>
    <row r="1849" spans="1:9">
      <c r="A1849" t="n">
        <v>16334</v>
      </c>
      <c r="B1849" s="57" t="n">
        <v>51</v>
      </c>
      <c r="C1849" s="7" t="n">
        <v>3</v>
      </c>
      <c r="D1849" s="7" t="n">
        <v>7</v>
      </c>
      <c r="E1849" s="7" t="s">
        <v>177</v>
      </c>
      <c r="F1849" s="7" t="s">
        <v>178</v>
      </c>
      <c r="G1849" s="7" t="s">
        <v>169</v>
      </c>
      <c r="H1849" s="7" t="s">
        <v>170</v>
      </c>
    </row>
    <row r="1850" spans="1:9">
      <c r="A1850" t="s">
        <v>4</v>
      </c>
      <c r="B1850" s="4" t="s">
        <v>5</v>
      </c>
      <c r="C1850" s="4" t="s">
        <v>14</v>
      </c>
      <c r="D1850" s="4" t="s">
        <v>10</v>
      </c>
      <c r="E1850" s="4" t="s">
        <v>6</v>
      </c>
      <c r="F1850" s="4" t="s">
        <v>6</v>
      </c>
      <c r="G1850" s="4" t="s">
        <v>6</v>
      </c>
      <c r="H1850" s="4" t="s">
        <v>6</v>
      </c>
    </row>
    <row r="1851" spans="1:9">
      <c r="A1851" t="n">
        <v>16347</v>
      </c>
      <c r="B1851" s="57" t="n">
        <v>51</v>
      </c>
      <c r="C1851" s="7" t="n">
        <v>3</v>
      </c>
      <c r="D1851" s="7" t="n">
        <v>4</v>
      </c>
      <c r="E1851" s="7" t="s">
        <v>193</v>
      </c>
      <c r="F1851" s="7" t="s">
        <v>177</v>
      </c>
      <c r="G1851" s="7" t="s">
        <v>169</v>
      </c>
      <c r="H1851" s="7" t="s">
        <v>170</v>
      </c>
    </row>
    <row r="1852" spans="1:9">
      <c r="A1852" t="s">
        <v>4</v>
      </c>
      <c r="B1852" s="4" t="s">
        <v>5</v>
      </c>
      <c r="C1852" s="4" t="s">
        <v>10</v>
      </c>
      <c r="D1852" s="4" t="s">
        <v>14</v>
      </c>
      <c r="E1852" s="4" t="s">
        <v>6</v>
      </c>
      <c r="F1852" s="4" t="s">
        <v>24</v>
      </c>
      <c r="G1852" s="4" t="s">
        <v>24</v>
      </c>
      <c r="H1852" s="4" t="s">
        <v>24</v>
      </c>
    </row>
    <row r="1853" spans="1:9">
      <c r="A1853" t="n">
        <v>16360</v>
      </c>
      <c r="B1853" s="60" t="n">
        <v>48</v>
      </c>
      <c r="C1853" s="7" t="n">
        <v>0</v>
      </c>
      <c r="D1853" s="7" t="n">
        <v>0</v>
      </c>
      <c r="E1853" s="7" t="s">
        <v>100</v>
      </c>
      <c r="F1853" s="7" t="n">
        <v>-1</v>
      </c>
      <c r="G1853" s="7" t="n">
        <v>1</v>
      </c>
      <c r="H1853" s="7" t="n">
        <v>1.40129846432482e-45</v>
      </c>
    </row>
    <row r="1854" spans="1:9">
      <c r="A1854" t="s">
        <v>4</v>
      </c>
      <c r="B1854" s="4" t="s">
        <v>5</v>
      </c>
      <c r="C1854" s="4" t="s">
        <v>10</v>
      </c>
      <c r="D1854" s="4" t="s">
        <v>14</v>
      </c>
      <c r="E1854" s="4" t="s">
        <v>6</v>
      </c>
      <c r="F1854" s="4" t="s">
        <v>24</v>
      </c>
      <c r="G1854" s="4" t="s">
        <v>24</v>
      </c>
      <c r="H1854" s="4" t="s">
        <v>24</v>
      </c>
    </row>
    <row r="1855" spans="1:9">
      <c r="A1855" t="n">
        <v>16384</v>
      </c>
      <c r="B1855" s="60" t="n">
        <v>48</v>
      </c>
      <c r="C1855" s="7" t="n">
        <v>2</v>
      </c>
      <c r="D1855" s="7" t="n">
        <v>0</v>
      </c>
      <c r="E1855" s="7" t="s">
        <v>100</v>
      </c>
      <c r="F1855" s="7" t="n">
        <v>-1</v>
      </c>
      <c r="G1855" s="7" t="n">
        <v>1</v>
      </c>
      <c r="H1855" s="7" t="n">
        <v>1.40129846432482e-45</v>
      </c>
    </row>
    <row r="1856" spans="1:9">
      <c r="A1856" t="s">
        <v>4</v>
      </c>
      <c r="B1856" s="4" t="s">
        <v>5</v>
      </c>
      <c r="C1856" s="4" t="s">
        <v>10</v>
      </c>
      <c r="D1856" s="4" t="s">
        <v>14</v>
      </c>
      <c r="E1856" s="4" t="s">
        <v>6</v>
      </c>
      <c r="F1856" s="4" t="s">
        <v>24</v>
      </c>
      <c r="G1856" s="4" t="s">
        <v>24</v>
      </c>
      <c r="H1856" s="4" t="s">
        <v>24</v>
      </c>
    </row>
    <row r="1857" spans="1:8">
      <c r="A1857" t="n">
        <v>16408</v>
      </c>
      <c r="B1857" s="60" t="n">
        <v>48</v>
      </c>
      <c r="C1857" s="7" t="n">
        <v>16</v>
      </c>
      <c r="D1857" s="7" t="n">
        <v>0</v>
      </c>
      <c r="E1857" s="7" t="s">
        <v>100</v>
      </c>
      <c r="F1857" s="7" t="n">
        <v>-1</v>
      </c>
      <c r="G1857" s="7" t="n">
        <v>1</v>
      </c>
      <c r="H1857" s="7" t="n">
        <v>1.40129846432482e-45</v>
      </c>
    </row>
    <row r="1858" spans="1:8">
      <c r="A1858" t="s">
        <v>4</v>
      </c>
      <c r="B1858" s="4" t="s">
        <v>5</v>
      </c>
      <c r="C1858" s="4" t="s">
        <v>14</v>
      </c>
      <c r="D1858" s="4" t="s">
        <v>10</v>
      </c>
    </row>
    <row r="1859" spans="1:8">
      <c r="A1859" t="n">
        <v>16432</v>
      </c>
      <c r="B1859" s="37" t="n">
        <v>58</v>
      </c>
      <c r="C1859" s="7" t="n">
        <v>255</v>
      </c>
      <c r="D1859" s="7" t="n">
        <v>0</v>
      </c>
    </row>
    <row r="1860" spans="1:8">
      <c r="A1860" t="s">
        <v>4</v>
      </c>
      <c r="B1860" s="4" t="s">
        <v>5</v>
      </c>
      <c r="C1860" s="4" t="s">
        <v>14</v>
      </c>
      <c r="D1860" s="4" t="s">
        <v>10</v>
      </c>
      <c r="E1860" s="4" t="s">
        <v>6</v>
      </c>
    </row>
    <row r="1861" spans="1:8">
      <c r="A1861" t="n">
        <v>16436</v>
      </c>
      <c r="B1861" s="57" t="n">
        <v>51</v>
      </c>
      <c r="C1861" s="7" t="n">
        <v>4</v>
      </c>
      <c r="D1861" s="7" t="n">
        <v>7</v>
      </c>
      <c r="E1861" s="7" t="s">
        <v>188</v>
      </c>
    </row>
    <row r="1862" spans="1:8">
      <c r="A1862" t="s">
        <v>4</v>
      </c>
      <c r="B1862" s="4" t="s">
        <v>5</v>
      </c>
      <c r="C1862" s="4" t="s">
        <v>10</v>
      </c>
    </row>
    <row r="1863" spans="1:8">
      <c r="A1863" t="n">
        <v>16450</v>
      </c>
      <c r="B1863" s="41" t="n">
        <v>16</v>
      </c>
      <c r="C1863" s="7" t="n">
        <v>0</v>
      </c>
    </row>
    <row r="1864" spans="1:8">
      <c r="A1864" t="s">
        <v>4</v>
      </c>
      <c r="B1864" s="4" t="s">
        <v>5</v>
      </c>
      <c r="C1864" s="4" t="s">
        <v>10</v>
      </c>
      <c r="D1864" s="4" t="s">
        <v>14</v>
      </c>
      <c r="E1864" s="4" t="s">
        <v>9</v>
      </c>
      <c r="F1864" s="4" t="s">
        <v>50</v>
      </c>
      <c r="G1864" s="4" t="s">
        <v>14</v>
      </c>
      <c r="H1864" s="4" t="s">
        <v>14</v>
      </c>
    </row>
    <row r="1865" spans="1:8">
      <c r="A1865" t="n">
        <v>16453</v>
      </c>
      <c r="B1865" s="58" t="n">
        <v>26</v>
      </c>
      <c r="C1865" s="7" t="n">
        <v>7</v>
      </c>
      <c r="D1865" s="7" t="n">
        <v>17</v>
      </c>
      <c r="E1865" s="7" t="n">
        <v>4327</v>
      </c>
      <c r="F1865" s="7" t="s">
        <v>208</v>
      </c>
      <c r="G1865" s="7" t="n">
        <v>2</v>
      </c>
      <c r="H1865" s="7" t="n">
        <v>0</v>
      </c>
    </row>
    <row r="1866" spans="1:8">
      <c r="A1866" t="s">
        <v>4</v>
      </c>
      <c r="B1866" s="4" t="s">
        <v>5</v>
      </c>
    </row>
    <row r="1867" spans="1:8">
      <c r="A1867" t="n">
        <v>16499</v>
      </c>
      <c r="B1867" s="33" t="n">
        <v>28</v>
      </c>
    </row>
    <row r="1868" spans="1:8">
      <c r="A1868" t="s">
        <v>4</v>
      </c>
      <c r="B1868" s="4" t="s">
        <v>5</v>
      </c>
      <c r="C1868" s="4" t="s">
        <v>10</v>
      </c>
      <c r="D1868" s="4" t="s">
        <v>10</v>
      </c>
      <c r="E1868" s="4" t="s">
        <v>10</v>
      </c>
    </row>
    <row r="1869" spans="1:8">
      <c r="A1869" t="n">
        <v>16500</v>
      </c>
      <c r="B1869" s="73" t="n">
        <v>61</v>
      </c>
      <c r="C1869" s="7" t="n">
        <v>7</v>
      </c>
      <c r="D1869" s="7" t="n">
        <v>1590</v>
      </c>
      <c r="E1869" s="7" t="n">
        <v>1000</v>
      </c>
    </row>
    <row r="1870" spans="1:8">
      <c r="A1870" t="s">
        <v>4</v>
      </c>
      <c r="B1870" s="4" t="s">
        <v>5</v>
      </c>
      <c r="C1870" s="4" t="s">
        <v>10</v>
      </c>
      <c r="D1870" s="4" t="s">
        <v>24</v>
      </c>
      <c r="E1870" s="4" t="s">
        <v>24</v>
      </c>
      <c r="F1870" s="4" t="s">
        <v>24</v>
      </c>
      <c r="G1870" s="4" t="s">
        <v>10</v>
      </c>
      <c r="H1870" s="4" t="s">
        <v>10</v>
      </c>
    </row>
    <row r="1871" spans="1:8">
      <c r="A1871" t="n">
        <v>16507</v>
      </c>
      <c r="B1871" s="53" t="n">
        <v>60</v>
      </c>
      <c r="C1871" s="7" t="n">
        <v>7</v>
      </c>
      <c r="D1871" s="7" t="n">
        <v>0</v>
      </c>
      <c r="E1871" s="7" t="n">
        <v>20</v>
      </c>
      <c r="F1871" s="7" t="n">
        <v>0</v>
      </c>
      <c r="G1871" s="7" t="n">
        <v>1000</v>
      </c>
      <c r="H1871" s="7" t="n">
        <v>0</v>
      </c>
    </row>
    <row r="1872" spans="1:8">
      <c r="A1872" t="s">
        <v>4</v>
      </c>
      <c r="B1872" s="4" t="s">
        <v>5</v>
      </c>
      <c r="C1872" s="4" t="s">
        <v>10</v>
      </c>
    </row>
    <row r="1873" spans="1:8">
      <c r="A1873" t="n">
        <v>16526</v>
      </c>
      <c r="B1873" s="41" t="n">
        <v>16</v>
      </c>
      <c r="C1873" s="7" t="n">
        <v>300</v>
      </c>
    </row>
    <row r="1874" spans="1:8">
      <c r="A1874" t="s">
        <v>4</v>
      </c>
      <c r="B1874" s="4" t="s">
        <v>5</v>
      </c>
      <c r="C1874" s="4" t="s">
        <v>14</v>
      </c>
      <c r="D1874" s="4" t="s">
        <v>10</v>
      </c>
      <c r="E1874" s="4" t="s">
        <v>6</v>
      </c>
    </row>
    <row r="1875" spans="1:8">
      <c r="A1875" t="n">
        <v>16529</v>
      </c>
      <c r="B1875" s="57" t="n">
        <v>51</v>
      </c>
      <c r="C1875" s="7" t="n">
        <v>4</v>
      </c>
      <c r="D1875" s="7" t="n">
        <v>7</v>
      </c>
      <c r="E1875" s="7" t="s">
        <v>143</v>
      </c>
    </row>
    <row r="1876" spans="1:8">
      <c r="A1876" t="s">
        <v>4</v>
      </c>
      <c r="B1876" s="4" t="s">
        <v>5</v>
      </c>
      <c r="C1876" s="4" t="s">
        <v>10</v>
      </c>
    </row>
    <row r="1877" spans="1:8">
      <c r="A1877" t="n">
        <v>16542</v>
      </c>
      <c r="B1877" s="41" t="n">
        <v>16</v>
      </c>
      <c r="C1877" s="7" t="n">
        <v>500</v>
      </c>
    </row>
    <row r="1878" spans="1:8">
      <c r="A1878" t="s">
        <v>4</v>
      </c>
      <c r="B1878" s="4" t="s">
        <v>5</v>
      </c>
      <c r="C1878" s="4" t="s">
        <v>10</v>
      </c>
      <c r="D1878" s="4" t="s">
        <v>14</v>
      </c>
      <c r="E1878" s="4" t="s">
        <v>9</v>
      </c>
      <c r="F1878" s="4" t="s">
        <v>50</v>
      </c>
      <c r="G1878" s="4" t="s">
        <v>14</v>
      </c>
      <c r="H1878" s="4" t="s">
        <v>14</v>
      </c>
    </row>
    <row r="1879" spans="1:8">
      <c r="A1879" t="n">
        <v>16545</v>
      </c>
      <c r="B1879" s="58" t="n">
        <v>26</v>
      </c>
      <c r="C1879" s="7" t="n">
        <v>7</v>
      </c>
      <c r="D1879" s="7" t="n">
        <v>17</v>
      </c>
      <c r="E1879" s="7" t="n">
        <v>4328</v>
      </c>
      <c r="F1879" s="7" t="s">
        <v>209</v>
      </c>
      <c r="G1879" s="7" t="n">
        <v>2</v>
      </c>
      <c r="H1879" s="7" t="n">
        <v>0</v>
      </c>
    </row>
    <row r="1880" spans="1:8">
      <c r="A1880" t="s">
        <v>4</v>
      </c>
      <c r="B1880" s="4" t="s">
        <v>5</v>
      </c>
    </row>
    <row r="1881" spans="1:8">
      <c r="A1881" t="n">
        <v>16594</v>
      </c>
      <c r="B1881" s="33" t="n">
        <v>28</v>
      </c>
    </row>
    <row r="1882" spans="1:8">
      <c r="A1882" t="s">
        <v>4</v>
      </c>
      <c r="B1882" s="4" t="s">
        <v>5</v>
      </c>
      <c r="C1882" s="4" t="s">
        <v>10</v>
      </c>
      <c r="D1882" s="4" t="s">
        <v>14</v>
      </c>
    </row>
    <row r="1883" spans="1:8">
      <c r="A1883" t="n">
        <v>16595</v>
      </c>
      <c r="B1883" s="69" t="n">
        <v>89</v>
      </c>
      <c r="C1883" s="7" t="n">
        <v>65533</v>
      </c>
      <c r="D1883" s="7" t="n">
        <v>1</v>
      </c>
    </row>
    <row r="1884" spans="1:8">
      <c r="A1884" t="s">
        <v>4</v>
      </c>
      <c r="B1884" s="4" t="s">
        <v>5</v>
      </c>
      <c r="C1884" s="4" t="s">
        <v>14</v>
      </c>
      <c r="D1884" s="4" t="s">
        <v>10</v>
      </c>
      <c r="E1884" s="4" t="s">
        <v>10</v>
      </c>
      <c r="F1884" s="4" t="s">
        <v>14</v>
      </c>
    </row>
    <row r="1885" spans="1:8">
      <c r="A1885" t="n">
        <v>16599</v>
      </c>
      <c r="B1885" s="31" t="n">
        <v>25</v>
      </c>
      <c r="C1885" s="7" t="n">
        <v>1</v>
      </c>
      <c r="D1885" s="7" t="n">
        <v>800</v>
      </c>
      <c r="E1885" s="7" t="n">
        <v>50</v>
      </c>
      <c r="F1885" s="7" t="n">
        <v>5</v>
      </c>
    </row>
    <row r="1886" spans="1:8">
      <c r="A1886" t="s">
        <v>4</v>
      </c>
      <c r="B1886" s="4" t="s">
        <v>5</v>
      </c>
      <c r="C1886" s="4" t="s">
        <v>6</v>
      </c>
      <c r="D1886" s="4" t="s">
        <v>10</v>
      </c>
    </row>
    <row r="1887" spans="1:8">
      <c r="A1887" t="n">
        <v>16606</v>
      </c>
      <c r="B1887" s="78" t="n">
        <v>29</v>
      </c>
      <c r="C1887" s="7" t="s">
        <v>210</v>
      </c>
      <c r="D1887" s="7" t="n">
        <v>65533</v>
      </c>
    </row>
    <row r="1888" spans="1:8">
      <c r="A1888" t="s">
        <v>4</v>
      </c>
      <c r="B1888" s="4" t="s">
        <v>5</v>
      </c>
      <c r="C1888" s="4" t="s">
        <v>14</v>
      </c>
      <c r="D1888" s="4" t="s">
        <v>10</v>
      </c>
      <c r="E1888" s="4" t="s">
        <v>6</v>
      </c>
    </row>
    <row r="1889" spans="1:8">
      <c r="A1889" t="n">
        <v>16625</v>
      </c>
      <c r="B1889" s="57" t="n">
        <v>51</v>
      </c>
      <c r="C1889" s="7" t="n">
        <v>4</v>
      </c>
      <c r="D1889" s="7" t="n">
        <v>24</v>
      </c>
      <c r="E1889" s="7" t="s">
        <v>211</v>
      </c>
    </row>
    <row r="1890" spans="1:8">
      <c r="A1890" t="s">
        <v>4</v>
      </c>
      <c r="B1890" s="4" t="s">
        <v>5</v>
      </c>
      <c r="C1890" s="4" t="s">
        <v>10</v>
      </c>
    </row>
    <row r="1891" spans="1:8">
      <c r="A1891" t="n">
        <v>16639</v>
      </c>
      <c r="B1891" s="41" t="n">
        <v>16</v>
      </c>
      <c r="C1891" s="7" t="n">
        <v>0</v>
      </c>
    </row>
    <row r="1892" spans="1:8">
      <c r="A1892" t="s">
        <v>4</v>
      </c>
      <c r="B1892" s="4" t="s">
        <v>5</v>
      </c>
      <c r="C1892" s="4" t="s">
        <v>10</v>
      </c>
      <c r="D1892" s="4" t="s">
        <v>14</v>
      </c>
      <c r="E1892" s="4" t="s">
        <v>9</v>
      </c>
      <c r="F1892" s="4" t="s">
        <v>50</v>
      </c>
      <c r="G1892" s="4" t="s">
        <v>14</v>
      </c>
      <c r="H1892" s="4" t="s">
        <v>14</v>
      </c>
    </row>
    <row r="1893" spans="1:8">
      <c r="A1893" t="n">
        <v>16642</v>
      </c>
      <c r="B1893" s="58" t="n">
        <v>26</v>
      </c>
      <c r="C1893" s="7" t="n">
        <v>24</v>
      </c>
      <c r="D1893" s="7" t="n">
        <v>17</v>
      </c>
      <c r="E1893" s="7" t="n">
        <v>27301</v>
      </c>
      <c r="F1893" s="7" t="s">
        <v>212</v>
      </c>
      <c r="G1893" s="7" t="n">
        <v>2</v>
      </c>
      <c r="H1893" s="7" t="n">
        <v>0</v>
      </c>
    </row>
    <row r="1894" spans="1:8">
      <c r="A1894" t="s">
        <v>4</v>
      </c>
      <c r="B1894" s="4" t="s">
        <v>5</v>
      </c>
    </row>
    <row r="1895" spans="1:8">
      <c r="A1895" t="n">
        <v>16677</v>
      </c>
      <c r="B1895" s="33" t="n">
        <v>28</v>
      </c>
    </row>
    <row r="1896" spans="1:8">
      <c r="A1896" t="s">
        <v>4</v>
      </c>
      <c r="B1896" s="4" t="s">
        <v>5</v>
      </c>
      <c r="C1896" s="4" t="s">
        <v>6</v>
      </c>
      <c r="D1896" s="4" t="s">
        <v>10</v>
      </c>
    </row>
    <row r="1897" spans="1:8">
      <c r="A1897" t="n">
        <v>16678</v>
      </c>
      <c r="B1897" s="78" t="n">
        <v>29</v>
      </c>
      <c r="C1897" s="7" t="s">
        <v>13</v>
      </c>
      <c r="D1897" s="7" t="n">
        <v>65533</v>
      </c>
    </row>
    <row r="1898" spans="1:8">
      <c r="A1898" t="s">
        <v>4</v>
      </c>
      <c r="B1898" s="4" t="s">
        <v>5</v>
      </c>
      <c r="C1898" s="4" t="s">
        <v>10</v>
      </c>
      <c r="D1898" s="4" t="s">
        <v>14</v>
      </c>
    </row>
    <row r="1899" spans="1:8">
      <c r="A1899" t="n">
        <v>16682</v>
      </c>
      <c r="B1899" s="69" t="n">
        <v>89</v>
      </c>
      <c r="C1899" s="7" t="n">
        <v>65533</v>
      </c>
      <c r="D1899" s="7" t="n">
        <v>1</v>
      </c>
    </row>
    <row r="1900" spans="1:8">
      <c r="A1900" t="s">
        <v>4</v>
      </c>
      <c r="B1900" s="4" t="s">
        <v>5</v>
      </c>
      <c r="C1900" s="4" t="s">
        <v>14</v>
      </c>
      <c r="D1900" s="4" t="s">
        <v>10</v>
      </c>
      <c r="E1900" s="4" t="s">
        <v>10</v>
      </c>
      <c r="F1900" s="4" t="s">
        <v>14</v>
      </c>
    </row>
    <row r="1901" spans="1:8">
      <c r="A1901" t="n">
        <v>16686</v>
      </c>
      <c r="B1901" s="31" t="n">
        <v>25</v>
      </c>
      <c r="C1901" s="7" t="n">
        <v>1</v>
      </c>
      <c r="D1901" s="7" t="n">
        <v>65535</v>
      </c>
      <c r="E1901" s="7" t="n">
        <v>65535</v>
      </c>
      <c r="F1901" s="7" t="n">
        <v>0</v>
      </c>
    </row>
    <row r="1902" spans="1:8">
      <c r="A1902" t="s">
        <v>4</v>
      </c>
      <c r="B1902" s="4" t="s">
        <v>5</v>
      </c>
      <c r="C1902" s="4" t="s">
        <v>14</v>
      </c>
      <c r="D1902" s="4" t="s">
        <v>10</v>
      </c>
      <c r="E1902" s="4" t="s">
        <v>10</v>
      </c>
      <c r="F1902" s="4" t="s">
        <v>14</v>
      </c>
    </row>
    <row r="1903" spans="1:8">
      <c r="A1903" t="n">
        <v>16693</v>
      </c>
      <c r="B1903" s="31" t="n">
        <v>25</v>
      </c>
      <c r="C1903" s="7" t="n">
        <v>1</v>
      </c>
      <c r="D1903" s="7" t="n">
        <v>850</v>
      </c>
      <c r="E1903" s="7" t="n">
        <v>100</v>
      </c>
      <c r="F1903" s="7" t="n">
        <v>5</v>
      </c>
    </row>
    <row r="1904" spans="1:8">
      <c r="A1904" t="s">
        <v>4</v>
      </c>
      <c r="B1904" s="4" t="s">
        <v>5</v>
      </c>
      <c r="C1904" s="4" t="s">
        <v>6</v>
      </c>
      <c r="D1904" s="4" t="s">
        <v>10</v>
      </c>
    </row>
    <row r="1905" spans="1:8">
      <c r="A1905" t="n">
        <v>16700</v>
      </c>
      <c r="B1905" s="78" t="n">
        <v>29</v>
      </c>
      <c r="C1905" s="7" t="s">
        <v>213</v>
      </c>
      <c r="D1905" s="7" t="n">
        <v>65533</v>
      </c>
    </row>
    <row r="1906" spans="1:8">
      <c r="A1906" t="s">
        <v>4</v>
      </c>
      <c r="B1906" s="4" t="s">
        <v>5</v>
      </c>
      <c r="C1906" s="4" t="s">
        <v>14</v>
      </c>
      <c r="D1906" s="4" t="s">
        <v>10</v>
      </c>
      <c r="E1906" s="4" t="s">
        <v>6</v>
      </c>
    </row>
    <row r="1907" spans="1:8">
      <c r="A1907" t="n">
        <v>16716</v>
      </c>
      <c r="B1907" s="57" t="n">
        <v>51</v>
      </c>
      <c r="C1907" s="7" t="n">
        <v>4</v>
      </c>
      <c r="D1907" s="7" t="n">
        <v>25</v>
      </c>
      <c r="E1907" s="7" t="s">
        <v>76</v>
      </c>
    </row>
    <row r="1908" spans="1:8">
      <c r="A1908" t="s">
        <v>4</v>
      </c>
      <c r="B1908" s="4" t="s">
        <v>5</v>
      </c>
      <c r="C1908" s="4" t="s">
        <v>10</v>
      </c>
    </row>
    <row r="1909" spans="1:8">
      <c r="A1909" t="n">
        <v>16729</v>
      </c>
      <c r="B1909" s="41" t="n">
        <v>16</v>
      </c>
      <c r="C1909" s="7" t="n">
        <v>0</v>
      </c>
    </row>
    <row r="1910" spans="1:8">
      <c r="A1910" t="s">
        <v>4</v>
      </c>
      <c r="B1910" s="4" t="s">
        <v>5</v>
      </c>
      <c r="C1910" s="4" t="s">
        <v>10</v>
      </c>
      <c r="D1910" s="4" t="s">
        <v>14</v>
      </c>
      <c r="E1910" s="4" t="s">
        <v>9</v>
      </c>
      <c r="F1910" s="4" t="s">
        <v>50</v>
      </c>
      <c r="G1910" s="4" t="s">
        <v>14</v>
      </c>
      <c r="H1910" s="4" t="s">
        <v>14</v>
      </c>
    </row>
    <row r="1911" spans="1:8">
      <c r="A1911" t="n">
        <v>16732</v>
      </c>
      <c r="B1911" s="58" t="n">
        <v>26</v>
      </c>
      <c r="C1911" s="7" t="n">
        <v>25</v>
      </c>
      <c r="D1911" s="7" t="n">
        <v>17</v>
      </c>
      <c r="E1911" s="7" t="n">
        <v>34301</v>
      </c>
      <c r="F1911" s="7" t="s">
        <v>214</v>
      </c>
      <c r="G1911" s="7" t="n">
        <v>2</v>
      </c>
      <c r="H1911" s="7" t="n">
        <v>0</v>
      </c>
    </row>
    <row r="1912" spans="1:8">
      <c r="A1912" t="s">
        <v>4</v>
      </c>
      <c r="B1912" s="4" t="s">
        <v>5</v>
      </c>
    </row>
    <row r="1913" spans="1:8">
      <c r="A1913" t="n">
        <v>16778</v>
      </c>
      <c r="B1913" s="33" t="n">
        <v>28</v>
      </c>
    </row>
    <row r="1914" spans="1:8">
      <c r="A1914" t="s">
        <v>4</v>
      </c>
      <c r="B1914" s="4" t="s">
        <v>5</v>
      </c>
      <c r="C1914" s="4" t="s">
        <v>6</v>
      </c>
      <c r="D1914" s="4" t="s">
        <v>10</v>
      </c>
    </row>
    <row r="1915" spans="1:8">
      <c r="A1915" t="n">
        <v>16779</v>
      </c>
      <c r="B1915" s="78" t="n">
        <v>29</v>
      </c>
      <c r="C1915" s="7" t="s">
        <v>13</v>
      </c>
      <c r="D1915" s="7" t="n">
        <v>65533</v>
      </c>
    </row>
    <row r="1916" spans="1:8">
      <c r="A1916" t="s">
        <v>4</v>
      </c>
      <c r="B1916" s="4" t="s">
        <v>5</v>
      </c>
      <c r="C1916" s="4" t="s">
        <v>10</v>
      </c>
      <c r="D1916" s="4" t="s">
        <v>14</v>
      </c>
    </row>
    <row r="1917" spans="1:8">
      <c r="A1917" t="n">
        <v>16783</v>
      </c>
      <c r="B1917" s="69" t="n">
        <v>89</v>
      </c>
      <c r="C1917" s="7" t="n">
        <v>65533</v>
      </c>
      <c r="D1917" s="7" t="n">
        <v>1</v>
      </c>
    </row>
    <row r="1918" spans="1:8">
      <c r="A1918" t="s">
        <v>4</v>
      </c>
      <c r="B1918" s="4" t="s">
        <v>5</v>
      </c>
      <c r="C1918" s="4" t="s">
        <v>14</v>
      </c>
      <c r="D1918" s="4" t="s">
        <v>10</v>
      </c>
      <c r="E1918" s="4" t="s">
        <v>10</v>
      </c>
      <c r="F1918" s="4" t="s">
        <v>14</v>
      </c>
    </row>
    <row r="1919" spans="1:8">
      <c r="A1919" t="n">
        <v>16787</v>
      </c>
      <c r="B1919" s="31" t="n">
        <v>25</v>
      </c>
      <c r="C1919" s="7" t="n">
        <v>1</v>
      </c>
      <c r="D1919" s="7" t="n">
        <v>65535</v>
      </c>
      <c r="E1919" s="7" t="n">
        <v>65535</v>
      </c>
      <c r="F1919" s="7" t="n">
        <v>0</v>
      </c>
    </row>
    <row r="1920" spans="1:8">
      <c r="A1920" t="s">
        <v>4</v>
      </c>
      <c r="B1920" s="4" t="s">
        <v>5</v>
      </c>
      <c r="C1920" s="4" t="s">
        <v>14</v>
      </c>
      <c r="D1920" s="4" t="s">
        <v>10</v>
      </c>
      <c r="E1920" s="4" t="s">
        <v>24</v>
      </c>
    </row>
    <row r="1921" spans="1:8">
      <c r="A1921" t="n">
        <v>16794</v>
      </c>
      <c r="B1921" s="37" t="n">
        <v>58</v>
      </c>
      <c r="C1921" s="7" t="n">
        <v>101</v>
      </c>
      <c r="D1921" s="7" t="n">
        <v>500</v>
      </c>
      <c r="E1921" s="7" t="n">
        <v>1</v>
      </c>
    </row>
    <row r="1922" spans="1:8">
      <c r="A1922" t="s">
        <v>4</v>
      </c>
      <c r="B1922" s="4" t="s">
        <v>5</v>
      </c>
      <c r="C1922" s="4" t="s">
        <v>14</v>
      </c>
      <c r="D1922" s="4" t="s">
        <v>10</v>
      </c>
    </row>
    <row r="1923" spans="1:8">
      <c r="A1923" t="n">
        <v>16802</v>
      </c>
      <c r="B1923" s="37" t="n">
        <v>58</v>
      </c>
      <c r="C1923" s="7" t="n">
        <v>254</v>
      </c>
      <c r="D1923" s="7" t="n">
        <v>0</v>
      </c>
    </row>
    <row r="1924" spans="1:8">
      <c r="A1924" t="s">
        <v>4</v>
      </c>
      <c r="B1924" s="4" t="s">
        <v>5</v>
      </c>
      <c r="C1924" s="4" t="s">
        <v>10</v>
      </c>
      <c r="D1924" s="4" t="s">
        <v>14</v>
      </c>
      <c r="E1924" s="4" t="s">
        <v>6</v>
      </c>
      <c r="F1924" s="4" t="s">
        <v>24</v>
      </c>
      <c r="G1924" s="4" t="s">
        <v>24</v>
      </c>
      <c r="H1924" s="4" t="s">
        <v>24</v>
      </c>
    </row>
    <row r="1925" spans="1:8">
      <c r="A1925" t="n">
        <v>16806</v>
      </c>
      <c r="B1925" s="60" t="n">
        <v>48</v>
      </c>
      <c r="C1925" s="7" t="n">
        <v>25</v>
      </c>
      <c r="D1925" s="7" t="n">
        <v>0</v>
      </c>
      <c r="E1925" s="7" t="s">
        <v>85</v>
      </c>
      <c r="F1925" s="7" t="n">
        <v>-1</v>
      </c>
      <c r="G1925" s="7" t="n">
        <v>1</v>
      </c>
      <c r="H1925" s="7" t="n">
        <v>1.40129846432482e-45</v>
      </c>
    </row>
    <row r="1926" spans="1:8">
      <c r="A1926" t="s">
        <v>4</v>
      </c>
      <c r="B1926" s="4" t="s">
        <v>5</v>
      </c>
      <c r="C1926" s="4" t="s">
        <v>14</v>
      </c>
    </row>
    <row r="1927" spans="1:8">
      <c r="A1927" t="n">
        <v>16835</v>
      </c>
      <c r="B1927" s="72" t="n">
        <v>116</v>
      </c>
      <c r="C1927" s="7" t="n">
        <v>1</v>
      </c>
    </row>
    <row r="1928" spans="1:8">
      <c r="A1928" t="s">
        <v>4</v>
      </c>
      <c r="B1928" s="4" t="s">
        <v>5</v>
      </c>
      <c r="C1928" s="4" t="s">
        <v>14</v>
      </c>
      <c r="D1928" s="4" t="s">
        <v>10</v>
      </c>
      <c r="E1928" s="4" t="s">
        <v>10</v>
      </c>
      <c r="F1928" s="4" t="s">
        <v>9</v>
      </c>
    </row>
    <row r="1929" spans="1:8">
      <c r="A1929" t="n">
        <v>16837</v>
      </c>
      <c r="B1929" s="67" t="n">
        <v>84</v>
      </c>
      <c r="C1929" s="7" t="n">
        <v>0</v>
      </c>
      <c r="D1929" s="7" t="n">
        <v>0</v>
      </c>
      <c r="E1929" s="7" t="n">
        <v>0</v>
      </c>
      <c r="F1929" s="7" t="n">
        <v>1045220557</v>
      </c>
    </row>
    <row r="1930" spans="1:8">
      <c r="A1930" t="s">
        <v>4</v>
      </c>
      <c r="B1930" s="4" t="s">
        <v>5</v>
      </c>
      <c r="C1930" s="4" t="s">
        <v>14</v>
      </c>
      <c r="D1930" s="4" t="s">
        <v>14</v>
      </c>
      <c r="E1930" s="4" t="s">
        <v>24</v>
      </c>
      <c r="F1930" s="4" t="s">
        <v>24</v>
      </c>
      <c r="G1930" s="4" t="s">
        <v>24</v>
      </c>
      <c r="H1930" s="4" t="s">
        <v>10</v>
      </c>
    </row>
    <row r="1931" spans="1:8">
      <c r="A1931" t="n">
        <v>16847</v>
      </c>
      <c r="B1931" s="66" t="n">
        <v>45</v>
      </c>
      <c r="C1931" s="7" t="n">
        <v>2</v>
      </c>
      <c r="D1931" s="7" t="n">
        <v>3</v>
      </c>
      <c r="E1931" s="7" t="n">
        <v>-126.730003356934</v>
      </c>
      <c r="F1931" s="7" t="n">
        <v>-0.560000002384186</v>
      </c>
      <c r="G1931" s="7" t="n">
        <v>128.050003051758</v>
      </c>
      <c r="H1931" s="7" t="n">
        <v>0</v>
      </c>
    </row>
    <row r="1932" spans="1:8">
      <c r="A1932" t="s">
        <v>4</v>
      </c>
      <c r="B1932" s="4" t="s">
        <v>5</v>
      </c>
      <c r="C1932" s="4" t="s">
        <v>14</v>
      </c>
      <c r="D1932" s="4" t="s">
        <v>14</v>
      </c>
      <c r="E1932" s="4" t="s">
        <v>24</v>
      </c>
      <c r="F1932" s="4" t="s">
        <v>24</v>
      </c>
      <c r="G1932" s="4" t="s">
        <v>24</v>
      </c>
      <c r="H1932" s="4" t="s">
        <v>10</v>
      </c>
      <c r="I1932" s="4" t="s">
        <v>14</v>
      </c>
    </row>
    <row r="1933" spans="1:8">
      <c r="A1933" t="n">
        <v>16864</v>
      </c>
      <c r="B1933" s="66" t="n">
        <v>45</v>
      </c>
      <c r="C1933" s="7" t="n">
        <v>4</v>
      </c>
      <c r="D1933" s="7" t="n">
        <v>3</v>
      </c>
      <c r="E1933" s="7" t="n">
        <v>352.549987792969</v>
      </c>
      <c r="F1933" s="7" t="n">
        <v>160.270004272461</v>
      </c>
      <c r="G1933" s="7" t="n">
        <v>0</v>
      </c>
      <c r="H1933" s="7" t="n">
        <v>0</v>
      </c>
      <c r="I1933" s="7" t="n">
        <v>0</v>
      </c>
    </row>
    <row r="1934" spans="1:8">
      <c r="A1934" t="s">
        <v>4</v>
      </c>
      <c r="B1934" s="4" t="s">
        <v>5</v>
      </c>
      <c r="C1934" s="4" t="s">
        <v>14</v>
      </c>
      <c r="D1934" s="4" t="s">
        <v>14</v>
      </c>
      <c r="E1934" s="4" t="s">
        <v>24</v>
      </c>
      <c r="F1934" s="4" t="s">
        <v>10</v>
      </c>
    </row>
    <row r="1935" spans="1:8">
      <c r="A1935" t="n">
        <v>16882</v>
      </c>
      <c r="B1935" s="66" t="n">
        <v>45</v>
      </c>
      <c r="C1935" s="7" t="n">
        <v>5</v>
      </c>
      <c r="D1935" s="7" t="n">
        <v>3</v>
      </c>
      <c r="E1935" s="7" t="n">
        <v>1.29999995231628</v>
      </c>
      <c r="F1935" s="7" t="n">
        <v>0</v>
      </c>
    </row>
    <row r="1936" spans="1:8">
      <c r="A1936" t="s">
        <v>4</v>
      </c>
      <c r="B1936" s="4" t="s">
        <v>5</v>
      </c>
      <c r="C1936" s="4" t="s">
        <v>14</v>
      </c>
      <c r="D1936" s="4" t="s">
        <v>14</v>
      </c>
      <c r="E1936" s="4" t="s">
        <v>24</v>
      </c>
      <c r="F1936" s="4" t="s">
        <v>10</v>
      </c>
    </row>
    <row r="1937" spans="1:9">
      <c r="A1937" t="n">
        <v>16891</v>
      </c>
      <c r="B1937" s="66" t="n">
        <v>45</v>
      </c>
      <c r="C1937" s="7" t="n">
        <v>11</v>
      </c>
      <c r="D1937" s="7" t="n">
        <v>3</v>
      </c>
      <c r="E1937" s="7" t="n">
        <v>45</v>
      </c>
      <c r="F1937" s="7" t="n">
        <v>0</v>
      </c>
    </row>
    <row r="1938" spans="1:9">
      <c r="A1938" t="s">
        <v>4</v>
      </c>
      <c r="B1938" s="4" t="s">
        <v>5</v>
      </c>
      <c r="C1938" s="4" t="s">
        <v>10</v>
      </c>
      <c r="D1938" s="4" t="s">
        <v>9</v>
      </c>
    </row>
    <row r="1939" spans="1:9">
      <c r="A1939" t="n">
        <v>16900</v>
      </c>
      <c r="B1939" s="79" t="n">
        <v>44</v>
      </c>
      <c r="C1939" s="7" t="n">
        <v>24</v>
      </c>
      <c r="D1939" s="7" t="n">
        <v>128</v>
      </c>
    </row>
    <row r="1940" spans="1:9">
      <c r="A1940" t="s">
        <v>4</v>
      </c>
      <c r="B1940" s="4" t="s">
        <v>5</v>
      </c>
      <c r="C1940" s="4" t="s">
        <v>10</v>
      </c>
      <c r="D1940" s="4" t="s">
        <v>9</v>
      </c>
    </row>
    <row r="1941" spans="1:9">
      <c r="A1941" t="n">
        <v>16907</v>
      </c>
      <c r="B1941" s="79" t="n">
        <v>44</v>
      </c>
      <c r="C1941" s="7" t="n">
        <v>25</v>
      </c>
      <c r="D1941" s="7" t="n">
        <v>128</v>
      </c>
    </row>
    <row r="1942" spans="1:9">
      <c r="A1942" t="s">
        <v>4</v>
      </c>
      <c r="B1942" s="4" t="s">
        <v>5</v>
      </c>
      <c r="C1942" s="4" t="s">
        <v>14</v>
      </c>
      <c r="D1942" s="4" t="s">
        <v>10</v>
      </c>
    </row>
    <row r="1943" spans="1:9">
      <c r="A1943" t="n">
        <v>16914</v>
      </c>
      <c r="B1943" s="37" t="n">
        <v>58</v>
      </c>
      <c r="C1943" s="7" t="n">
        <v>255</v>
      </c>
      <c r="D1943" s="7" t="n">
        <v>0</v>
      </c>
    </row>
    <row r="1944" spans="1:9">
      <c r="A1944" t="s">
        <v>4</v>
      </c>
      <c r="B1944" s="4" t="s">
        <v>5</v>
      </c>
      <c r="C1944" s="4" t="s">
        <v>10</v>
      </c>
      <c r="D1944" s="4" t="s">
        <v>14</v>
      </c>
      <c r="E1944" s="4" t="s">
        <v>24</v>
      </c>
      <c r="F1944" s="4" t="s">
        <v>10</v>
      </c>
    </row>
    <row r="1945" spans="1:9">
      <c r="A1945" t="n">
        <v>16918</v>
      </c>
      <c r="B1945" s="54" t="n">
        <v>59</v>
      </c>
      <c r="C1945" s="7" t="n">
        <v>0</v>
      </c>
      <c r="D1945" s="7" t="n">
        <v>1</v>
      </c>
      <c r="E1945" s="7" t="n">
        <v>0.150000005960464</v>
      </c>
      <c r="F1945" s="7" t="n">
        <v>0</v>
      </c>
    </row>
    <row r="1946" spans="1:9">
      <c r="A1946" t="s">
        <v>4</v>
      </c>
      <c r="B1946" s="4" t="s">
        <v>5</v>
      </c>
      <c r="C1946" s="4" t="s">
        <v>10</v>
      </c>
    </row>
    <row r="1947" spans="1:9">
      <c r="A1947" t="n">
        <v>16928</v>
      </c>
      <c r="B1947" s="41" t="n">
        <v>16</v>
      </c>
      <c r="C1947" s="7" t="n">
        <v>50</v>
      </c>
    </row>
    <row r="1948" spans="1:9">
      <c r="A1948" t="s">
        <v>4</v>
      </c>
      <c r="B1948" s="4" t="s">
        <v>5</v>
      </c>
      <c r="C1948" s="4" t="s">
        <v>10</v>
      </c>
      <c r="D1948" s="4" t="s">
        <v>14</v>
      </c>
      <c r="E1948" s="4" t="s">
        <v>24</v>
      </c>
      <c r="F1948" s="4" t="s">
        <v>10</v>
      </c>
    </row>
    <row r="1949" spans="1:9">
      <c r="A1949" t="n">
        <v>16931</v>
      </c>
      <c r="B1949" s="54" t="n">
        <v>59</v>
      </c>
      <c r="C1949" s="7" t="n">
        <v>2</v>
      </c>
      <c r="D1949" s="7" t="n">
        <v>1</v>
      </c>
      <c r="E1949" s="7" t="n">
        <v>0.150000005960464</v>
      </c>
      <c r="F1949" s="7" t="n">
        <v>0</v>
      </c>
    </row>
    <row r="1950" spans="1:9">
      <c r="A1950" t="s">
        <v>4</v>
      </c>
      <c r="B1950" s="4" t="s">
        <v>5</v>
      </c>
      <c r="C1950" s="4" t="s">
        <v>10</v>
      </c>
    </row>
    <row r="1951" spans="1:9">
      <c r="A1951" t="n">
        <v>16941</v>
      </c>
      <c r="B1951" s="41" t="n">
        <v>16</v>
      </c>
      <c r="C1951" s="7" t="n">
        <v>50</v>
      </c>
    </row>
    <row r="1952" spans="1:9">
      <c r="A1952" t="s">
        <v>4</v>
      </c>
      <c r="B1952" s="4" t="s">
        <v>5</v>
      </c>
      <c r="C1952" s="4" t="s">
        <v>10</v>
      </c>
      <c r="D1952" s="4" t="s">
        <v>14</v>
      </c>
      <c r="E1952" s="4" t="s">
        <v>24</v>
      </c>
      <c r="F1952" s="4" t="s">
        <v>10</v>
      </c>
    </row>
    <row r="1953" spans="1:6">
      <c r="A1953" t="n">
        <v>16944</v>
      </c>
      <c r="B1953" s="54" t="n">
        <v>59</v>
      </c>
      <c r="C1953" s="7" t="n">
        <v>4</v>
      </c>
      <c r="D1953" s="7" t="n">
        <v>1</v>
      </c>
      <c r="E1953" s="7" t="n">
        <v>0.150000005960464</v>
      </c>
      <c r="F1953" s="7" t="n">
        <v>0</v>
      </c>
    </row>
    <row r="1954" spans="1:6">
      <c r="A1954" t="s">
        <v>4</v>
      </c>
      <c r="B1954" s="4" t="s">
        <v>5</v>
      </c>
      <c r="C1954" s="4" t="s">
        <v>10</v>
      </c>
    </row>
    <row r="1955" spans="1:6">
      <c r="A1955" t="n">
        <v>16954</v>
      </c>
      <c r="B1955" s="41" t="n">
        <v>16</v>
      </c>
      <c r="C1955" s="7" t="n">
        <v>50</v>
      </c>
    </row>
    <row r="1956" spans="1:6">
      <c r="A1956" t="s">
        <v>4</v>
      </c>
      <c r="B1956" s="4" t="s">
        <v>5</v>
      </c>
      <c r="C1956" s="4" t="s">
        <v>10</v>
      </c>
      <c r="D1956" s="4" t="s">
        <v>14</v>
      </c>
      <c r="E1956" s="4" t="s">
        <v>24</v>
      </c>
      <c r="F1956" s="4" t="s">
        <v>10</v>
      </c>
    </row>
    <row r="1957" spans="1:6">
      <c r="A1957" t="n">
        <v>16957</v>
      </c>
      <c r="B1957" s="54" t="n">
        <v>59</v>
      </c>
      <c r="C1957" s="7" t="n">
        <v>16</v>
      </c>
      <c r="D1957" s="7" t="n">
        <v>1</v>
      </c>
      <c r="E1957" s="7" t="n">
        <v>0.150000005960464</v>
      </c>
      <c r="F1957" s="7" t="n">
        <v>0</v>
      </c>
    </row>
    <row r="1958" spans="1:6">
      <c r="A1958" t="s">
        <v>4</v>
      </c>
      <c r="B1958" s="4" t="s">
        <v>5</v>
      </c>
      <c r="C1958" s="4" t="s">
        <v>10</v>
      </c>
    </row>
    <row r="1959" spans="1:6">
      <c r="A1959" t="n">
        <v>16967</v>
      </c>
      <c r="B1959" s="41" t="n">
        <v>16</v>
      </c>
      <c r="C1959" s="7" t="n">
        <v>50</v>
      </c>
    </row>
    <row r="1960" spans="1:6">
      <c r="A1960" t="s">
        <v>4</v>
      </c>
      <c r="B1960" s="4" t="s">
        <v>5</v>
      </c>
      <c r="C1960" s="4" t="s">
        <v>10</v>
      </c>
      <c r="D1960" s="4" t="s">
        <v>14</v>
      </c>
      <c r="E1960" s="4" t="s">
        <v>24</v>
      </c>
      <c r="F1960" s="4" t="s">
        <v>10</v>
      </c>
    </row>
    <row r="1961" spans="1:6">
      <c r="A1961" t="n">
        <v>16970</v>
      </c>
      <c r="B1961" s="54" t="n">
        <v>59</v>
      </c>
      <c r="C1961" s="7" t="n">
        <v>7032</v>
      </c>
      <c r="D1961" s="7" t="n">
        <v>1</v>
      </c>
      <c r="E1961" s="7" t="n">
        <v>0.150000005960464</v>
      </c>
      <c r="F1961" s="7" t="n">
        <v>0</v>
      </c>
    </row>
    <row r="1962" spans="1:6">
      <c r="A1962" t="s">
        <v>4</v>
      </c>
      <c r="B1962" s="4" t="s">
        <v>5</v>
      </c>
      <c r="C1962" s="4" t="s">
        <v>10</v>
      </c>
    </row>
    <row r="1963" spans="1:6">
      <c r="A1963" t="n">
        <v>16980</v>
      </c>
      <c r="B1963" s="41" t="n">
        <v>16</v>
      </c>
      <c r="C1963" s="7" t="n">
        <v>1300</v>
      </c>
    </row>
    <row r="1964" spans="1:6">
      <c r="A1964" t="s">
        <v>4</v>
      </c>
      <c r="B1964" s="4" t="s">
        <v>5</v>
      </c>
      <c r="C1964" s="4" t="s">
        <v>14</v>
      </c>
      <c r="D1964" s="4" t="s">
        <v>14</v>
      </c>
      <c r="E1964" s="4" t="s">
        <v>24</v>
      </c>
      <c r="F1964" s="4" t="s">
        <v>24</v>
      </c>
      <c r="G1964" s="4" t="s">
        <v>24</v>
      </c>
      <c r="H1964" s="4" t="s">
        <v>10</v>
      </c>
    </row>
    <row r="1965" spans="1:6">
      <c r="A1965" t="n">
        <v>16983</v>
      </c>
      <c r="B1965" s="66" t="n">
        <v>45</v>
      </c>
      <c r="C1965" s="7" t="n">
        <v>2</v>
      </c>
      <c r="D1965" s="7" t="n">
        <v>3</v>
      </c>
      <c r="E1965" s="7" t="n">
        <v>-148.75</v>
      </c>
      <c r="F1965" s="7" t="n">
        <v>18.6599998474121</v>
      </c>
      <c r="G1965" s="7" t="n">
        <v>135.550003051758</v>
      </c>
      <c r="H1965" s="7" t="n">
        <v>5500</v>
      </c>
    </row>
    <row r="1966" spans="1:6">
      <c r="A1966" t="s">
        <v>4</v>
      </c>
      <c r="B1966" s="4" t="s">
        <v>5</v>
      </c>
      <c r="C1966" s="4" t="s">
        <v>14</v>
      </c>
      <c r="D1966" s="4" t="s">
        <v>14</v>
      </c>
      <c r="E1966" s="4" t="s">
        <v>24</v>
      </c>
      <c r="F1966" s="4" t="s">
        <v>24</v>
      </c>
      <c r="G1966" s="4" t="s">
        <v>24</v>
      </c>
      <c r="H1966" s="4" t="s">
        <v>10</v>
      </c>
      <c r="I1966" s="4" t="s">
        <v>14</v>
      </c>
    </row>
    <row r="1967" spans="1:6">
      <c r="A1967" t="n">
        <v>17000</v>
      </c>
      <c r="B1967" s="66" t="n">
        <v>45</v>
      </c>
      <c r="C1967" s="7" t="n">
        <v>4</v>
      </c>
      <c r="D1967" s="7" t="n">
        <v>3</v>
      </c>
      <c r="E1967" s="7" t="n">
        <v>327.619995117188</v>
      </c>
      <c r="F1967" s="7" t="n">
        <v>110.290000915527</v>
      </c>
      <c r="G1967" s="7" t="n">
        <v>0</v>
      </c>
      <c r="H1967" s="7" t="n">
        <v>5500</v>
      </c>
      <c r="I1967" s="7" t="n">
        <v>1</v>
      </c>
    </row>
    <row r="1968" spans="1:6">
      <c r="A1968" t="s">
        <v>4</v>
      </c>
      <c r="B1968" s="4" t="s">
        <v>5</v>
      </c>
      <c r="C1968" s="4" t="s">
        <v>14</v>
      </c>
      <c r="D1968" s="4" t="s">
        <v>14</v>
      </c>
      <c r="E1968" s="4" t="s">
        <v>24</v>
      </c>
      <c r="F1968" s="4" t="s">
        <v>10</v>
      </c>
    </row>
    <row r="1969" spans="1:9">
      <c r="A1969" t="n">
        <v>17018</v>
      </c>
      <c r="B1969" s="66" t="n">
        <v>45</v>
      </c>
      <c r="C1969" s="7" t="n">
        <v>5</v>
      </c>
      <c r="D1969" s="7" t="n">
        <v>3</v>
      </c>
      <c r="E1969" s="7" t="n">
        <v>6.69999980926514</v>
      </c>
      <c r="F1969" s="7" t="n">
        <v>5500</v>
      </c>
    </row>
    <row r="1970" spans="1:9">
      <c r="A1970" t="s">
        <v>4</v>
      </c>
      <c r="B1970" s="4" t="s">
        <v>5</v>
      </c>
      <c r="C1970" s="4" t="s">
        <v>14</v>
      </c>
      <c r="D1970" s="4" t="s">
        <v>14</v>
      </c>
      <c r="E1970" s="4" t="s">
        <v>24</v>
      </c>
      <c r="F1970" s="4" t="s">
        <v>10</v>
      </c>
    </row>
    <row r="1971" spans="1:9">
      <c r="A1971" t="n">
        <v>17027</v>
      </c>
      <c r="B1971" s="66" t="n">
        <v>45</v>
      </c>
      <c r="C1971" s="7" t="n">
        <v>11</v>
      </c>
      <c r="D1971" s="7" t="n">
        <v>3</v>
      </c>
      <c r="E1971" s="7" t="n">
        <v>44</v>
      </c>
      <c r="F1971" s="7" t="n">
        <v>5500</v>
      </c>
    </row>
    <row r="1972" spans="1:9">
      <c r="A1972" t="s">
        <v>4</v>
      </c>
      <c r="B1972" s="4" t="s">
        <v>5</v>
      </c>
      <c r="C1972" s="4" t="s">
        <v>14</v>
      </c>
      <c r="D1972" s="4" t="s">
        <v>14</v>
      </c>
    </row>
    <row r="1973" spans="1:9">
      <c r="A1973" t="n">
        <v>17036</v>
      </c>
      <c r="B1973" s="14" t="n">
        <v>49</v>
      </c>
      <c r="C1973" s="7" t="n">
        <v>2</v>
      </c>
      <c r="D1973" s="7" t="n">
        <v>0</v>
      </c>
    </row>
    <row r="1974" spans="1:9">
      <c r="A1974" t="s">
        <v>4</v>
      </c>
      <c r="B1974" s="4" t="s">
        <v>5</v>
      </c>
      <c r="C1974" s="4" t="s">
        <v>14</v>
      </c>
      <c r="D1974" s="4" t="s">
        <v>10</v>
      </c>
      <c r="E1974" s="4" t="s">
        <v>9</v>
      </c>
      <c r="F1974" s="4" t="s">
        <v>10</v>
      </c>
      <c r="G1974" s="4" t="s">
        <v>9</v>
      </c>
      <c r="H1974" s="4" t="s">
        <v>14</v>
      </c>
    </row>
    <row r="1975" spans="1:9">
      <c r="A1975" t="n">
        <v>17039</v>
      </c>
      <c r="B1975" s="14" t="n">
        <v>49</v>
      </c>
      <c r="C1975" s="7" t="n">
        <v>0</v>
      </c>
      <c r="D1975" s="7" t="n">
        <v>555</v>
      </c>
      <c r="E1975" s="7" t="n">
        <v>1065353216</v>
      </c>
      <c r="F1975" s="7" t="n">
        <v>0</v>
      </c>
      <c r="G1975" s="7" t="n">
        <v>0</v>
      </c>
      <c r="H1975" s="7" t="n">
        <v>0</v>
      </c>
    </row>
    <row r="1976" spans="1:9">
      <c r="A1976" t="s">
        <v>4</v>
      </c>
      <c r="B1976" s="4" t="s">
        <v>5</v>
      </c>
      <c r="C1976" s="4" t="s">
        <v>10</v>
      </c>
      <c r="D1976" s="4" t="s">
        <v>24</v>
      </c>
      <c r="E1976" s="4" t="s">
        <v>24</v>
      </c>
      <c r="F1976" s="4" t="s">
        <v>14</v>
      </c>
    </row>
    <row r="1977" spans="1:9">
      <c r="A1977" t="n">
        <v>17054</v>
      </c>
      <c r="B1977" s="80" t="n">
        <v>52</v>
      </c>
      <c r="C1977" s="7" t="n">
        <v>16</v>
      </c>
      <c r="D1977" s="7" t="n">
        <v>261.899993896484</v>
      </c>
      <c r="E1977" s="7" t="n">
        <v>10</v>
      </c>
      <c r="F1977" s="7" t="n">
        <v>0</v>
      </c>
    </row>
    <row r="1978" spans="1:9">
      <c r="A1978" t="s">
        <v>4</v>
      </c>
      <c r="B1978" s="4" t="s">
        <v>5</v>
      </c>
      <c r="C1978" s="4" t="s">
        <v>10</v>
      </c>
    </row>
    <row r="1979" spans="1:9">
      <c r="A1979" t="n">
        <v>17066</v>
      </c>
      <c r="B1979" s="41" t="n">
        <v>16</v>
      </c>
      <c r="C1979" s="7" t="n">
        <v>150</v>
      </c>
    </row>
    <row r="1980" spans="1:9">
      <c r="A1980" t="s">
        <v>4</v>
      </c>
      <c r="B1980" s="4" t="s">
        <v>5</v>
      </c>
      <c r="C1980" s="4" t="s">
        <v>10</v>
      </c>
      <c r="D1980" s="4" t="s">
        <v>24</v>
      </c>
      <c r="E1980" s="4" t="s">
        <v>24</v>
      </c>
      <c r="F1980" s="4" t="s">
        <v>14</v>
      </c>
    </row>
    <row r="1981" spans="1:9">
      <c r="A1981" t="n">
        <v>17069</v>
      </c>
      <c r="B1981" s="80" t="n">
        <v>52</v>
      </c>
      <c r="C1981" s="7" t="n">
        <v>0</v>
      </c>
      <c r="D1981" s="7" t="n">
        <v>250.5</v>
      </c>
      <c r="E1981" s="7" t="n">
        <v>10</v>
      </c>
      <c r="F1981" s="7" t="n">
        <v>0</v>
      </c>
    </row>
    <row r="1982" spans="1:9">
      <c r="A1982" t="s">
        <v>4</v>
      </c>
      <c r="B1982" s="4" t="s">
        <v>5</v>
      </c>
      <c r="C1982" s="4" t="s">
        <v>10</v>
      </c>
    </row>
    <row r="1983" spans="1:9">
      <c r="A1983" t="n">
        <v>17081</v>
      </c>
      <c r="B1983" s="41" t="n">
        <v>16</v>
      </c>
      <c r="C1983" s="7" t="n">
        <v>150</v>
      </c>
    </row>
    <row r="1984" spans="1:9">
      <c r="A1984" t="s">
        <v>4</v>
      </c>
      <c r="B1984" s="4" t="s">
        <v>5</v>
      </c>
      <c r="C1984" s="4" t="s">
        <v>10</v>
      </c>
      <c r="D1984" s="4" t="s">
        <v>24</v>
      </c>
      <c r="E1984" s="4" t="s">
        <v>24</v>
      </c>
      <c r="F1984" s="4" t="s">
        <v>14</v>
      </c>
    </row>
    <row r="1985" spans="1:8">
      <c r="A1985" t="n">
        <v>17084</v>
      </c>
      <c r="B1985" s="80" t="n">
        <v>52</v>
      </c>
      <c r="C1985" s="7" t="n">
        <v>2</v>
      </c>
      <c r="D1985" s="7" t="n">
        <v>264.700012207031</v>
      </c>
      <c r="E1985" s="7" t="n">
        <v>10</v>
      </c>
      <c r="F1985" s="7" t="n">
        <v>0</v>
      </c>
    </row>
    <row r="1986" spans="1:8">
      <c r="A1986" t="s">
        <v>4</v>
      </c>
      <c r="B1986" s="4" t="s">
        <v>5</v>
      </c>
      <c r="C1986" s="4" t="s">
        <v>10</v>
      </c>
    </row>
    <row r="1987" spans="1:8">
      <c r="A1987" t="n">
        <v>17096</v>
      </c>
      <c r="B1987" s="41" t="n">
        <v>16</v>
      </c>
      <c r="C1987" s="7" t="n">
        <v>150</v>
      </c>
    </row>
    <row r="1988" spans="1:8">
      <c r="A1988" t="s">
        <v>4</v>
      </c>
      <c r="B1988" s="4" t="s">
        <v>5</v>
      </c>
      <c r="C1988" s="4" t="s">
        <v>10</v>
      </c>
      <c r="D1988" s="4" t="s">
        <v>24</v>
      </c>
      <c r="E1988" s="4" t="s">
        <v>24</v>
      </c>
      <c r="F1988" s="4" t="s">
        <v>14</v>
      </c>
    </row>
    <row r="1989" spans="1:8">
      <c r="A1989" t="n">
        <v>17099</v>
      </c>
      <c r="B1989" s="80" t="n">
        <v>52</v>
      </c>
      <c r="C1989" s="7" t="n">
        <v>7032</v>
      </c>
      <c r="D1989" s="7" t="n">
        <v>261.899993896484</v>
      </c>
      <c r="E1989" s="7" t="n">
        <v>10</v>
      </c>
      <c r="F1989" s="7" t="n">
        <v>0</v>
      </c>
    </row>
    <row r="1990" spans="1:8">
      <c r="A1990" t="s">
        <v>4</v>
      </c>
      <c r="B1990" s="4" t="s">
        <v>5</v>
      </c>
      <c r="C1990" s="4" t="s">
        <v>10</v>
      </c>
    </row>
    <row r="1991" spans="1:8">
      <c r="A1991" t="n">
        <v>17111</v>
      </c>
      <c r="B1991" s="41" t="n">
        <v>16</v>
      </c>
      <c r="C1991" s="7" t="n">
        <v>50</v>
      </c>
    </row>
    <row r="1992" spans="1:8">
      <c r="A1992" t="s">
        <v>4</v>
      </c>
      <c r="B1992" s="4" t="s">
        <v>5</v>
      </c>
      <c r="C1992" s="4" t="s">
        <v>10</v>
      </c>
      <c r="D1992" s="4" t="s">
        <v>10</v>
      </c>
      <c r="E1992" s="4" t="s">
        <v>10</v>
      </c>
    </row>
    <row r="1993" spans="1:8">
      <c r="A1993" t="n">
        <v>17114</v>
      </c>
      <c r="B1993" s="73" t="n">
        <v>61</v>
      </c>
      <c r="C1993" s="7" t="n">
        <v>0</v>
      </c>
      <c r="D1993" s="7" t="n">
        <v>1590</v>
      </c>
      <c r="E1993" s="7" t="n">
        <v>1000</v>
      </c>
    </row>
    <row r="1994" spans="1:8">
      <c r="A1994" t="s">
        <v>4</v>
      </c>
      <c r="B1994" s="4" t="s">
        <v>5</v>
      </c>
      <c r="C1994" s="4" t="s">
        <v>10</v>
      </c>
      <c r="D1994" s="4" t="s">
        <v>10</v>
      </c>
      <c r="E1994" s="4" t="s">
        <v>10</v>
      </c>
    </row>
    <row r="1995" spans="1:8">
      <c r="A1995" t="n">
        <v>17121</v>
      </c>
      <c r="B1995" s="73" t="n">
        <v>61</v>
      </c>
      <c r="C1995" s="7" t="n">
        <v>2</v>
      </c>
      <c r="D1995" s="7" t="n">
        <v>1590</v>
      </c>
      <c r="E1995" s="7" t="n">
        <v>1000</v>
      </c>
    </row>
    <row r="1996" spans="1:8">
      <c r="A1996" t="s">
        <v>4</v>
      </c>
      <c r="B1996" s="4" t="s">
        <v>5</v>
      </c>
      <c r="C1996" s="4" t="s">
        <v>10</v>
      </c>
      <c r="D1996" s="4" t="s">
        <v>10</v>
      </c>
      <c r="E1996" s="4" t="s">
        <v>10</v>
      </c>
    </row>
    <row r="1997" spans="1:8">
      <c r="A1997" t="n">
        <v>17128</v>
      </c>
      <c r="B1997" s="73" t="n">
        <v>61</v>
      </c>
      <c r="C1997" s="7" t="n">
        <v>4</v>
      </c>
      <c r="D1997" s="7" t="n">
        <v>1590</v>
      </c>
      <c r="E1997" s="7" t="n">
        <v>1000</v>
      </c>
    </row>
    <row r="1998" spans="1:8">
      <c r="A1998" t="s">
        <v>4</v>
      </c>
      <c r="B1998" s="4" t="s">
        <v>5</v>
      </c>
      <c r="C1998" s="4" t="s">
        <v>10</v>
      </c>
      <c r="D1998" s="4" t="s">
        <v>10</v>
      </c>
      <c r="E1998" s="4" t="s">
        <v>10</v>
      </c>
    </row>
    <row r="1999" spans="1:8">
      <c r="A1999" t="n">
        <v>17135</v>
      </c>
      <c r="B1999" s="73" t="n">
        <v>61</v>
      </c>
      <c r="C1999" s="7" t="n">
        <v>16</v>
      </c>
      <c r="D1999" s="7" t="n">
        <v>1590</v>
      </c>
      <c r="E1999" s="7" t="n">
        <v>1000</v>
      </c>
    </row>
    <row r="2000" spans="1:8">
      <c r="A2000" t="s">
        <v>4</v>
      </c>
      <c r="B2000" s="4" t="s">
        <v>5</v>
      </c>
      <c r="C2000" s="4" t="s">
        <v>10</v>
      </c>
      <c r="D2000" s="4" t="s">
        <v>10</v>
      </c>
      <c r="E2000" s="4" t="s">
        <v>10</v>
      </c>
    </row>
    <row r="2001" spans="1:6">
      <c r="A2001" t="n">
        <v>17142</v>
      </c>
      <c r="B2001" s="73" t="n">
        <v>61</v>
      </c>
      <c r="C2001" s="7" t="n">
        <v>7032</v>
      </c>
      <c r="D2001" s="7" t="n">
        <v>1590</v>
      </c>
      <c r="E2001" s="7" t="n">
        <v>1000</v>
      </c>
    </row>
    <row r="2002" spans="1:6">
      <c r="A2002" t="s">
        <v>4</v>
      </c>
      <c r="B2002" s="4" t="s">
        <v>5</v>
      </c>
      <c r="C2002" s="4" t="s">
        <v>10</v>
      </c>
      <c r="D2002" s="4" t="s">
        <v>24</v>
      </c>
      <c r="E2002" s="4" t="s">
        <v>24</v>
      </c>
      <c r="F2002" s="4" t="s">
        <v>24</v>
      </c>
      <c r="G2002" s="4" t="s">
        <v>10</v>
      </c>
      <c r="H2002" s="4" t="s">
        <v>10</v>
      </c>
    </row>
    <row r="2003" spans="1:6">
      <c r="A2003" t="n">
        <v>17149</v>
      </c>
      <c r="B2003" s="53" t="n">
        <v>60</v>
      </c>
      <c r="C2003" s="7" t="n">
        <v>0</v>
      </c>
      <c r="D2003" s="7" t="n">
        <v>0</v>
      </c>
      <c r="E2003" s="7" t="n">
        <v>30</v>
      </c>
      <c r="F2003" s="7" t="n">
        <v>0</v>
      </c>
      <c r="G2003" s="7" t="n">
        <v>300</v>
      </c>
      <c r="H2003" s="7" t="n">
        <v>0</v>
      </c>
    </row>
    <row r="2004" spans="1:6">
      <c r="A2004" t="s">
        <v>4</v>
      </c>
      <c r="B2004" s="4" t="s">
        <v>5</v>
      </c>
      <c r="C2004" s="4" t="s">
        <v>10</v>
      </c>
      <c r="D2004" s="4" t="s">
        <v>24</v>
      </c>
      <c r="E2004" s="4" t="s">
        <v>24</v>
      </c>
      <c r="F2004" s="4" t="s">
        <v>24</v>
      </c>
      <c r="G2004" s="4" t="s">
        <v>10</v>
      </c>
      <c r="H2004" s="4" t="s">
        <v>10</v>
      </c>
    </row>
    <row r="2005" spans="1:6">
      <c r="A2005" t="n">
        <v>17168</v>
      </c>
      <c r="B2005" s="53" t="n">
        <v>60</v>
      </c>
      <c r="C2005" s="7" t="n">
        <v>2</v>
      </c>
      <c r="D2005" s="7" t="n">
        <v>0</v>
      </c>
      <c r="E2005" s="7" t="n">
        <v>30</v>
      </c>
      <c r="F2005" s="7" t="n">
        <v>0</v>
      </c>
      <c r="G2005" s="7" t="n">
        <v>300</v>
      </c>
      <c r="H2005" s="7" t="n">
        <v>0</v>
      </c>
    </row>
    <row r="2006" spans="1:6">
      <c r="A2006" t="s">
        <v>4</v>
      </c>
      <c r="B2006" s="4" t="s">
        <v>5</v>
      </c>
      <c r="C2006" s="4" t="s">
        <v>10</v>
      </c>
      <c r="D2006" s="4" t="s">
        <v>24</v>
      </c>
      <c r="E2006" s="4" t="s">
        <v>24</v>
      </c>
      <c r="F2006" s="4" t="s">
        <v>24</v>
      </c>
      <c r="G2006" s="4" t="s">
        <v>10</v>
      </c>
      <c r="H2006" s="4" t="s">
        <v>10</v>
      </c>
    </row>
    <row r="2007" spans="1:6">
      <c r="A2007" t="n">
        <v>17187</v>
      </c>
      <c r="B2007" s="53" t="n">
        <v>60</v>
      </c>
      <c r="C2007" s="7" t="n">
        <v>16</v>
      </c>
      <c r="D2007" s="7" t="n">
        <v>0</v>
      </c>
      <c r="E2007" s="7" t="n">
        <v>30</v>
      </c>
      <c r="F2007" s="7" t="n">
        <v>0</v>
      </c>
      <c r="G2007" s="7" t="n">
        <v>300</v>
      </c>
      <c r="H2007" s="7" t="n">
        <v>0</v>
      </c>
    </row>
    <row r="2008" spans="1:6">
      <c r="A2008" t="s">
        <v>4</v>
      </c>
      <c r="B2008" s="4" t="s">
        <v>5</v>
      </c>
      <c r="C2008" s="4" t="s">
        <v>10</v>
      </c>
      <c r="D2008" s="4" t="s">
        <v>24</v>
      </c>
      <c r="E2008" s="4" t="s">
        <v>24</v>
      </c>
      <c r="F2008" s="4" t="s">
        <v>24</v>
      </c>
      <c r="G2008" s="4" t="s">
        <v>10</v>
      </c>
      <c r="H2008" s="4" t="s">
        <v>10</v>
      </c>
    </row>
    <row r="2009" spans="1:6">
      <c r="A2009" t="n">
        <v>17206</v>
      </c>
      <c r="B2009" s="53" t="n">
        <v>60</v>
      </c>
      <c r="C2009" s="7" t="n">
        <v>7032</v>
      </c>
      <c r="D2009" s="7" t="n">
        <v>0</v>
      </c>
      <c r="E2009" s="7" t="n">
        <v>30</v>
      </c>
      <c r="F2009" s="7" t="n">
        <v>0</v>
      </c>
      <c r="G2009" s="7" t="n">
        <v>300</v>
      </c>
      <c r="H2009" s="7" t="n">
        <v>0</v>
      </c>
    </row>
    <row r="2010" spans="1:6">
      <c r="A2010" t="s">
        <v>4</v>
      </c>
      <c r="B2010" s="4" t="s">
        <v>5</v>
      </c>
      <c r="C2010" s="4" t="s">
        <v>10</v>
      </c>
      <c r="D2010" s="4" t="s">
        <v>24</v>
      </c>
      <c r="E2010" s="4" t="s">
        <v>24</v>
      </c>
      <c r="F2010" s="4" t="s">
        <v>24</v>
      </c>
      <c r="G2010" s="4" t="s">
        <v>10</v>
      </c>
      <c r="H2010" s="4" t="s">
        <v>10</v>
      </c>
    </row>
    <row r="2011" spans="1:6">
      <c r="A2011" t="n">
        <v>17225</v>
      </c>
      <c r="B2011" s="53" t="n">
        <v>60</v>
      </c>
      <c r="C2011" s="7" t="n">
        <v>24</v>
      </c>
      <c r="D2011" s="7" t="n">
        <v>0</v>
      </c>
      <c r="E2011" s="7" t="n">
        <v>-10</v>
      </c>
      <c r="F2011" s="7" t="n">
        <v>0</v>
      </c>
      <c r="G2011" s="7" t="n">
        <v>0</v>
      </c>
      <c r="H2011" s="7" t="n">
        <v>0</v>
      </c>
    </row>
    <row r="2012" spans="1:6">
      <c r="A2012" t="s">
        <v>4</v>
      </c>
      <c r="B2012" s="4" t="s">
        <v>5</v>
      </c>
      <c r="C2012" s="4" t="s">
        <v>10</v>
      </c>
      <c r="D2012" s="4" t="s">
        <v>24</v>
      </c>
      <c r="E2012" s="4" t="s">
        <v>24</v>
      </c>
      <c r="F2012" s="4" t="s">
        <v>24</v>
      </c>
      <c r="G2012" s="4" t="s">
        <v>10</v>
      </c>
      <c r="H2012" s="4" t="s">
        <v>10</v>
      </c>
    </row>
    <row r="2013" spans="1:6">
      <c r="A2013" t="n">
        <v>17244</v>
      </c>
      <c r="B2013" s="53" t="n">
        <v>60</v>
      </c>
      <c r="C2013" s="7" t="n">
        <v>25</v>
      </c>
      <c r="D2013" s="7" t="n">
        <v>0</v>
      </c>
      <c r="E2013" s="7" t="n">
        <v>-10</v>
      </c>
      <c r="F2013" s="7" t="n">
        <v>0</v>
      </c>
      <c r="G2013" s="7" t="n">
        <v>0</v>
      </c>
      <c r="H2013" s="7" t="n">
        <v>0</v>
      </c>
    </row>
    <row r="2014" spans="1:6">
      <c r="A2014" t="s">
        <v>4</v>
      </c>
      <c r="B2014" s="4" t="s">
        <v>5</v>
      </c>
      <c r="C2014" s="4" t="s">
        <v>10</v>
      </c>
    </row>
    <row r="2015" spans="1:6">
      <c r="A2015" t="n">
        <v>17263</v>
      </c>
      <c r="B2015" s="41" t="n">
        <v>16</v>
      </c>
      <c r="C2015" s="7" t="n">
        <v>100</v>
      </c>
    </row>
    <row r="2016" spans="1:6">
      <c r="A2016" t="s">
        <v>4</v>
      </c>
      <c r="B2016" s="4" t="s">
        <v>5</v>
      </c>
      <c r="C2016" s="4" t="s">
        <v>14</v>
      </c>
      <c r="D2016" s="4" t="s">
        <v>10</v>
      </c>
    </row>
    <row r="2017" spans="1:8">
      <c r="A2017" t="n">
        <v>17266</v>
      </c>
      <c r="B2017" s="66" t="n">
        <v>45</v>
      </c>
      <c r="C2017" s="7" t="n">
        <v>7</v>
      </c>
      <c r="D2017" s="7" t="n">
        <v>255</v>
      </c>
    </row>
    <row r="2018" spans="1:8">
      <c r="A2018" t="s">
        <v>4</v>
      </c>
      <c r="B2018" s="4" t="s">
        <v>5</v>
      </c>
      <c r="C2018" s="4" t="s">
        <v>10</v>
      </c>
    </row>
    <row r="2019" spans="1:8">
      <c r="A2019" t="n">
        <v>17270</v>
      </c>
      <c r="B2019" s="41" t="n">
        <v>16</v>
      </c>
      <c r="C2019" s="7" t="n">
        <v>500</v>
      </c>
    </row>
    <row r="2020" spans="1:8">
      <c r="A2020" t="s">
        <v>4</v>
      </c>
      <c r="B2020" s="4" t="s">
        <v>5</v>
      </c>
      <c r="C2020" s="4" t="s">
        <v>14</v>
      </c>
      <c r="D2020" s="4" t="s">
        <v>10</v>
      </c>
      <c r="E2020" s="4" t="s">
        <v>24</v>
      </c>
    </row>
    <row r="2021" spans="1:8">
      <c r="A2021" t="n">
        <v>17273</v>
      </c>
      <c r="B2021" s="37" t="n">
        <v>58</v>
      </c>
      <c r="C2021" s="7" t="n">
        <v>101</v>
      </c>
      <c r="D2021" s="7" t="n">
        <v>500</v>
      </c>
      <c r="E2021" s="7" t="n">
        <v>1</v>
      </c>
    </row>
    <row r="2022" spans="1:8">
      <c r="A2022" t="s">
        <v>4</v>
      </c>
      <c r="B2022" s="4" t="s">
        <v>5</v>
      </c>
      <c r="C2022" s="4" t="s">
        <v>14</v>
      </c>
      <c r="D2022" s="4" t="s">
        <v>10</v>
      </c>
    </row>
    <row r="2023" spans="1:8">
      <c r="A2023" t="n">
        <v>17281</v>
      </c>
      <c r="B2023" s="37" t="n">
        <v>58</v>
      </c>
      <c r="C2023" s="7" t="n">
        <v>254</v>
      </c>
      <c r="D2023" s="7" t="n">
        <v>0</v>
      </c>
    </row>
    <row r="2024" spans="1:8">
      <c r="A2024" t="s">
        <v>4</v>
      </c>
      <c r="B2024" s="4" t="s">
        <v>5</v>
      </c>
      <c r="C2024" s="4" t="s">
        <v>14</v>
      </c>
      <c r="D2024" s="4" t="s">
        <v>14</v>
      </c>
      <c r="E2024" s="4" t="s">
        <v>24</v>
      </c>
      <c r="F2024" s="4" t="s">
        <v>24</v>
      </c>
      <c r="G2024" s="4" t="s">
        <v>24</v>
      </c>
      <c r="H2024" s="4" t="s">
        <v>10</v>
      </c>
    </row>
    <row r="2025" spans="1:8">
      <c r="A2025" t="n">
        <v>17285</v>
      </c>
      <c r="B2025" s="66" t="n">
        <v>45</v>
      </c>
      <c r="C2025" s="7" t="n">
        <v>2</v>
      </c>
      <c r="D2025" s="7" t="n">
        <v>3</v>
      </c>
      <c r="E2025" s="7" t="n">
        <v>-148.470001220703</v>
      </c>
      <c r="F2025" s="7" t="n">
        <v>17.9599990844727</v>
      </c>
      <c r="G2025" s="7" t="n">
        <v>135.669998168945</v>
      </c>
      <c r="H2025" s="7" t="n">
        <v>0</v>
      </c>
    </row>
    <row r="2026" spans="1:8">
      <c r="A2026" t="s">
        <v>4</v>
      </c>
      <c r="B2026" s="4" t="s">
        <v>5</v>
      </c>
      <c r="C2026" s="4" t="s">
        <v>14</v>
      </c>
      <c r="D2026" s="4" t="s">
        <v>14</v>
      </c>
      <c r="E2026" s="4" t="s">
        <v>24</v>
      </c>
      <c r="F2026" s="4" t="s">
        <v>24</v>
      </c>
      <c r="G2026" s="4" t="s">
        <v>24</v>
      </c>
      <c r="H2026" s="4" t="s">
        <v>10</v>
      </c>
      <c r="I2026" s="4" t="s">
        <v>14</v>
      </c>
    </row>
    <row r="2027" spans="1:8">
      <c r="A2027" t="n">
        <v>17302</v>
      </c>
      <c r="B2027" s="66" t="n">
        <v>45</v>
      </c>
      <c r="C2027" s="7" t="n">
        <v>4</v>
      </c>
      <c r="D2027" s="7" t="n">
        <v>3</v>
      </c>
      <c r="E2027" s="7" t="n">
        <v>52.4599990844727</v>
      </c>
      <c r="F2027" s="7" t="n">
        <v>280.049987792969</v>
      </c>
      <c r="G2027" s="7" t="n">
        <v>0</v>
      </c>
      <c r="H2027" s="7" t="n">
        <v>0</v>
      </c>
      <c r="I2027" s="7" t="n">
        <v>0</v>
      </c>
    </row>
    <row r="2028" spans="1:8">
      <c r="A2028" t="s">
        <v>4</v>
      </c>
      <c r="B2028" s="4" t="s">
        <v>5</v>
      </c>
      <c r="C2028" s="4" t="s">
        <v>14</v>
      </c>
      <c r="D2028" s="4" t="s">
        <v>14</v>
      </c>
      <c r="E2028" s="4" t="s">
        <v>24</v>
      </c>
      <c r="F2028" s="4" t="s">
        <v>10</v>
      </c>
    </row>
    <row r="2029" spans="1:8">
      <c r="A2029" t="n">
        <v>17320</v>
      </c>
      <c r="B2029" s="66" t="n">
        <v>45</v>
      </c>
      <c r="C2029" s="7" t="n">
        <v>5</v>
      </c>
      <c r="D2029" s="7" t="n">
        <v>3</v>
      </c>
      <c r="E2029" s="7" t="n">
        <v>2.70000004768372</v>
      </c>
      <c r="F2029" s="7" t="n">
        <v>0</v>
      </c>
    </row>
    <row r="2030" spans="1:8">
      <c r="A2030" t="s">
        <v>4</v>
      </c>
      <c r="B2030" s="4" t="s">
        <v>5</v>
      </c>
      <c r="C2030" s="4" t="s">
        <v>14</v>
      </c>
      <c r="D2030" s="4" t="s">
        <v>14</v>
      </c>
      <c r="E2030" s="4" t="s">
        <v>24</v>
      </c>
      <c r="F2030" s="4" t="s">
        <v>10</v>
      </c>
    </row>
    <row r="2031" spans="1:8">
      <c r="A2031" t="n">
        <v>17329</v>
      </c>
      <c r="B2031" s="66" t="n">
        <v>45</v>
      </c>
      <c r="C2031" s="7" t="n">
        <v>11</v>
      </c>
      <c r="D2031" s="7" t="n">
        <v>3</v>
      </c>
      <c r="E2031" s="7" t="n">
        <v>44</v>
      </c>
      <c r="F2031" s="7" t="n">
        <v>0</v>
      </c>
    </row>
    <row r="2032" spans="1:8">
      <c r="A2032" t="s">
        <v>4</v>
      </c>
      <c r="B2032" s="4" t="s">
        <v>5</v>
      </c>
      <c r="C2032" s="4" t="s">
        <v>14</v>
      </c>
      <c r="D2032" s="4" t="s">
        <v>14</v>
      </c>
      <c r="E2032" s="4" t="s">
        <v>24</v>
      </c>
      <c r="F2032" s="4" t="s">
        <v>24</v>
      </c>
      <c r="G2032" s="4" t="s">
        <v>24</v>
      </c>
      <c r="H2032" s="4" t="s">
        <v>10</v>
      </c>
    </row>
    <row r="2033" spans="1:9">
      <c r="A2033" t="n">
        <v>17338</v>
      </c>
      <c r="B2033" s="66" t="n">
        <v>45</v>
      </c>
      <c r="C2033" s="7" t="n">
        <v>2</v>
      </c>
      <c r="D2033" s="7" t="n">
        <v>3</v>
      </c>
      <c r="E2033" s="7" t="n">
        <v>-148.470001220703</v>
      </c>
      <c r="F2033" s="7" t="n">
        <v>19.0200004577637</v>
      </c>
      <c r="G2033" s="7" t="n">
        <v>135.669998168945</v>
      </c>
      <c r="H2033" s="7" t="n">
        <v>3500</v>
      </c>
    </row>
    <row r="2034" spans="1:9">
      <c r="A2034" t="s">
        <v>4</v>
      </c>
      <c r="B2034" s="4" t="s">
        <v>5</v>
      </c>
      <c r="C2034" s="4" t="s">
        <v>14</v>
      </c>
      <c r="D2034" s="4" t="s">
        <v>10</v>
      </c>
    </row>
    <row r="2035" spans="1:9">
      <c r="A2035" t="n">
        <v>17355</v>
      </c>
      <c r="B2035" s="37" t="n">
        <v>58</v>
      </c>
      <c r="C2035" s="7" t="n">
        <v>255</v>
      </c>
      <c r="D2035" s="7" t="n">
        <v>0</v>
      </c>
    </row>
    <row r="2036" spans="1:9">
      <c r="A2036" t="s">
        <v>4</v>
      </c>
      <c r="B2036" s="4" t="s">
        <v>5</v>
      </c>
      <c r="C2036" s="4" t="s">
        <v>14</v>
      </c>
      <c r="D2036" s="4" t="s">
        <v>10</v>
      </c>
    </row>
    <row r="2037" spans="1:9">
      <c r="A2037" t="n">
        <v>17359</v>
      </c>
      <c r="B2037" s="66" t="n">
        <v>45</v>
      </c>
      <c r="C2037" s="7" t="n">
        <v>7</v>
      </c>
      <c r="D2037" s="7" t="n">
        <v>255</v>
      </c>
    </row>
    <row r="2038" spans="1:9">
      <c r="A2038" t="s">
        <v>4</v>
      </c>
      <c r="B2038" s="4" t="s">
        <v>5</v>
      </c>
      <c r="C2038" s="4" t="s">
        <v>14</v>
      </c>
      <c r="D2038" s="4" t="s">
        <v>24</v>
      </c>
      <c r="E2038" s="4" t="s">
        <v>10</v>
      </c>
      <c r="F2038" s="4" t="s">
        <v>14</v>
      </c>
    </row>
    <row r="2039" spans="1:9">
      <c r="A2039" t="n">
        <v>17363</v>
      </c>
      <c r="B2039" s="14" t="n">
        <v>49</v>
      </c>
      <c r="C2039" s="7" t="n">
        <v>3</v>
      </c>
      <c r="D2039" s="7" t="n">
        <v>0.699999988079071</v>
      </c>
      <c r="E2039" s="7" t="n">
        <v>500</v>
      </c>
      <c r="F2039" s="7" t="n">
        <v>0</v>
      </c>
    </row>
    <row r="2040" spans="1:9">
      <c r="A2040" t="s">
        <v>4</v>
      </c>
      <c r="B2040" s="4" t="s">
        <v>5</v>
      </c>
      <c r="C2040" s="4" t="s">
        <v>14</v>
      </c>
      <c r="D2040" s="4" t="s">
        <v>10</v>
      </c>
      <c r="E2040" s="4" t="s">
        <v>6</v>
      </c>
    </row>
    <row r="2041" spans="1:9">
      <c r="A2041" t="n">
        <v>17372</v>
      </c>
      <c r="B2041" s="57" t="n">
        <v>51</v>
      </c>
      <c r="C2041" s="7" t="n">
        <v>4</v>
      </c>
      <c r="D2041" s="7" t="n">
        <v>4</v>
      </c>
      <c r="E2041" s="7" t="s">
        <v>78</v>
      </c>
    </row>
    <row r="2042" spans="1:9">
      <c r="A2042" t="s">
        <v>4</v>
      </c>
      <c r="B2042" s="4" t="s">
        <v>5</v>
      </c>
      <c r="C2042" s="4" t="s">
        <v>10</v>
      </c>
    </row>
    <row r="2043" spans="1:9">
      <c r="A2043" t="n">
        <v>17386</v>
      </c>
      <c r="B2043" s="41" t="n">
        <v>16</v>
      </c>
      <c r="C2043" s="7" t="n">
        <v>0</v>
      </c>
    </row>
    <row r="2044" spans="1:9">
      <c r="A2044" t="s">
        <v>4</v>
      </c>
      <c r="B2044" s="4" t="s">
        <v>5</v>
      </c>
      <c r="C2044" s="4" t="s">
        <v>10</v>
      </c>
      <c r="D2044" s="4" t="s">
        <v>14</v>
      </c>
      <c r="E2044" s="4" t="s">
        <v>9</v>
      </c>
      <c r="F2044" s="4" t="s">
        <v>50</v>
      </c>
      <c r="G2044" s="4" t="s">
        <v>14</v>
      </c>
      <c r="H2044" s="4" t="s">
        <v>14</v>
      </c>
    </row>
    <row r="2045" spans="1:9">
      <c r="A2045" t="n">
        <v>17389</v>
      </c>
      <c r="B2045" s="58" t="n">
        <v>26</v>
      </c>
      <c r="C2045" s="7" t="n">
        <v>4</v>
      </c>
      <c r="D2045" s="7" t="n">
        <v>17</v>
      </c>
      <c r="E2045" s="7" t="n">
        <v>7332</v>
      </c>
      <c r="F2045" s="7" t="s">
        <v>215</v>
      </c>
      <c r="G2045" s="7" t="n">
        <v>2</v>
      </c>
      <c r="H2045" s="7" t="n">
        <v>0</v>
      </c>
    </row>
    <row r="2046" spans="1:9">
      <c r="A2046" t="s">
        <v>4</v>
      </c>
      <c r="B2046" s="4" t="s">
        <v>5</v>
      </c>
    </row>
    <row r="2047" spans="1:9">
      <c r="A2047" t="n">
        <v>17464</v>
      </c>
      <c r="B2047" s="33" t="n">
        <v>28</v>
      </c>
    </row>
    <row r="2048" spans="1:9">
      <c r="A2048" t="s">
        <v>4</v>
      </c>
      <c r="B2048" s="4" t="s">
        <v>5</v>
      </c>
      <c r="C2048" s="4" t="s">
        <v>10</v>
      </c>
      <c r="D2048" s="4" t="s">
        <v>14</v>
      </c>
    </row>
    <row r="2049" spans="1:8">
      <c r="A2049" t="n">
        <v>17465</v>
      </c>
      <c r="B2049" s="69" t="n">
        <v>89</v>
      </c>
      <c r="C2049" s="7" t="n">
        <v>65533</v>
      </c>
      <c r="D2049" s="7" t="n">
        <v>1</v>
      </c>
    </row>
    <row r="2050" spans="1:8">
      <c r="A2050" t="s">
        <v>4</v>
      </c>
      <c r="B2050" s="4" t="s">
        <v>5</v>
      </c>
      <c r="C2050" s="4" t="s">
        <v>14</v>
      </c>
      <c r="D2050" s="4" t="s">
        <v>10</v>
      </c>
      <c r="E2050" s="4" t="s">
        <v>10</v>
      </c>
      <c r="F2050" s="4" t="s">
        <v>14</v>
      </c>
    </row>
    <row r="2051" spans="1:8">
      <c r="A2051" t="n">
        <v>17469</v>
      </c>
      <c r="B2051" s="31" t="n">
        <v>25</v>
      </c>
      <c r="C2051" s="7" t="n">
        <v>1</v>
      </c>
      <c r="D2051" s="7" t="n">
        <v>65535</v>
      </c>
      <c r="E2051" s="7" t="n">
        <v>65535</v>
      </c>
      <c r="F2051" s="7" t="n">
        <v>0</v>
      </c>
    </row>
    <row r="2052" spans="1:8">
      <c r="A2052" t="s">
        <v>4</v>
      </c>
      <c r="B2052" s="4" t="s">
        <v>5</v>
      </c>
      <c r="C2052" s="4" t="s">
        <v>14</v>
      </c>
      <c r="D2052" s="4" t="s">
        <v>10</v>
      </c>
      <c r="E2052" s="4" t="s">
        <v>6</v>
      </c>
    </row>
    <row r="2053" spans="1:8">
      <c r="A2053" t="n">
        <v>17476</v>
      </c>
      <c r="B2053" s="57" t="n">
        <v>51</v>
      </c>
      <c r="C2053" s="7" t="n">
        <v>4</v>
      </c>
      <c r="D2053" s="7" t="n">
        <v>0</v>
      </c>
      <c r="E2053" s="7" t="s">
        <v>78</v>
      </c>
    </row>
    <row r="2054" spans="1:8">
      <c r="A2054" t="s">
        <v>4</v>
      </c>
      <c r="B2054" s="4" t="s">
        <v>5</v>
      </c>
      <c r="C2054" s="4" t="s">
        <v>10</v>
      </c>
    </row>
    <row r="2055" spans="1:8">
      <c r="A2055" t="n">
        <v>17490</v>
      </c>
      <c r="B2055" s="41" t="n">
        <v>16</v>
      </c>
      <c r="C2055" s="7" t="n">
        <v>0</v>
      </c>
    </row>
    <row r="2056" spans="1:8">
      <c r="A2056" t="s">
        <v>4</v>
      </c>
      <c r="B2056" s="4" t="s">
        <v>5</v>
      </c>
      <c r="C2056" s="4" t="s">
        <v>10</v>
      </c>
      <c r="D2056" s="4" t="s">
        <v>14</v>
      </c>
      <c r="E2056" s="4" t="s">
        <v>9</v>
      </c>
      <c r="F2056" s="4" t="s">
        <v>50</v>
      </c>
      <c r="G2056" s="4" t="s">
        <v>14</v>
      </c>
      <c r="H2056" s="4" t="s">
        <v>14</v>
      </c>
    </row>
    <row r="2057" spans="1:8">
      <c r="A2057" t="n">
        <v>17493</v>
      </c>
      <c r="B2057" s="58" t="n">
        <v>26</v>
      </c>
      <c r="C2057" s="7" t="n">
        <v>0</v>
      </c>
      <c r="D2057" s="7" t="n">
        <v>17</v>
      </c>
      <c r="E2057" s="7" t="n">
        <v>52511</v>
      </c>
      <c r="F2057" s="7" t="s">
        <v>216</v>
      </c>
      <c r="G2057" s="7" t="n">
        <v>2</v>
      </c>
      <c r="H2057" s="7" t="n">
        <v>0</v>
      </c>
    </row>
    <row r="2058" spans="1:8">
      <c r="A2058" t="s">
        <v>4</v>
      </c>
      <c r="B2058" s="4" t="s">
        <v>5</v>
      </c>
    </row>
    <row r="2059" spans="1:8">
      <c r="A2059" t="n">
        <v>17565</v>
      </c>
      <c r="B2059" s="33" t="n">
        <v>28</v>
      </c>
    </row>
    <row r="2060" spans="1:8">
      <c r="A2060" t="s">
        <v>4</v>
      </c>
      <c r="B2060" s="4" t="s">
        <v>5</v>
      </c>
      <c r="C2060" s="4" t="s">
        <v>10</v>
      </c>
      <c r="D2060" s="4" t="s">
        <v>14</v>
      </c>
    </row>
    <row r="2061" spans="1:8">
      <c r="A2061" t="n">
        <v>17566</v>
      </c>
      <c r="B2061" s="69" t="n">
        <v>89</v>
      </c>
      <c r="C2061" s="7" t="n">
        <v>65533</v>
      </c>
      <c r="D2061" s="7" t="n">
        <v>1</v>
      </c>
    </row>
    <row r="2062" spans="1:8">
      <c r="A2062" t="s">
        <v>4</v>
      </c>
      <c r="B2062" s="4" t="s">
        <v>5</v>
      </c>
      <c r="C2062" s="4" t="s">
        <v>14</v>
      </c>
      <c r="D2062" s="4" t="s">
        <v>10</v>
      </c>
      <c r="E2062" s="4" t="s">
        <v>10</v>
      </c>
      <c r="F2062" s="4" t="s">
        <v>14</v>
      </c>
    </row>
    <row r="2063" spans="1:8">
      <c r="A2063" t="n">
        <v>17570</v>
      </c>
      <c r="B2063" s="31" t="n">
        <v>25</v>
      </c>
      <c r="C2063" s="7" t="n">
        <v>1</v>
      </c>
      <c r="D2063" s="7" t="n">
        <v>65535</v>
      </c>
      <c r="E2063" s="7" t="n">
        <v>65535</v>
      </c>
      <c r="F2063" s="7" t="n">
        <v>0</v>
      </c>
    </row>
    <row r="2064" spans="1:8">
      <c r="A2064" t="s">
        <v>4</v>
      </c>
      <c r="B2064" s="4" t="s">
        <v>5</v>
      </c>
      <c r="C2064" s="4" t="s">
        <v>14</v>
      </c>
      <c r="D2064" s="4" t="s">
        <v>10</v>
      </c>
      <c r="E2064" s="4" t="s">
        <v>6</v>
      </c>
    </row>
    <row r="2065" spans="1:8">
      <c r="A2065" t="n">
        <v>17577</v>
      </c>
      <c r="B2065" s="57" t="n">
        <v>51</v>
      </c>
      <c r="C2065" s="7" t="n">
        <v>4</v>
      </c>
      <c r="D2065" s="7" t="n">
        <v>7</v>
      </c>
      <c r="E2065" s="7" t="s">
        <v>217</v>
      </c>
    </row>
    <row r="2066" spans="1:8">
      <c r="A2066" t="s">
        <v>4</v>
      </c>
      <c r="B2066" s="4" t="s">
        <v>5</v>
      </c>
      <c r="C2066" s="4" t="s">
        <v>10</v>
      </c>
    </row>
    <row r="2067" spans="1:8">
      <c r="A2067" t="n">
        <v>17591</v>
      </c>
      <c r="B2067" s="41" t="n">
        <v>16</v>
      </c>
      <c r="C2067" s="7" t="n">
        <v>0</v>
      </c>
    </row>
    <row r="2068" spans="1:8">
      <c r="A2068" t="s">
        <v>4</v>
      </c>
      <c r="B2068" s="4" t="s">
        <v>5</v>
      </c>
      <c r="C2068" s="4" t="s">
        <v>10</v>
      </c>
      <c r="D2068" s="4" t="s">
        <v>14</v>
      </c>
      <c r="E2068" s="4" t="s">
        <v>9</v>
      </c>
      <c r="F2068" s="4" t="s">
        <v>50</v>
      </c>
      <c r="G2068" s="4" t="s">
        <v>14</v>
      </c>
      <c r="H2068" s="4" t="s">
        <v>14</v>
      </c>
    </row>
    <row r="2069" spans="1:8">
      <c r="A2069" t="n">
        <v>17594</v>
      </c>
      <c r="B2069" s="58" t="n">
        <v>26</v>
      </c>
      <c r="C2069" s="7" t="n">
        <v>7</v>
      </c>
      <c r="D2069" s="7" t="n">
        <v>17</v>
      </c>
      <c r="E2069" s="7" t="n">
        <v>4329</v>
      </c>
      <c r="F2069" s="7" t="s">
        <v>218</v>
      </c>
      <c r="G2069" s="7" t="n">
        <v>2</v>
      </c>
      <c r="H2069" s="7" t="n">
        <v>0</v>
      </c>
    </row>
    <row r="2070" spans="1:8">
      <c r="A2070" t="s">
        <v>4</v>
      </c>
      <c r="B2070" s="4" t="s">
        <v>5</v>
      </c>
    </row>
    <row r="2071" spans="1:8">
      <c r="A2071" t="n">
        <v>17619</v>
      </c>
      <c r="B2071" s="33" t="n">
        <v>28</v>
      </c>
    </row>
    <row r="2072" spans="1:8">
      <c r="A2072" t="s">
        <v>4</v>
      </c>
      <c r="B2072" s="4" t="s">
        <v>5</v>
      </c>
      <c r="C2072" s="4" t="s">
        <v>10</v>
      </c>
      <c r="D2072" s="4" t="s">
        <v>14</v>
      </c>
    </row>
    <row r="2073" spans="1:8">
      <c r="A2073" t="n">
        <v>17620</v>
      </c>
      <c r="B2073" s="69" t="n">
        <v>89</v>
      </c>
      <c r="C2073" s="7" t="n">
        <v>65533</v>
      </c>
      <c r="D2073" s="7" t="n">
        <v>1</v>
      </c>
    </row>
    <row r="2074" spans="1:8">
      <c r="A2074" t="s">
        <v>4</v>
      </c>
      <c r="B2074" s="4" t="s">
        <v>5</v>
      </c>
      <c r="C2074" s="4" t="s">
        <v>14</v>
      </c>
      <c r="D2074" s="4" t="s">
        <v>10</v>
      </c>
      <c r="E2074" s="4" t="s">
        <v>10</v>
      </c>
      <c r="F2074" s="4" t="s">
        <v>14</v>
      </c>
    </row>
    <row r="2075" spans="1:8">
      <c r="A2075" t="n">
        <v>17624</v>
      </c>
      <c r="B2075" s="31" t="n">
        <v>25</v>
      </c>
      <c r="C2075" s="7" t="n">
        <v>1</v>
      </c>
      <c r="D2075" s="7" t="n">
        <v>65535</v>
      </c>
      <c r="E2075" s="7" t="n">
        <v>65535</v>
      </c>
      <c r="F2075" s="7" t="n">
        <v>0</v>
      </c>
    </row>
    <row r="2076" spans="1:8">
      <c r="A2076" t="s">
        <v>4</v>
      </c>
      <c r="B2076" s="4" t="s">
        <v>5</v>
      </c>
      <c r="C2076" s="4" t="s">
        <v>14</v>
      </c>
      <c r="D2076" s="4" t="s">
        <v>10</v>
      </c>
      <c r="E2076" s="4" t="s">
        <v>10</v>
      </c>
      <c r="F2076" s="4" t="s">
        <v>9</v>
      </c>
    </row>
    <row r="2077" spans="1:8">
      <c r="A2077" t="n">
        <v>17631</v>
      </c>
      <c r="B2077" s="67" t="n">
        <v>84</v>
      </c>
      <c r="C2077" s="7" t="n">
        <v>0</v>
      </c>
      <c r="D2077" s="7" t="n">
        <v>2</v>
      </c>
      <c r="E2077" s="7" t="n">
        <v>0</v>
      </c>
      <c r="F2077" s="7" t="n">
        <v>1045220557</v>
      </c>
    </row>
    <row r="2078" spans="1:8">
      <c r="A2078" t="s">
        <v>4</v>
      </c>
      <c r="B2078" s="4" t="s">
        <v>5</v>
      </c>
      <c r="C2078" s="4" t="s">
        <v>10</v>
      </c>
      <c r="D2078" s="4" t="s">
        <v>14</v>
      </c>
      <c r="E2078" s="4" t="s">
        <v>14</v>
      </c>
      <c r="F2078" s="4" t="s">
        <v>6</v>
      </c>
    </row>
    <row r="2079" spans="1:8">
      <c r="A2079" t="n">
        <v>17641</v>
      </c>
      <c r="B2079" s="61" t="n">
        <v>47</v>
      </c>
      <c r="C2079" s="7" t="n">
        <v>24</v>
      </c>
      <c r="D2079" s="7" t="n">
        <v>0</v>
      </c>
      <c r="E2079" s="7" t="n">
        <v>0</v>
      </c>
      <c r="F2079" s="7" t="s">
        <v>125</v>
      </c>
    </row>
    <row r="2080" spans="1:8">
      <c r="A2080" t="s">
        <v>4</v>
      </c>
      <c r="B2080" s="4" t="s">
        <v>5</v>
      </c>
      <c r="C2080" s="4" t="s">
        <v>10</v>
      </c>
      <c r="D2080" s="4" t="s">
        <v>9</v>
      </c>
    </row>
    <row r="2081" spans="1:8">
      <c r="A2081" t="n">
        <v>17656</v>
      </c>
      <c r="B2081" s="52" t="n">
        <v>43</v>
      </c>
      <c r="C2081" s="7" t="n">
        <v>24</v>
      </c>
      <c r="D2081" s="7" t="n">
        <v>512</v>
      </c>
    </row>
    <row r="2082" spans="1:8">
      <c r="A2082" t="s">
        <v>4</v>
      </c>
      <c r="B2082" s="4" t="s">
        <v>5</v>
      </c>
      <c r="C2082" s="4" t="s">
        <v>10</v>
      </c>
      <c r="D2082" s="4" t="s">
        <v>24</v>
      </c>
      <c r="E2082" s="4" t="s">
        <v>24</v>
      </c>
      <c r="F2082" s="4" t="s">
        <v>24</v>
      </c>
      <c r="G2082" s="4" t="s">
        <v>10</v>
      </c>
      <c r="H2082" s="4" t="s">
        <v>10</v>
      </c>
    </row>
    <row r="2083" spans="1:8">
      <c r="A2083" t="n">
        <v>17663</v>
      </c>
      <c r="B2083" s="53" t="n">
        <v>60</v>
      </c>
      <c r="C2083" s="7" t="n">
        <v>24</v>
      </c>
      <c r="D2083" s="7" t="n">
        <v>0</v>
      </c>
      <c r="E2083" s="7" t="n">
        <v>0</v>
      </c>
      <c r="F2083" s="7" t="n">
        <v>0</v>
      </c>
      <c r="G2083" s="7" t="n">
        <v>1000</v>
      </c>
      <c r="H2083" s="7" t="n">
        <v>0</v>
      </c>
    </row>
    <row r="2084" spans="1:8">
      <c r="A2084" t="s">
        <v>4</v>
      </c>
      <c r="B2084" s="4" t="s">
        <v>5</v>
      </c>
      <c r="C2084" s="4" t="s">
        <v>10</v>
      </c>
    </row>
    <row r="2085" spans="1:8">
      <c r="A2085" t="n">
        <v>17682</v>
      </c>
      <c r="B2085" s="41" t="n">
        <v>16</v>
      </c>
      <c r="C2085" s="7" t="n">
        <v>300</v>
      </c>
    </row>
    <row r="2086" spans="1:8">
      <c r="A2086" t="s">
        <v>4</v>
      </c>
      <c r="B2086" s="4" t="s">
        <v>5</v>
      </c>
      <c r="C2086" s="4" t="s">
        <v>10</v>
      </c>
      <c r="D2086" s="4" t="s">
        <v>10</v>
      </c>
      <c r="E2086" s="4" t="s">
        <v>24</v>
      </c>
      <c r="F2086" s="4" t="s">
        <v>24</v>
      </c>
      <c r="G2086" s="4" t="s">
        <v>24</v>
      </c>
      <c r="H2086" s="4" t="s">
        <v>24</v>
      </c>
      <c r="I2086" s="4" t="s">
        <v>24</v>
      </c>
      <c r="J2086" s="4" t="s">
        <v>14</v>
      </c>
      <c r="K2086" s="4" t="s">
        <v>10</v>
      </c>
    </row>
    <row r="2087" spans="1:8">
      <c r="A2087" t="n">
        <v>17685</v>
      </c>
      <c r="B2087" s="75" t="n">
        <v>55</v>
      </c>
      <c r="C2087" s="7" t="n">
        <v>24</v>
      </c>
      <c r="D2087" s="7" t="n">
        <v>65026</v>
      </c>
      <c r="E2087" s="7" t="n">
        <v>-139.75</v>
      </c>
      <c r="F2087" s="7" t="n">
        <v>-1.1599999666214</v>
      </c>
      <c r="G2087" s="7" t="n">
        <v>135.460006713867</v>
      </c>
      <c r="H2087" s="7" t="n">
        <v>2</v>
      </c>
      <c r="I2087" s="7" t="n">
        <v>10</v>
      </c>
      <c r="J2087" s="7" t="n">
        <v>0</v>
      </c>
      <c r="K2087" s="7" t="n">
        <v>129</v>
      </c>
    </row>
    <row r="2088" spans="1:8">
      <c r="A2088" t="s">
        <v>4</v>
      </c>
      <c r="B2088" s="4" t="s">
        <v>5</v>
      </c>
      <c r="C2088" s="4" t="s">
        <v>14</v>
      </c>
      <c r="D2088" s="4" t="s">
        <v>10</v>
      </c>
      <c r="E2088" s="4" t="s">
        <v>24</v>
      </c>
      <c r="F2088" s="4" t="s">
        <v>10</v>
      </c>
      <c r="G2088" s="4" t="s">
        <v>9</v>
      </c>
      <c r="H2088" s="4" t="s">
        <v>9</v>
      </c>
      <c r="I2088" s="4" t="s">
        <v>10</v>
      </c>
      <c r="J2088" s="4" t="s">
        <v>10</v>
      </c>
      <c r="K2088" s="4" t="s">
        <v>9</v>
      </c>
      <c r="L2088" s="4" t="s">
        <v>9</v>
      </c>
      <c r="M2088" s="4" t="s">
        <v>9</v>
      </c>
      <c r="N2088" s="4" t="s">
        <v>9</v>
      </c>
      <c r="O2088" s="4" t="s">
        <v>6</v>
      </c>
    </row>
    <row r="2089" spans="1:8">
      <c r="A2089" t="n">
        <v>17713</v>
      </c>
      <c r="B2089" s="11" t="n">
        <v>50</v>
      </c>
      <c r="C2089" s="7" t="n">
        <v>0</v>
      </c>
      <c r="D2089" s="7" t="n">
        <v>4344</v>
      </c>
      <c r="E2089" s="7" t="n">
        <v>1</v>
      </c>
      <c r="F2089" s="7" t="n">
        <v>0</v>
      </c>
      <c r="G2089" s="7" t="n">
        <v>0</v>
      </c>
      <c r="H2089" s="7" t="n">
        <v>0</v>
      </c>
      <c r="I2089" s="7" t="n">
        <v>0</v>
      </c>
      <c r="J2089" s="7" t="n">
        <v>65533</v>
      </c>
      <c r="K2089" s="7" t="n">
        <v>0</v>
      </c>
      <c r="L2089" s="7" t="n">
        <v>0</v>
      </c>
      <c r="M2089" s="7" t="n">
        <v>0</v>
      </c>
      <c r="N2089" s="7" t="n">
        <v>0</v>
      </c>
      <c r="O2089" s="7" t="s">
        <v>13</v>
      </c>
    </row>
    <row r="2090" spans="1:8">
      <c r="A2090" t="s">
        <v>4</v>
      </c>
      <c r="B2090" s="4" t="s">
        <v>5</v>
      </c>
      <c r="C2090" s="4" t="s">
        <v>10</v>
      </c>
      <c r="D2090" s="4" t="s">
        <v>24</v>
      </c>
      <c r="E2090" s="4" t="s">
        <v>24</v>
      </c>
      <c r="F2090" s="4" t="s">
        <v>24</v>
      </c>
      <c r="G2090" s="4" t="s">
        <v>10</v>
      </c>
      <c r="H2090" s="4" t="s">
        <v>10</v>
      </c>
    </row>
    <row r="2091" spans="1:8">
      <c r="A2091" t="n">
        <v>17752</v>
      </c>
      <c r="B2091" s="53" t="n">
        <v>60</v>
      </c>
      <c r="C2091" s="7" t="n">
        <v>25</v>
      </c>
      <c r="D2091" s="7" t="n">
        <v>0</v>
      </c>
      <c r="E2091" s="7" t="n">
        <v>0</v>
      </c>
      <c r="F2091" s="7" t="n">
        <v>0</v>
      </c>
      <c r="G2091" s="7" t="n">
        <v>1000</v>
      </c>
      <c r="H2091" s="7" t="n">
        <v>0</v>
      </c>
    </row>
    <row r="2092" spans="1:8">
      <c r="A2092" t="s">
        <v>4</v>
      </c>
      <c r="B2092" s="4" t="s">
        <v>5</v>
      </c>
      <c r="C2092" s="4" t="s">
        <v>10</v>
      </c>
      <c r="D2092" s="4" t="s">
        <v>14</v>
      </c>
      <c r="E2092" s="4" t="s">
        <v>14</v>
      </c>
      <c r="F2092" s="4" t="s">
        <v>6</v>
      </c>
    </row>
    <row r="2093" spans="1:8">
      <c r="A2093" t="n">
        <v>17771</v>
      </c>
      <c r="B2093" s="61" t="n">
        <v>47</v>
      </c>
      <c r="C2093" s="7" t="n">
        <v>25</v>
      </c>
      <c r="D2093" s="7" t="n">
        <v>0</v>
      </c>
      <c r="E2093" s="7" t="n">
        <v>0</v>
      </c>
      <c r="F2093" s="7" t="s">
        <v>125</v>
      </c>
    </row>
    <row r="2094" spans="1:8">
      <c r="A2094" t="s">
        <v>4</v>
      </c>
      <c r="B2094" s="4" t="s">
        <v>5</v>
      </c>
      <c r="C2094" s="4" t="s">
        <v>10</v>
      </c>
      <c r="D2094" s="4" t="s">
        <v>9</v>
      </c>
    </row>
    <row r="2095" spans="1:8">
      <c r="A2095" t="n">
        <v>17786</v>
      </c>
      <c r="B2095" s="52" t="n">
        <v>43</v>
      </c>
      <c r="C2095" s="7" t="n">
        <v>25</v>
      </c>
      <c r="D2095" s="7" t="n">
        <v>512</v>
      </c>
    </row>
    <row r="2096" spans="1:8">
      <c r="A2096" t="s">
        <v>4</v>
      </c>
      <c r="B2096" s="4" t="s">
        <v>5</v>
      </c>
      <c r="C2096" s="4" t="s">
        <v>10</v>
      </c>
    </row>
    <row r="2097" spans="1:15">
      <c r="A2097" t="n">
        <v>17793</v>
      </c>
      <c r="B2097" s="41" t="n">
        <v>16</v>
      </c>
      <c r="C2097" s="7" t="n">
        <v>300</v>
      </c>
    </row>
    <row r="2098" spans="1:15">
      <c r="A2098" t="s">
        <v>4</v>
      </c>
      <c r="B2098" s="4" t="s">
        <v>5</v>
      </c>
      <c r="C2098" s="4" t="s">
        <v>10</v>
      </c>
      <c r="D2098" s="4" t="s">
        <v>10</v>
      </c>
      <c r="E2098" s="4" t="s">
        <v>24</v>
      </c>
      <c r="F2098" s="4" t="s">
        <v>24</v>
      </c>
      <c r="G2098" s="4" t="s">
        <v>24</v>
      </c>
      <c r="H2098" s="4" t="s">
        <v>24</v>
      </c>
      <c r="I2098" s="4" t="s">
        <v>24</v>
      </c>
      <c r="J2098" s="4" t="s">
        <v>14</v>
      </c>
      <c r="K2098" s="4" t="s">
        <v>10</v>
      </c>
    </row>
    <row r="2099" spans="1:15">
      <c r="A2099" t="n">
        <v>17796</v>
      </c>
      <c r="B2099" s="75" t="n">
        <v>55</v>
      </c>
      <c r="C2099" s="7" t="n">
        <v>25</v>
      </c>
      <c r="D2099" s="7" t="n">
        <v>65026</v>
      </c>
      <c r="E2099" s="7" t="n">
        <v>-140.029998779297</v>
      </c>
      <c r="F2099" s="7" t="n">
        <v>-1.1599999666214</v>
      </c>
      <c r="G2099" s="7" t="n">
        <v>133.539993286133</v>
      </c>
      <c r="H2099" s="7" t="n">
        <v>2</v>
      </c>
      <c r="I2099" s="7" t="n">
        <v>10</v>
      </c>
      <c r="J2099" s="7" t="n">
        <v>0</v>
      </c>
      <c r="K2099" s="7" t="n">
        <v>129</v>
      </c>
    </row>
    <row r="2100" spans="1:15">
      <c r="A2100" t="s">
        <v>4</v>
      </c>
      <c r="B2100" s="4" t="s">
        <v>5</v>
      </c>
      <c r="C2100" s="4" t="s">
        <v>10</v>
      </c>
    </row>
    <row r="2101" spans="1:15">
      <c r="A2101" t="n">
        <v>17824</v>
      </c>
      <c r="B2101" s="41" t="n">
        <v>16</v>
      </c>
      <c r="C2101" s="7" t="n">
        <v>1000</v>
      </c>
    </row>
    <row r="2102" spans="1:15">
      <c r="A2102" t="s">
        <v>4</v>
      </c>
      <c r="B2102" s="4" t="s">
        <v>5</v>
      </c>
      <c r="C2102" s="4" t="s">
        <v>14</v>
      </c>
      <c r="D2102" s="4" t="s">
        <v>10</v>
      </c>
      <c r="E2102" s="4" t="s">
        <v>24</v>
      </c>
    </row>
    <row r="2103" spans="1:15">
      <c r="A2103" t="n">
        <v>17827</v>
      </c>
      <c r="B2103" s="37" t="n">
        <v>58</v>
      </c>
      <c r="C2103" s="7" t="n">
        <v>101</v>
      </c>
      <c r="D2103" s="7" t="n">
        <v>500</v>
      </c>
      <c r="E2103" s="7" t="n">
        <v>1</v>
      </c>
    </row>
    <row r="2104" spans="1:15">
      <c r="A2104" t="s">
        <v>4</v>
      </c>
      <c r="B2104" s="4" t="s">
        <v>5</v>
      </c>
      <c r="C2104" s="4" t="s">
        <v>14</v>
      </c>
      <c r="D2104" s="4" t="s">
        <v>10</v>
      </c>
    </row>
    <row r="2105" spans="1:15">
      <c r="A2105" t="n">
        <v>17835</v>
      </c>
      <c r="B2105" s="37" t="n">
        <v>58</v>
      </c>
      <c r="C2105" s="7" t="n">
        <v>254</v>
      </c>
      <c r="D2105" s="7" t="n">
        <v>0</v>
      </c>
    </row>
    <row r="2106" spans="1:15">
      <c r="A2106" t="s">
        <v>4</v>
      </c>
      <c r="B2106" s="4" t="s">
        <v>5</v>
      </c>
      <c r="C2106" s="4" t="s">
        <v>14</v>
      </c>
      <c r="D2106" s="4" t="s">
        <v>10</v>
      </c>
      <c r="E2106" s="4" t="s">
        <v>10</v>
      </c>
      <c r="F2106" s="4" t="s">
        <v>9</v>
      </c>
    </row>
    <row r="2107" spans="1:15">
      <c r="A2107" t="n">
        <v>17839</v>
      </c>
      <c r="B2107" s="67" t="n">
        <v>84</v>
      </c>
      <c r="C2107" s="7" t="n">
        <v>1</v>
      </c>
      <c r="D2107" s="7" t="n">
        <v>0</v>
      </c>
      <c r="E2107" s="7" t="n">
        <v>0</v>
      </c>
      <c r="F2107" s="7" t="n">
        <v>0</v>
      </c>
    </row>
    <row r="2108" spans="1:15">
      <c r="A2108" t="s">
        <v>4</v>
      </c>
      <c r="B2108" s="4" t="s">
        <v>5</v>
      </c>
      <c r="C2108" s="4" t="s">
        <v>14</v>
      </c>
      <c r="D2108" s="4" t="s">
        <v>14</v>
      </c>
      <c r="E2108" s="4" t="s">
        <v>24</v>
      </c>
      <c r="F2108" s="4" t="s">
        <v>24</v>
      </c>
      <c r="G2108" s="4" t="s">
        <v>24</v>
      </c>
      <c r="H2108" s="4" t="s">
        <v>10</v>
      </c>
    </row>
    <row r="2109" spans="1:15">
      <c r="A2109" t="n">
        <v>17849</v>
      </c>
      <c r="B2109" s="66" t="n">
        <v>45</v>
      </c>
      <c r="C2109" s="7" t="n">
        <v>2</v>
      </c>
      <c r="D2109" s="7" t="n">
        <v>3</v>
      </c>
      <c r="E2109" s="7" t="n">
        <v>-139.330001831055</v>
      </c>
      <c r="F2109" s="7" t="n">
        <v>-0.810000002384186</v>
      </c>
      <c r="G2109" s="7" t="n">
        <v>136.179992675781</v>
      </c>
      <c r="H2109" s="7" t="n">
        <v>0</v>
      </c>
    </row>
    <row r="2110" spans="1:15">
      <c r="A2110" t="s">
        <v>4</v>
      </c>
      <c r="B2110" s="4" t="s">
        <v>5</v>
      </c>
      <c r="C2110" s="4" t="s">
        <v>14</v>
      </c>
      <c r="D2110" s="4" t="s">
        <v>14</v>
      </c>
      <c r="E2110" s="4" t="s">
        <v>24</v>
      </c>
      <c r="F2110" s="4" t="s">
        <v>24</v>
      </c>
      <c r="G2110" s="4" t="s">
        <v>24</v>
      </c>
      <c r="H2110" s="4" t="s">
        <v>10</v>
      </c>
      <c r="I2110" s="4" t="s">
        <v>14</v>
      </c>
    </row>
    <row r="2111" spans="1:15">
      <c r="A2111" t="n">
        <v>17866</v>
      </c>
      <c r="B2111" s="66" t="n">
        <v>45</v>
      </c>
      <c r="C2111" s="7" t="n">
        <v>4</v>
      </c>
      <c r="D2111" s="7" t="n">
        <v>3</v>
      </c>
      <c r="E2111" s="7" t="n">
        <v>1.05999994277954</v>
      </c>
      <c r="F2111" s="7" t="n">
        <v>32.6699981689453</v>
      </c>
      <c r="G2111" s="7" t="n">
        <v>0</v>
      </c>
      <c r="H2111" s="7" t="n">
        <v>0</v>
      </c>
      <c r="I2111" s="7" t="n">
        <v>0</v>
      </c>
    </row>
    <row r="2112" spans="1:15">
      <c r="A2112" t="s">
        <v>4</v>
      </c>
      <c r="B2112" s="4" t="s">
        <v>5</v>
      </c>
      <c r="C2112" s="4" t="s">
        <v>14</v>
      </c>
      <c r="D2112" s="4" t="s">
        <v>14</v>
      </c>
      <c r="E2112" s="4" t="s">
        <v>24</v>
      </c>
      <c r="F2112" s="4" t="s">
        <v>10</v>
      </c>
    </row>
    <row r="2113" spans="1:11">
      <c r="A2113" t="n">
        <v>17884</v>
      </c>
      <c r="B2113" s="66" t="n">
        <v>45</v>
      </c>
      <c r="C2113" s="7" t="n">
        <v>5</v>
      </c>
      <c r="D2113" s="7" t="n">
        <v>3</v>
      </c>
      <c r="E2113" s="7" t="n">
        <v>0.600000023841858</v>
      </c>
      <c r="F2113" s="7" t="n">
        <v>0</v>
      </c>
    </row>
    <row r="2114" spans="1:11">
      <c r="A2114" t="s">
        <v>4</v>
      </c>
      <c r="B2114" s="4" t="s">
        <v>5</v>
      </c>
      <c r="C2114" s="4" t="s">
        <v>14</v>
      </c>
      <c r="D2114" s="4" t="s">
        <v>14</v>
      </c>
      <c r="E2114" s="4" t="s">
        <v>24</v>
      </c>
      <c r="F2114" s="4" t="s">
        <v>10</v>
      </c>
    </row>
    <row r="2115" spans="1:11">
      <c r="A2115" t="n">
        <v>17893</v>
      </c>
      <c r="B2115" s="66" t="n">
        <v>45</v>
      </c>
      <c r="C2115" s="7" t="n">
        <v>11</v>
      </c>
      <c r="D2115" s="7" t="n">
        <v>3</v>
      </c>
      <c r="E2115" s="7" t="n">
        <v>40</v>
      </c>
      <c r="F2115" s="7" t="n">
        <v>0</v>
      </c>
    </row>
    <row r="2116" spans="1:11">
      <c r="A2116" t="s">
        <v>4</v>
      </c>
      <c r="B2116" s="4" t="s">
        <v>5</v>
      </c>
      <c r="C2116" s="4" t="s">
        <v>10</v>
      </c>
      <c r="D2116" s="4" t="s">
        <v>14</v>
      </c>
    </row>
    <row r="2117" spans="1:11">
      <c r="A2117" t="n">
        <v>17902</v>
      </c>
      <c r="B2117" s="76" t="n">
        <v>56</v>
      </c>
      <c r="C2117" s="7" t="n">
        <v>24</v>
      </c>
      <c r="D2117" s="7" t="n">
        <v>1</v>
      </c>
    </row>
    <row r="2118" spans="1:11">
      <c r="A2118" t="s">
        <v>4</v>
      </c>
      <c r="B2118" s="4" t="s">
        <v>5</v>
      </c>
      <c r="C2118" s="4" t="s">
        <v>10</v>
      </c>
      <c r="D2118" s="4" t="s">
        <v>14</v>
      </c>
    </row>
    <row r="2119" spans="1:11">
      <c r="A2119" t="n">
        <v>17906</v>
      </c>
      <c r="B2119" s="76" t="n">
        <v>56</v>
      </c>
      <c r="C2119" s="7" t="n">
        <v>25</v>
      </c>
      <c r="D2119" s="7" t="n">
        <v>1</v>
      </c>
    </row>
    <row r="2120" spans="1:11">
      <c r="A2120" t="s">
        <v>4</v>
      </c>
      <c r="B2120" s="4" t="s">
        <v>5</v>
      </c>
      <c r="C2120" s="4" t="s">
        <v>14</v>
      </c>
    </row>
    <row r="2121" spans="1:11">
      <c r="A2121" t="n">
        <v>17910</v>
      </c>
      <c r="B2121" s="72" t="n">
        <v>116</v>
      </c>
      <c r="C2121" s="7" t="n">
        <v>0</v>
      </c>
    </row>
    <row r="2122" spans="1:11">
      <c r="A2122" t="s">
        <v>4</v>
      </c>
      <c r="B2122" s="4" t="s">
        <v>5</v>
      </c>
      <c r="C2122" s="4" t="s">
        <v>14</v>
      </c>
      <c r="D2122" s="4" t="s">
        <v>10</v>
      </c>
    </row>
    <row r="2123" spans="1:11">
      <c r="A2123" t="n">
        <v>17912</v>
      </c>
      <c r="B2123" s="72" t="n">
        <v>116</v>
      </c>
      <c r="C2123" s="7" t="n">
        <v>2</v>
      </c>
      <c r="D2123" s="7" t="n">
        <v>1</v>
      </c>
    </row>
    <row r="2124" spans="1:11">
      <c r="A2124" t="s">
        <v>4</v>
      </c>
      <c r="B2124" s="4" t="s">
        <v>5</v>
      </c>
      <c r="C2124" s="4" t="s">
        <v>14</v>
      </c>
      <c r="D2124" s="4" t="s">
        <v>9</v>
      </c>
    </row>
    <row r="2125" spans="1:11">
      <c r="A2125" t="n">
        <v>17916</v>
      </c>
      <c r="B2125" s="72" t="n">
        <v>116</v>
      </c>
      <c r="C2125" s="7" t="n">
        <v>5</v>
      </c>
      <c r="D2125" s="7" t="n">
        <v>1120403456</v>
      </c>
    </row>
    <row r="2126" spans="1:11">
      <c r="A2126" t="s">
        <v>4</v>
      </c>
      <c r="B2126" s="4" t="s">
        <v>5</v>
      </c>
      <c r="C2126" s="4" t="s">
        <v>14</v>
      </c>
      <c r="D2126" s="4" t="s">
        <v>10</v>
      </c>
    </row>
    <row r="2127" spans="1:11">
      <c r="A2127" t="n">
        <v>17922</v>
      </c>
      <c r="B2127" s="72" t="n">
        <v>116</v>
      </c>
      <c r="C2127" s="7" t="n">
        <v>6</v>
      </c>
      <c r="D2127" s="7" t="n">
        <v>1</v>
      </c>
    </row>
    <row r="2128" spans="1:11">
      <c r="A2128" t="s">
        <v>4</v>
      </c>
      <c r="B2128" s="4" t="s">
        <v>5</v>
      </c>
      <c r="C2128" s="4" t="s">
        <v>10</v>
      </c>
      <c r="D2128" s="4" t="s">
        <v>24</v>
      </c>
      <c r="E2128" s="4" t="s">
        <v>24</v>
      </c>
      <c r="F2128" s="4" t="s">
        <v>24</v>
      </c>
      <c r="G2128" s="4" t="s">
        <v>24</v>
      </c>
    </row>
    <row r="2129" spans="1:7">
      <c r="A2129" t="n">
        <v>17926</v>
      </c>
      <c r="B2129" s="51" t="n">
        <v>46</v>
      </c>
      <c r="C2129" s="7" t="n">
        <v>0</v>
      </c>
      <c r="D2129" s="7" t="n">
        <v>-131.720001220703</v>
      </c>
      <c r="E2129" s="7" t="n">
        <v>-1.1599999666214</v>
      </c>
      <c r="F2129" s="7" t="n">
        <v>136.199996948242</v>
      </c>
      <c r="G2129" s="7" t="n">
        <v>250.5</v>
      </c>
    </row>
    <row r="2130" spans="1:7">
      <c r="A2130" t="s">
        <v>4</v>
      </c>
      <c r="B2130" s="4" t="s">
        <v>5</v>
      </c>
      <c r="C2130" s="4" t="s">
        <v>10</v>
      </c>
      <c r="D2130" s="4" t="s">
        <v>24</v>
      </c>
      <c r="E2130" s="4" t="s">
        <v>24</v>
      </c>
      <c r="F2130" s="4" t="s">
        <v>24</v>
      </c>
      <c r="G2130" s="4" t="s">
        <v>24</v>
      </c>
    </row>
    <row r="2131" spans="1:7">
      <c r="A2131" t="n">
        <v>17945</v>
      </c>
      <c r="B2131" s="51" t="n">
        <v>46</v>
      </c>
      <c r="C2131" s="7" t="n">
        <v>2</v>
      </c>
      <c r="D2131" s="7" t="n">
        <v>-131.039993286133</v>
      </c>
      <c r="E2131" s="7" t="n">
        <v>-1.16999995708466</v>
      </c>
      <c r="F2131" s="7" t="n">
        <v>137.160003662109</v>
      </c>
      <c r="G2131" s="7" t="n">
        <v>264.700012207031</v>
      </c>
    </row>
    <row r="2132" spans="1:7">
      <c r="A2132" t="s">
        <v>4</v>
      </c>
      <c r="B2132" s="4" t="s">
        <v>5</v>
      </c>
      <c r="C2132" s="4" t="s">
        <v>10</v>
      </c>
      <c r="D2132" s="4" t="s">
        <v>24</v>
      </c>
      <c r="E2132" s="4" t="s">
        <v>24</v>
      </c>
      <c r="F2132" s="4" t="s">
        <v>24</v>
      </c>
      <c r="G2132" s="4" t="s">
        <v>24</v>
      </c>
    </row>
    <row r="2133" spans="1:7">
      <c r="A2133" t="n">
        <v>17964</v>
      </c>
      <c r="B2133" s="51" t="n">
        <v>46</v>
      </c>
      <c r="C2133" s="7" t="n">
        <v>4</v>
      </c>
      <c r="D2133" s="7" t="n">
        <v>-126.279998779297</v>
      </c>
      <c r="E2133" s="7" t="n">
        <v>-1.1599999666214</v>
      </c>
      <c r="F2133" s="7" t="n">
        <v>128.679992675781</v>
      </c>
      <c r="G2133" s="7" t="n">
        <v>301.299987792969</v>
      </c>
    </row>
    <row r="2134" spans="1:7">
      <c r="A2134" t="s">
        <v>4</v>
      </c>
      <c r="B2134" s="4" t="s">
        <v>5</v>
      </c>
      <c r="C2134" s="4" t="s">
        <v>10</v>
      </c>
      <c r="D2134" s="4" t="s">
        <v>24</v>
      </c>
      <c r="E2134" s="4" t="s">
        <v>24</v>
      </c>
      <c r="F2134" s="4" t="s">
        <v>24</v>
      </c>
      <c r="G2134" s="4" t="s">
        <v>24</v>
      </c>
    </row>
    <row r="2135" spans="1:7">
      <c r="A2135" t="n">
        <v>17983</v>
      </c>
      <c r="B2135" s="51" t="n">
        <v>46</v>
      </c>
      <c r="C2135" s="7" t="n">
        <v>16</v>
      </c>
      <c r="D2135" s="7" t="n">
        <v>-133.080001831055</v>
      </c>
      <c r="E2135" s="7" t="n">
        <v>-1.1599999666214</v>
      </c>
      <c r="F2135" s="7" t="n">
        <v>135.289993286133</v>
      </c>
      <c r="G2135" s="7" t="n">
        <v>261.899993896484</v>
      </c>
    </row>
    <row r="2136" spans="1:7">
      <c r="A2136" t="s">
        <v>4</v>
      </c>
      <c r="B2136" s="4" t="s">
        <v>5</v>
      </c>
      <c r="C2136" s="4" t="s">
        <v>10</v>
      </c>
      <c r="D2136" s="4" t="s">
        <v>24</v>
      </c>
      <c r="E2136" s="4" t="s">
        <v>24</v>
      </c>
      <c r="F2136" s="4" t="s">
        <v>24</v>
      </c>
      <c r="G2136" s="4" t="s">
        <v>24</v>
      </c>
    </row>
    <row r="2137" spans="1:7">
      <c r="A2137" t="n">
        <v>18002</v>
      </c>
      <c r="B2137" s="51" t="n">
        <v>46</v>
      </c>
      <c r="C2137" s="7" t="n">
        <v>7032</v>
      </c>
      <c r="D2137" s="7" t="n">
        <v>-131.809997558594</v>
      </c>
      <c r="E2137" s="7" t="n">
        <v>-1.1599999666214</v>
      </c>
      <c r="F2137" s="7" t="n">
        <v>135.270004272461</v>
      </c>
      <c r="G2137" s="7" t="n">
        <v>261.899993896484</v>
      </c>
    </row>
    <row r="2138" spans="1:7">
      <c r="A2138" t="s">
        <v>4</v>
      </c>
      <c r="B2138" s="4" t="s">
        <v>5</v>
      </c>
      <c r="C2138" s="4" t="s">
        <v>10</v>
      </c>
      <c r="D2138" s="4" t="s">
        <v>9</v>
      </c>
    </row>
    <row r="2139" spans="1:7">
      <c r="A2139" t="n">
        <v>18021</v>
      </c>
      <c r="B2139" s="79" t="n">
        <v>44</v>
      </c>
      <c r="C2139" s="7" t="n">
        <v>24</v>
      </c>
      <c r="D2139" s="7" t="n">
        <v>128</v>
      </c>
    </row>
    <row r="2140" spans="1:7">
      <c r="A2140" t="s">
        <v>4</v>
      </c>
      <c r="B2140" s="4" t="s">
        <v>5</v>
      </c>
      <c r="C2140" s="4" t="s">
        <v>10</v>
      </c>
      <c r="D2140" s="4" t="s">
        <v>9</v>
      </c>
    </row>
    <row r="2141" spans="1:7">
      <c r="A2141" t="n">
        <v>18028</v>
      </c>
      <c r="B2141" s="79" t="n">
        <v>44</v>
      </c>
      <c r="C2141" s="7" t="n">
        <v>25</v>
      </c>
      <c r="D2141" s="7" t="n">
        <v>128</v>
      </c>
    </row>
    <row r="2142" spans="1:7">
      <c r="A2142" t="s">
        <v>4</v>
      </c>
      <c r="B2142" s="4" t="s">
        <v>5</v>
      </c>
      <c r="C2142" s="4" t="s">
        <v>10</v>
      </c>
      <c r="D2142" s="4" t="s">
        <v>9</v>
      </c>
    </row>
    <row r="2143" spans="1:7">
      <c r="A2143" t="n">
        <v>18035</v>
      </c>
      <c r="B2143" s="79" t="n">
        <v>44</v>
      </c>
      <c r="C2143" s="7" t="n">
        <v>24</v>
      </c>
      <c r="D2143" s="7" t="n">
        <v>512</v>
      </c>
    </row>
    <row r="2144" spans="1:7">
      <c r="A2144" t="s">
        <v>4</v>
      </c>
      <c r="B2144" s="4" t="s">
        <v>5</v>
      </c>
      <c r="C2144" s="4" t="s">
        <v>10</v>
      </c>
      <c r="D2144" s="4" t="s">
        <v>9</v>
      </c>
    </row>
    <row r="2145" spans="1:7">
      <c r="A2145" t="n">
        <v>18042</v>
      </c>
      <c r="B2145" s="79" t="n">
        <v>44</v>
      </c>
      <c r="C2145" s="7" t="n">
        <v>25</v>
      </c>
      <c r="D2145" s="7" t="n">
        <v>512</v>
      </c>
    </row>
    <row r="2146" spans="1:7">
      <c r="A2146" t="s">
        <v>4</v>
      </c>
      <c r="B2146" s="4" t="s">
        <v>5</v>
      </c>
      <c r="C2146" s="4" t="s">
        <v>10</v>
      </c>
      <c r="D2146" s="4" t="s">
        <v>24</v>
      </c>
      <c r="E2146" s="4" t="s">
        <v>24</v>
      </c>
      <c r="F2146" s="4" t="s">
        <v>24</v>
      </c>
      <c r="G2146" s="4" t="s">
        <v>24</v>
      </c>
    </row>
    <row r="2147" spans="1:7">
      <c r="A2147" t="n">
        <v>18049</v>
      </c>
      <c r="B2147" s="51" t="n">
        <v>46</v>
      </c>
      <c r="C2147" s="7" t="n">
        <v>24</v>
      </c>
      <c r="D2147" s="7" t="n">
        <v>-139.75</v>
      </c>
      <c r="E2147" s="7" t="n">
        <v>-1.1599999666214</v>
      </c>
      <c r="F2147" s="7" t="n">
        <v>135.460006713867</v>
      </c>
      <c r="G2147" s="7" t="n">
        <v>98.5999984741211</v>
      </c>
    </row>
    <row r="2148" spans="1:7">
      <c r="A2148" t="s">
        <v>4</v>
      </c>
      <c r="B2148" s="4" t="s">
        <v>5</v>
      </c>
      <c r="C2148" s="4" t="s">
        <v>10</v>
      </c>
      <c r="D2148" s="4" t="s">
        <v>24</v>
      </c>
      <c r="E2148" s="4" t="s">
        <v>24</v>
      </c>
      <c r="F2148" s="4" t="s">
        <v>24</v>
      </c>
      <c r="G2148" s="4" t="s">
        <v>24</v>
      </c>
    </row>
    <row r="2149" spans="1:7">
      <c r="A2149" t="n">
        <v>18068</v>
      </c>
      <c r="B2149" s="51" t="n">
        <v>46</v>
      </c>
      <c r="C2149" s="7" t="n">
        <v>25</v>
      </c>
      <c r="D2149" s="7" t="n">
        <v>-140.029998779297</v>
      </c>
      <c r="E2149" s="7" t="n">
        <v>-1.1599999666214</v>
      </c>
      <c r="F2149" s="7" t="n">
        <v>133.539993286133</v>
      </c>
      <c r="G2149" s="7" t="n">
        <v>90</v>
      </c>
    </row>
    <row r="2150" spans="1:7">
      <c r="A2150" t="s">
        <v>4</v>
      </c>
      <c r="B2150" s="4" t="s">
        <v>5</v>
      </c>
      <c r="C2150" s="4" t="s">
        <v>10</v>
      </c>
      <c r="D2150" s="4" t="s">
        <v>24</v>
      </c>
      <c r="E2150" s="4" t="s">
        <v>24</v>
      </c>
      <c r="F2150" s="4" t="s">
        <v>24</v>
      </c>
      <c r="G2150" s="4" t="s">
        <v>24</v>
      </c>
    </row>
    <row r="2151" spans="1:7">
      <c r="A2151" t="n">
        <v>18087</v>
      </c>
      <c r="B2151" s="51" t="n">
        <v>46</v>
      </c>
      <c r="C2151" s="7" t="n">
        <v>1590</v>
      </c>
      <c r="D2151" s="7" t="n">
        <v>-140</v>
      </c>
      <c r="E2151" s="7" t="n">
        <v>0.550000011920929</v>
      </c>
      <c r="F2151" s="7" t="n">
        <v>134.199996948242</v>
      </c>
      <c r="G2151" s="7" t="n">
        <v>0</v>
      </c>
    </row>
    <row r="2152" spans="1:7">
      <c r="A2152" t="s">
        <v>4</v>
      </c>
      <c r="B2152" s="4" t="s">
        <v>5</v>
      </c>
      <c r="C2152" s="4" t="s">
        <v>10</v>
      </c>
      <c r="D2152" s="4" t="s">
        <v>10</v>
      </c>
      <c r="E2152" s="4" t="s">
        <v>10</v>
      </c>
    </row>
    <row r="2153" spans="1:7">
      <c r="A2153" t="n">
        <v>18106</v>
      </c>
      <c r="B2153" s="73" t="n">
        <v>61</v>
      </c>
      <c r="C2153" s="7" t="n">
        <v>0</v>
      </c>
      <c r="D2153" s="7" t="n">
        <v>1590</v>
      </c>
      <c r="E2153" s="7" t="n">
        <v>1000</v>
      </c>
    </row>
    <row r="2154" spans="1:7">
      <c r="A2154" t="s">
        <v>4</v>
      </c>
      <c r="B2154" s="4" t="s">
        <v>5</v>
      </c>
      <c r="C2154" s="4" t="s">
        <v>10</v>
      </c>
      <c r="D2154" s="4" t="s">
        <v>10</v>
      </c>
      <c r="E2154" s="4" t="s">
        <v>10</v>
      </c>
    </row>
    <row r="2155" spans="1:7">
      <c r="A2155" t="n">
        <v>18113</v>
      </c>
      <c r="B2155" s="73" t="n">
        <v>61</v>
      </c>
      <c r="C2155" s="7" t="n">
        <v>2</v>
      </c>
      <c r="D2155" s="7" t="n">
        <v>1590</v>
      </c>
      <c r="E2155" s="7" t="n">
        <v>1000</v>
      </c>
    </row>
    <row r="2156" spans="1:7">
      <c r="A2156" t="s">
        <v>4</v>
      </c>
      <c r="B2156" s="4" t="s">
        <v>5</v>
      </c>
      <c r="C2156" s="4" t="s">
        <v>10</v>
      </c>
      <c r="D2156" s="4" t="s">
        <v>10</v>
      </c>
      <c r="E2156" s="4" t="s">
        <v>10</v>
      </c>
    </row>
    <row r="2157" spans="1:7">
      <c r="A2157" t="n">
        <v>18120</v>
      </c>
      <c r="B2157" s="73" t="n">
        <v>61</v>
      </c>
      <c r="C2157" s="7" t="n">
        <v>4</v>
      </c>
      <c r="D2157" s="7" t="n">
        <v>1590</v>
      </c>
      <c r="E2157" s="7" t="n">
        <v>1000</v>
      </c>
    </row>
    <row r="2158" spans="1:7">
      <c r="A2158" t="s">
        <v>4</v>
      </c>
      <c r="B2158" s="4" t="s">
        <v>5</v>
      </c>
      <c r="C2158" s="4" t="s">
        <v>10</v>
      </c>
      <c r="D2158" s="4" t="s">
        <v>10</v>
      </c>
      <c r="E2158" s="4" t="s">
        <v>10</v>
      </c>
    </row>
    <row r="2159" spans="1:7">
      <c r="A2159" t="n">
        <v>18127</v>
      </c>
      <c r="B2159" s="73" t="n">
        <v>61</v>
      </c>
      <c r="C2159" s="7" t="n">
        <v>16</v>
      </c>
      <c r="D2159" s="7" t="n">
        <v>1590</v>
      </c>
      <c r="E2159" s="7" t="n">
        <v>1000</v>
      </c>
    </row>
    <row r="2160" spans="1:7">
      <c r="A2160" t="s">
        <v>4</v>
      </c>
      <c r="B2160" s="4" t="s">
        <v>5</v>
      </c>
      <c r="C2160" s="4" t="s">
        <v>10</v>
      </c>
      <c r="D2160" s="4" t="s">
        <v>10</v>
      </c>
      <c r="E2160" s="4" t="s">
        <v>10</v>
      </c>
    </row>
    <row r="2161" spans="1:7">
      <c r="A2161" t="n">
        <v>18134</v>
      </c>
      <c r="B2161" s="73" t="n">
        <v>61</v>
      </c>
      <c r="C2161" s="7" t="n">
        <v>7032</v>
      </c>
      <c r="D2161" s="7" t="n">
        <v>1590</v>
      </c>
      <c r="E2161" s="7" t="n">
        <v>1000</v>
      </c>
    </row>
    <row r="2162" spans="1:7">
      <c r="A2162" t="s">
        <v>4</v>
      </c>
      <c r="B2162" s="4" t="s">
        <v>5</v>
      </c>
      <c r="C2162" s="4" t="s">
        <v>10</v>
      </c>
      <c r="D2162" s="4" t="s">
        <v>24</v>
      </c>
      <c r="E2162" s="4" t="s">
        <v>24</v>
      </c>
      <c r="F2162" s="4" t="s">
        <v>24</v>
      </c>
      <c r="G2162" s="4" t="s">
        <v>10</v>
      </c>
      <c r="H2162" s="4" t="s">
        <v>10</v>
      </c>
    </row>
    <row r="2163" spans="1:7">
      <c r="A2163" t="n">
        <v>18141</v>
      </c>
      <c r="B2163" s="53" t="n">
        <v>60</v>
      </c>
      <c r="C2163" s="7" t="n">
        <v>0</v>
      </c>
      <c r="D2163" s="7" t="n">
        <v>0</v>
      </c>
      <c r="E2163" s="7" t="n">
        <v>0</v>
      </c>
      <c r="F2163" s="7" t="n">
        <v>0</v>
      </c>
      <c r="G2163" s="7" t="n">
        <v>300</v>
      </c>
      <c r="H2163" s="7" t="n">
        <v>0</v>
      </c>
    </row>
    <row r="2164" spans="1:7">
      <c r="A2164" t="s">
        <v>4</v>
      </c>
      <c r="B2164" s="4" t="s">
        <v>5</v>
      </c>
      <c r="C2164" s="4" t="s">
        <v>10</v>
      </c>
      <c r="D2164" s="4" t="s">
        <v>24</v>
      </c>
      <c r="E2164" s="4" t="s">
        <v>24</v>
      </c>
      <c r="F2164" s="4" t="s">
        <v>24</v>
      </c>
      <c r="G2164" s="4" t="s">
        <v>10</v>
      </c>
      <c r="H2164" s="4" t="s">
        <v>10</v>
      </c>
    </row>
    <row r="2165" spans="1:7">
      <c r="A2165" t="n">
        <v>18160</v>
      </c>
      <c r="B2165" s="53" t="n">
        <v>60</v>
      </c>
      <c r="C2165" s="7" t="n">
        <v>2</v>
      </c>
      <c r="D2165" s="7" t="n">
        <v>0</v>
      </c>
      <c r="E2165" s="7" t="n">
        <v>0</v>
      </c>
      <c r="F2165" s="7" t="n">
        <v>0</v>
      </c>
      <c r="G2165" s="7" t="n">
        <v>300</v>
      </c>
      <c r="H2165" s="7" t="n">
        <v>0</v>
      </c>
    </row>
    <row r="2166" spans="1:7">
      <c r="A2166" t="s">
        <v>4</v>
      </c>
      <c r="B2166" s="4" t="s">
        <v>5</v>
      </c>
      <c r="C2166" s="4" t="s">
        <v>10</v>
      </c>
      <c r="D2166" s="4" t="s">
        <v>24</v>
      </c>
      <c r="E2166" s="4" t="s">
        <v>24</v>
      </c>
      <c r="F2166" s="4" t="s">
        <v>24</v>
      </c>
      <c r="G2166" s="4" t="s">
        <v>10</v>
      </c>
      <c r="H2166" s="4" t="s">
        <v>10</v>
      </c>
    </row>
    <row r="2167" spans="1:7">
      <c r="A2167" t="n">
        <v>18179</v>
      </c>
      <c r="B2167" s="53" t="n">
        <v>60</v>
      </c>
      <c r="C2167" s="7" t="n">
        <v>16</v>
      </c>
      <c r="D2167" s="7" t="n">
        <v>0</v>
      </c>
      <c r="E2167" s="7" t="n">
        <v>0</v>
      </c>
      <c r="F2167" s="7" t="n">
        <v>0</v>
      </c>
      <c r="G2167" s="7" t="n">
        <v>300</v>
      </c>
      <c r="H2167" s="7" t="n">
        <v>0</v>
      </c>
    </row>
    <row r="2168" spans="1:7">
      <c r="A2168" t="s">
        <v>4</v>
      </c>
      <c r="B2168" s="4" t="s">
        <v>5</v>
      </c>
      <c r="C2168" s="4" t="s">
        <v>10</v>
      </c>
      <c r="D2168" s="4" t="s">
        <v>24</v>
      </c>
      <c r="E2168" s="4" t="s">
        <v>24</v>
      </c>
      <c r="F2168" s="4" t="s">
        <v>24</v>
      </c>
      <c r="G2168" s="4" t="s">
        <v>10</v>
      </c>
      <c r="H2168" s="4" t="s">
        <v>10</v>
      </c>
    </row>
    <row r="2169" spans="1:7">
      <c r="A2169" t="n">
        <v>18198</v>
      </c>
      <c r="B2169" s="53" t="n">
        <v>60</v>
      </c>
      <c r="C2169" s="7" t="n">
        <v>7032</v>
      </c>
      <c r="D2169" s="7" t="n">
        <v>0</v>
      </c>
      <c r="E2169" s="7" t="n">
        <v>0</v>
      </c>
      <c r="F2169" s="7" t="n">
        <v>0</v>
      </c>
      <c r="G2169" s="7" t="n">
        <v>300</v>
      </c>
      <c r="H2169" s="7" t="n">
        <v>0</v>
      </c>
    </row>
    <row r="2170" spans="1:7">
      <c r="A2170" t="s">
        <v>4</v>
      </c>
      <c r="B2170" s="4" t="s">
        <v>5</v>
      </c>
      <c r="C2170" s="4" t="s">
        <v>10</v>
      </c>
      <c r="D2170" s="4" t="s">
        <v>24</v>
      </c>
      <c r="E2170" s="4" t="s">
        <v>24</v>
      </c>
      <c r="F2170" s="4" t="s">
        <v>24</v>
      </c>
      <c r="G2170" s="4" t="s">
        <v>10</v>
      </c>
      <c r="H2170" s="4" t="s">
        <v>10</v>
      </c>
    </row>
    <row r="2171" spans="1:7">
      <c r="A2171" t="n">
        <v>18217</v>
      </c>
      <c r="B2171" s="53" t="n">
        <v>60</v>
      </c>
      <c r="C2171" s="7" t="n">
        <v>7</v>
      </c>
      <c r="D2171" s="7" t="n">
        <v>0</v>
      </c>
      <c r="E2171" s="7" t="n">
        <v>0</v>
      </c>
      <c r="F2171" s="7" t="n">
        <v>0</v>
      </c>
      <c r="G2171" s="7" t="n">
        <v>300</v>
      </c>
      <c r="H2171" s="7" t="n">
        <v>0</v>
      </c>
    </row>
    <row r="2172" spans="1:7">
      <c r="A2172" t="s">
        <v>4</v>
      </c>
      <c r="B2172" s="4" t="s">
        <v>5</v>
      </c>
      <c r="C2172" s="4" t="s">
        <v>10</v>
      </c>
      <c r="D2172" s="4" t="s">
        <v>14</v>
      </c>
      <c r="E2172" s="4" t="s">
        <v>14</v>
      </c>
      <c r="F2172" s="4" t="s">
        <v>6</v>
      </c>
    </row>
    <row r="2173" spans="1:7">
      <c r="A2173" t="n">
        <v>18236</v>
      </c>
      <c r="B2173" s="61" t="n">
        <v>47</v>
      </c>
      <c r="C2173" s="7" t="n">
        <v>7</v>
      </c>
      <c r="D2173" s="7" t="n">
        <v>0</v>
      </c>
      <c r="E2173" s="7" t="n">
        <v>0</v>
      </c>
      <c r="F2173" s="7" t="s">
        <v>100</v>
      </c>
    </row>
    <row r="2174" spans="1:7">
      <c r="A2174" t="s">
        <v>4</v>
      </c>
      <c r="B2174" s="4" t="s">
        <v>5</v>
      </c>
      <c r="C2174" s="4" t="s">
        <v>10</v>
      </c>
      <c r="D2174" s="4" t="s">
        <v>10</v>
      </c>
      <c r="E2174" s="4" t="s">
        <v>10</v>
      </c>
    </row>
    <row r="2175" spans="1:7">
      <c r="A2175" t="n">
        <v>18249</v>
      </c>
      <c r="B2175" s="73" t="n">
        <v>61</v>
      </c>
      <c r="C2175" s="7" t="n">
        <v>7</v>
      </c>
      <c r="D2175" s="7" t="n">
        <v>1590</v>
      </c>
      <c r="E2175" s="7" t="n">
        <v>1000</v>
      </c>
    </row>
    <row r="2176" spans="1:7">
      <c r="A2176" t="s">
        <v>4</v>
      </c>
      <c r="B2176" s="4" t="s">
        <v>5</v>
      </c>
      <c r="C2176" s="4" t="s">
        <v>10</v>
      </c>
      <c r="D2176" s="4" t="s">
        <v>14</v>
      </c>
      <c r="E2176" s="4" t="s">
        <v>14</v>
      </c>
      <c r="F2176" s="4" t="s">
        <v>6</v>
      </c>
    </row>
    <row r="2177" spans="1:8">
      <c r="A2177" t="n">
        <v>18256</v>
      </c>
      <c r="B2177" s="61" t="n">
        <v>47</v>
      </c>
      <c r="C2177" s="7" t="n">
        <v>24</v>
      </c>
      <c r="D2177" s="7" t="n">
        <v>0</v>
      </c>
      <c r="E2177" s="7" t="n">
        <v>0</v>
      </c>
      <c r="F2177" s="7" t="s">
        <v>126</v>
      </c>
    </row>
    <row r="2178" spans="1:8">
      <c r="A2178" t="s">
        <v>4</v>
      </c>
      <c r="B2178" s="4" t="s">
        <v>5</v>
      </c>
      <c r="C2178" s="4" t="s">
        <v>14</v>
      </c>
      <c r="D2178" s="4" t="s">
        <v>10</v>
      </c>
      <c r="E2178" s="4" t="s">
        <v>24</v>
      </c>
      <c r="F2178" s="4" t="s">
        <v>10</v>
      </c>
      <c r="G2178" s="4" t="s">
        <v>9</v>
      </c>
      <c r="H2178" s="4" t="s">
        <v>9</v>
      </c>
      <c r="I2178" s="4" t="s">
        <v>10</v>
      </c>
      <c r="J2178" s="4" t="s">
        <v>10</v>
      </c>
      <c r="K2178" s="4" t="s">
        <v>9</v>
      </c>
      <c r="L2178" s="4" t="s">
        <v>9</v>
      </c>
      <c r="M2178" s="4" t="s">
        <v>9</v>
      </c>
      <c r="N2178" s="4" t="s">
        <v>9</v>
      </c>
      <c r="O2178" s="4" t="s">
        <v>6</v>
      </c>
    </row>
    <row r="2179" spans="1:8">
      <c r="A2179" t="n">
        <v>18272</v>
      </c>
      <c r="B2179" s="11" t="n">
        <v>50</v>
      </c>
      <c r="C2179" s="7" t="n">
        <v>0</v>
      </c>
      <c r="D2179" s="7" t="n">
        <v>4014</v>
      </c>
      <c r="E2179" s="7" t="n">
        <v>0.600000023841858</v>
      </c>
      <c r="F2179" s="7" t="n">
        <v>0</v>
      </c>
      <c r="G2179" s="7" t="n">
        <v>0</v>
      </c>
      <c r="H2179" s="7" t="n">
        <v>-1082130432</v>
      </c>
      <c r="I2179" s="7" t="n">
        <v>0</v>
      </c>
      <c r="J2179" s="7" t="n">
        <v>65533</v>
      </c>
      <c r="K2179" s="7" t="n">
        <v>0</v>
      </c>
      <c r="L2179" s="7" t="n">
        <v>0</v>
      </c>
      <c r="M2179" s="7" t="n">
        <v>0</v>
      </c>
      <c r="N2179" s="7" t="n">
        <v>0</v>
      </c>
      <c r="O2179" s="7" t="s">
        <v>13</v>
      </c>
    </row>
    <row r="2180" spans="1:8">
      <c r="A2180" t="s">
        <v>4</v>
      </c>
      <c r="B2180" s="4" t="s">
        <v>5</v>
      </c>
      <c r="C2180" s="4" t="s">
        <v>10</v>
      </c>
    </row>
    <row r="2181" spans="1:8">
      <c r="A2181" t="n">
        <v>18311</v>
      </c>
      <c r="B2181" s="41" t="n">
        <v>16</v>
      </c>
      <c r="C2181" s="7" t="n">
        <v>100</v>
      </c>
    </row>
    <row r="2182" spans="1:8">
      <c r="A2182" t="s">
        <v>4</v>
      </c>
      <c r="B2182" s="4" t="s">
        <v>5</v>
      </c>
      <c r="C2182" s="4" t="s">
        <v>10</v>
      </c>
      <c r="D2182" s="4" t="s">
        <v>14</v>
      </c>
      <c r="E2182" s="4" t="s">
        <v>14</v>
      </c>
      <c r="F2182" s="4" t="s">
        <v>6</v>
      </c>
    </row>
    <row r="2183" spans="1:8">
      <c r="A2183" t="n">
        <v>18314</v>
      </c>
      <c r="B2183" s="61" t="n">
        <v>47</v>
      </c>
      <c r="C2183" s="7" t="n">
        <v>25</v>
      </c>
      <c r="D2183" s="7" t="n">
        <v>0</v>
      </c>
      <c r="E2183" s="7" t="n">
        <v>0</v>
      </c>
      <c r="F2183" s="7" t="s">
        <v>126</v>
      </c>
    </row>
    <row r="2184" spans="1:8">
      <c r="A2184" t="s">
        <v>4</v>
      </c>
      <c r="B2184" s="4" t="s">
        <v>5</v>
      </c>
      <c r="C2184" s="4" t="s">
        <v>14</v>
      </c>
      <c r="D2184" s="4" t="s">
        <v>10</v>
      </c>
      <c r="E2184" s="4" t="s">
        <v>24</v>
      </c>
      <c r="F2184" s="4" t="s">
        <v>10</v>
      </c>
      <c r="G2184" s="4" t="s">
        <v>9</v>
      </c>
      <c r="H2184" s="4" t="s">
        <v>9</v>
      </c>
      <c r="I2184" s="4" t="s">
        <v>10</v>
      </c>
      <c r="J2184" s="4" t="s">
        <v>10</v>
      </c>
      <c r="K2184" s="4" t="s">
        <v>9</v>
      </c>
      <c r="L2184" s="4" t="s">
        <v>9</v>
      </c>
      <c r="M2184" s="4" t="s">
        <v>9</v>
      </c>
      <c r="N2184" s="4" t="s">
        <v>9</v>
      </c>
      <c r="O2184" s="4" t="s">
        <v>6</v>
      </c>
    </row>
    <row r="2185" spans="1:8">
      <c r="A2185" t="n">
        <v>18330</v>
      </c>
      <c r="B2185" s="11" t="n">
        <v>50</v>
      </c>
      <c r="C2185" s="7" t="n">
        <v>0</v>
      </c>
      <c r="D2185" s="7" t="n">
        <v>4014</v>
      </c>
      <c r="E2185" s="7" t="n">
        <v>1</v>
      </c>
      <c r="F2185" s="7" t="n">
        <v>0</v>
      </c>
      <c r="G2185" s="7" t="n">
        <v>0</v>
      </c>
      <c r="H2185" s="7" t="n">
        <v>0</v>
      </c>
      <c r="I2185" s="7" t="n">
        <v>0</v>
      </c>
      <c r="J2185" s="7" t="n">
        <v>65533</v>
      </c>
      <c r="K2185" s="7" t="n">
        <v>0</v>
      </c>
      <c r="L2185" s="7" t="n">
        <v>0</v>
      </c>
      <c r="M2185" s="7" t="n">
        <v>0</v>
      </c>
      <c r="N2185" s="7" t="n">
        <v>0</v>
      </c>
      <c r="O2185" s="7" t="s">
        <v>13</v>
      </c>
    </row>
    <row r="2186" spans="1:8">
      <c r="A2186" t="s">
        <v>4</v>
      </c>
      <c r="B2186" s="4" t="s">
        <v>5</v>
      </c>
      <c r="C2186" s="4" t="s">
        <v>10</v>
      </c>
      <c r="D2186" s="4" t="s">
        <v>24</v>
      </c>
      <c r="E2186" s="4" t="s">
        <v>24</v>
      </c>
      <c r="F2186" s="4" t="s">
        <v>24</v>
      </c>
      <c r="G2186" s="4" t="s">
        <v>24</v>
      </c>
    </row>
    <row r="2187" spans="1:8">
      <c r="A2187" t="n">
        <v>18369</v>
      </c>
      <c r="B2187" s="51" t="n">
        <v>46</v>
      </c>
      <c r="C2187" s="7" t="n">
        <v>4</v>
      </c>
      <c r="D2187" s="7" t="n">
        <v>-126.120002746582</v>
      </c>
      <c r="E2187" s="7" t="n">
        <v>-1.1599999666214</v>
      </c>
      <c r="F2187" s="7" t="n">
        <v>128.949996948242</v>
      </c>
      <c r="G2187" s="7" t="n">
        <v>301.299987792969</v>
      </c>
    </row>
    <row r="2188" spans="1:8">
      <c r="A2188" t="s">
        <v>4</v>
      </c>
      <c r="B2188" s="4" t="s">
        <v>5</v>
      </c>
      <c r="C2188" s="4" t="s">
        <v>14</v>
      </c>
      <c r="D2188" s="4" t="s">
        <v>10</v>
      </c>
    </row>
    <row r="2189" spans="1:8">
      <c r="A2189" t="n">
        <v>18388</v>
      </c>
      <c r="B2189" s="37" t="n">
        <v>58</v>
      </c>
      <c r="C2189" s="7" t="n">
        <v>255</v>
      </c>
      <c r="D2189" s="7" t="n">
        <v>0</v>
      </c>
    </row>
    <row r="2190" spans="1:8">
      <c r="A2190" t="s">
        <v>4</v>
      </c>
      <c r="B2190" s="4" t="s">
        <v>5</v>
      </c>
      <c r="C2190" s="4" t="s">
        <v>10</v>
      </c>
      <c r="D2190" s="4" t="s">
        <v>9</v>
      </c>
      <c r="E2190" s="4" t="s">
        <v>14</v>
      </c>
    </row>
    <row r="2191" spans="1:8">
      <c r="A2191" t="n">
        <v>18392</v>
      </c>
      <c r="B2191" s="81" t="n">
        <v>35</v>
      </c>
      <c r="C2191" s="7" t="n">
        <v>24</v>
      </c>
      <c r="D2191" s="7" t="n">
        <v>0</v>
      </c>
      <c r="E2191" s="7" t="n">
        <v>0</v>
      </c>
    </row>
    <row r="2192" spans="1:8">
      <c r="A2192" t="s">
        <v>4</v>
      </c>
      <c r="B2192" s="4" t="s">
        <v>5</v>
      </c>
      <c r="C2192" s="4" t="s">
        <v>10</v>
      </c>
    </row>
    <row r="2193" spans="1:15">
      <c r="A2193" t="n">
        <v>18400</v>
      </c>
      <c r="B2193" s="41" t="n">
        <v>16</v>
      </c>
      <c r="C2193" s="7" t="n">
        <v>500</v>
      </c>
    </row>
    <row r="2194" spans="1:15">
      <c r="A2194" t="s">
        <v>4</v>
      </c>
      <c r="B2194" s="4" t="s">
        <v>5</v>
      </c>
      <c r="C2194" s="4" t="s">
        <v>10</v>
      </c>
      <c r="D2194" s="4" t="s">
        <v>14</v>
      </c>
      <c r="E2194" s="4" t="s">
        <v>6</v>
      </c>
      <c r="F2194" s="4" t="s">
        <v>24</v>
      </c>
      <c r="G2194" s="4" t="s">
        <v>24</v>
      </c>
      <c r="H2194" s="4" t="s">
        <v>24</v>
      </c>
    </row>
    <row r="2195" spans="1:15">
      <c r="A2195" t="n">
        <v>18403</v>
      </c>
      <c r="B2195" s="60" t="n">
        <v>48</v>
      </c>
      <c r="C2195" s="7" t="n">
        <v>24</v>
      </c>
      <c r="D2195" s="7" t="n">
        <v>0</v>
      </c>
      <c r="E2195" s="7" t="s">
        <v>119</v>
      </c>
      <c r="F2195" s="7" t="n">
        <v>0.5</v>
      </c>
      <c r="G2195" s="7" t="n">
        <v>1</v>
      </c>
      <c r="H2195" s="7" t="n">
        <v>2.80259692864963e-45</v>
      </c>
    </row>
    <row r="2196" spans="1:15">
      <c r="A2196" t="s">
        <v>4</v>
      </c>
      <c r="B2196" s="4" t="s">
        <v>5</v>
      </c>
      <c r="C2196" s="4" t="s">
        <v>14</v>
      </c>
      <c r="D2196" s="4" t="s">
        <v>10</v>
      </c>
      <c r="E2196" s="4" t="s">
        <v>24</v>
      </c>
      <c r="F2196" s="4" t="s">
        <v>10</v>
      </c>
      <c r="G2196" s="4" t="s">
        <v>9</v>
      </c>
      <c r="H2196" s="4" t="s">
        <v>9</v>
      </c>
      <c r="I2196" s="4" t="s">
        <v>10</v>
      </c>
      <c r="J2196" s="4" t="s">
        <v>10</v>
      </c>
      <c r="K2196" s="4" t="s">
        <v>9</v>
      </c>
      <c r="L2196" s="4" t="s">
        <v>9</v>
      </c>
      <c r="M2196" s="4" t="s">
        <v>9</v>
      </c>
      <c r="N2196" s="4" t="s">
        <v>9</v>
      </c>
      <c r="O2196" s="4" t="s">
        <v>6</v>
      </c>
    </row>
    <row r="2197" spans="1:15">
      <c r="A2197" t="n">
        <v>18432</v>
      </c>
      <c r="B2197" s="11" t="n">
        <v>50</v>
      </c>
      <c r="C2197" s="7" t="n">
        <v>0</v>
      </c>
      <c r="D2197" s="7" t="n">
        <v>2000</v>
      </c>
      <c r="E2197" s="7" t="n">
        <v>0.5</v>
      </c>
      <c r="F2197" s="7" t="n">
        <v>100</v>
      </c>
      <c r="G2197" s="7" t="n">
        <v>0</v>
      </c>
      <c r="H2197" s="7" t="n">
        <v>0</v>
      </c>
      <c r="I2197" s="7" t="n">
        <v>0</v>
      </c>
      <c r="J2197" s="7" t="n">
        <v>65533</v>
      </c>
      <c r="K2197" s="7" t="n">
        <v>0</v>
      </c>
      <c r="L2197" s="7" t="n">
        <v>0</v>
      </c>
      <c r="M2197" s="7" t="n">
        <v>0</v>
      </c>
      <c r="N2197" s="7" t="n">
        <v>0</v>
      </c>
      <c r="O2197" s="7" t="s">
        <v>13</v>
      </c>
    </row>
    <row r="2198" spans="1:15">
      <c r="A2198" t="s">
        <v>4</v>
      </c>
      <c r="B2198" s="4" t="s">
        <v>5</v>
      </c>
      <c r="C2198" s="4" t="s">
        <v>10</v>
      </c>
    </row>
    <row r="2199" spans="1:15">
      <c r="A2199" t="n">
        <v>18471</v>
      </c>
      <c r="B2199" s="41" t="n">
        <v>16</v>
      </c>
      <c r="C2199" s="7" t="n">
        <v>300</v>
      </c>
    </row>
    <row r="2200" spans="1:15">
      <c r="A2200" t="s">
        <v>4</v>
      </c>
      <c r="B2200" s="4" t="s">
        <v>5</v>
      </c>
      <c r="C2200" s="4" t="s">
        <v>10</v>
      </c>
      <c r="D2200" s="4" t="s">
        <v>14</v>
      </c>
      <c r="E2200" s="4" t="s">
        <v>6</v>
      </c>
      <c r="F2200" s="4" t="s">
        <v>24</v>
      </c>
      <c r="G2200" s="4" t="s">
        <v>24</v>
      </c>
      <c r="H2200" s="4" t="s">
        <v>24</v>
      </c>
    </row>
    <row r="2201" spans="1:15">
      <c r="A2201" t="n">
        <v>18474</v>
      </c>
      <c r="B2201" s="60" t="n">
        <v>48</v>
      </c>
      <c r="C2201" s="7" t="n">
        <v>25</v>
      </c>
      <c r="D2201" s="7" t="n">
        <v>0</v>
      </c>
      <c r="E2201" s="7" t="s">
        <v>119</v>
      </c>
      <c r="F2201" s="7" t="n">
        <v>0.5</v>
      </c>
      <c r="G2201" s="7" t="n">
        <v>1</v>
      </c>
      <c r="H2201" s="7" t="n">
        <v>2.80259692864963e-45</v>
      </c>
    </row>
    <row r="2202" spans="1:15">
      <c r="A2202" t="s">
        <v>4</v>
      </c>
      <c r="B2202" s="4" t="s">
        <v>5</v>
      </c>
      <c r="C2202" s="4" t="s">
        <v>14</v>
      </c>
      <c r="D2202" s="4" t="s">
        <v>10</v>
      </c>
      <c r="E2202" s="4" t="s">
        <v>24</v>
      </c>
      <c r="F2202" s="4" t="s">
        <v>10</v>
      </c>
      <c r="G2202" s="4" t="s">
        <v>9</v>
      </c>
      <c r="H2202" s="4" t="s">
        <v>9</v>
      </c>
      <c r="I2202" s="4" t="s">
        <v>10</v>
      </c>
      <c r="J2202" s="4" t="s">
        <v>10</v>
      </c>
      <c r="K2202" s="4" t="s">
        <v>9</v>
      </c>
      <c r="L2202" s="4" t="s">
        <v>9</v>
      </c>
      <c r="M2202" s="4" t="s">
        <v>9</v>
      </c>
      <c r="N2202" s="4" t="s">
        <v>9</v>
      </c>
      <c r="O2202" s="4" t="s">
        <v>6</v>
      </c>
    </row>
    <row r="2203" spans="1:15">
      <c r="A2203" t="n">
        <v>18503</v>
      </c>
      <c r="B2203" s="11" t="n">
        <v>50</v>
      </c>
      <c r="C2203" s="7" t="n">
        <v>0</v>
      </c>
      <c r="D2203" s="7" t="n">
        <v>2000</v>
      </c>
      <c r="E2203" s="7" t="n">
        <v>1</v>
      </c>
      <c r="F2203" s="7" t="n">
        <v>0</v>
      </c>
      <c r="G2203" s="7" t="n">
        <v>0</v>
      </c>
      <c r="H2203" s="7" t="n">
        <v>0</v>
      </c>
      <c r="I2203" s="7" t="n">
        <v>0</v>
      </c>
      <c r="J2203" s="7" t="n">
        <v>65533</v>
      </c>
      <c r="K2203" s="7" t="n">
        <v>0</v>
      </c>
      <c r="L2203" s="7" t="n">
        <v>0</v>
      </c>
      <c r="M2203" s="7" t="n">
        <v>0</v>
      </c>
      <c r="N2203" s="7" t="n">
        <v>0</v>
      </c>
      <c r="O2203" s="7" t="s">
        <v>13</v>
      </c>
    </row>
    <row r="2204" spans="1:15">
      <c r="A2204" t="s">
        <v>4</v>
      </c>
      <c r="B2204" s="4" t="s">
        <v>5</v>
      </c>
      <c r="C2204" s="4" t="s">
        <v>14</v>
      </c>
      <c r="D2204" s="4" t="s">
        <v>14</v>
      </c>
      <c r="E2204" s="4" t="s">
        <v>24</v>
      </c>
      <c r="F2204" s="4" t="s">
        <v>24</v>
      </c>
      <c r="G2204" s="4" t="s">
        <v>24</v>
      </c>
      <c r="H2204" s="4" t="s">
        <v>10</v>
      </c>
    </row>
    <row r="2205" spans="1:15">
      <c r="A2205" t="n">
        <v>18542</v>
      </c>
      <c r="B2205" s="66" t="n">
        <v>45</v>
      </c>
      <c r="C2205" s="7" t="n">
        <v>2</v>
      </c>
      <c r="D2205" s="7" t="n">
        <v>3</v>
      </c>
      <c r="E2205" s="7" t="n">
        <v>-139.529998779297</v>
      </c>
      <c r="F2205" s="7" t="n">
        <v>0.349999994039536</v>
      </c>
      <c r="G2205" s="7" t="n">
        <v>135.360000610352</v>
      </c>
      <c r="H2205" s="7" t="n">
        <v>5000</v>
      </c>
    </row>
    <row r="2206" spans="1:15">
      <c r="A2206" t="s">
        <v>4</v>
      </c>
      <c r="B2206" s="4" t="s">
        <v>5</v>
      </c>
      <c r="C2206" s="4" t="s">
        <v>14</v>
      </c>
      <c r="D2206" s="4" t="s">
        <v>14</v>
      </c>
      <c r="E2206" s="4" t="s">
        <v>24</v>
      </c>
      <c r="F2206" s="4" t="s">
        <v>24</v>
      </c>
      <c r="G2206" s="4" t="s">
        <v>24</v>
      </c>
      <c r="H2206" s="4" t="s">
        <v>10</v>
      </c>
      <c r="I2206" s="4" t="s">
        <v>14</v>
      </c>
    </row>
    <row r="2207" spans="1:15">
      <c r="A2207" t="n">
        <v>18559</v>
      </c>
      <c r="B2207" s="66" t="n">
        <v>45</v>
      </c>
      <c r="C2207" s="7" t="n">
        <v>4</v>
      </c>
      <c r="D2207" s="7" t="n">
        <v>3</v>
      </c>
      <c r="E2207" s="7" t="n">
        <v>6.07999992370605</v>
      </c>
      <c r="F2207" s="7" t="n">
        <v>47.6800003051758</v>
      </c>
      <c r="G2207" s="7" t="n">
        <v>0</v>
      </c>
      <c r="H2207" s="7" t="n">
        <v>5000</v>
      </c>
      <c r="I2207" s="7" t="n">
        <v>1</v>
      </c>
    </row>
    <row r="2208" spans="1:15">
      <c r="A2208" t="s">
        <v>4</v>
      </c>
      <c r="B2208" s="4" t="s">
        <v>5</v>
      </c>
      <c r="C2208" s="4" t="s">
        <v>14</v>
      </c>
      <c r="D2208" s="4" t="s">
        <v>14</v>
      </c>
      <c r="E2208" s="4" t="s">
        <v>24</v>
      </c>
      <c r="F2208" s="4" t="s">
        <v>10</v>
      </c>
    </row>
    <row r="2209" spans="1:15">
      <c r="A2209" t="n">
        <v>18577</v>
      </c>
      <c r="B2209" s="66" t="n">
        <v>45</v>
      </c>
      <c r="C2209" s="7" t="n">
        <v>5</v>
      </c>
      <c r="D2209" s="7" t="n">
        <v>3</v>
      </c>
      <c r="E2209" s="7" t="n">
        <v>1.20000004768372</v>
      </c>
      <c r="F2209" s="7" t="n">
        <v>5000</v>
      </c>
    </row>
    <row r="2210" spans="1:15">
      <c r="A2210" t="s">
        <v>4</v>
      </c>
      <c r="B2210" s="4" t="s">
        <v>5</v>
      </c>
      <c r="C2210" s="4" t="s">
        <v>14</v>
      </c>
      <c r="D2210" s="4" t="s">
        <v>14</v>
      </c>
      <c r="E2210" s="4" t="s">
        <v>24</v>
      </c>
      <c r="F2210" s="4" t="s">
        <v>10</v>
      </c>
    </row>
    <row r="2211" spans="1:15">
      <c r="A2211" t="n">
        <v>18586</v>
      </c>
      <c r="B2211" s="66" t="n">
        <v>45</v>
      </c>
      <c r="C2211" s="7" t="n">
        <v>11</v>
      </c>
      <c r="D2211" s="7" t="n">
        <v>3</v>
      </c>
      <c r="E2211" s="7" t="n">
        <v>40</v>
      </c>
      <c r="F2211" s="7" t="n">
        <v>5000</v>
      </c>
    </row>
    <row r="2212" spans="1:15">
      <c r="A2212" t="s">
        <v>4</v>
      </c>
      <c r="B2212" s="4" t="s">
        <v>5</v>
      </c>
      <c r="C2212" s="4" t="s">
        <v>10</v>
      </c>
    </row>
    <row r="2213" spans="1:15">
      <c r="A2213" t="n">
        <v>18595</v>
      </c>
      <c r="B2213" s="41" t="n">
        <v>16</v>
      </c>
      <c r="C2213" s="7" t="n">
        <v>1000</v>
      </c>
    </row>
    <row r="2214" spans="1:15">
      <c r="A2214" t="s">
        <v>4</v>
      </c>
      <c r="B2214" s="4" t="s">
        <v>5</v>
      </c>
      <c r="C2214" s="4" t="s">
        <v>14</v>
      </c>
      <c r="D2214" s="4" t="s">
        <v>10</v>
      </c>
      <c r="E2214" s="4" t="s">
        <v>10</v>
      </c>
      <c r="F2214" s="4" t="s">
        <v>9</v>
      </c>
    </row>
    <row r="2215" spans="1:15">
      <c r="A2215" t="n">
        <v>18598</v>
      </c>
      <c r="B2215" s="67" t="n">
        <v>84</v>
      </c>
      <c r="C2215" s="7" t="n">
        <v>1</v>
      </c>
      <c r="D2215" s="7" t="n">
        <v>0</v>
      </c>
      <c r="E2215" s="7" t="n">
        <v>0</v>
      </c>
      <c r="F2215" s="7" t="n">
        <v>0</v>
      </c>
    </row>
    <row r="2216" spans="1:15">
      <c r="A2216" t="s">
        <v>4</v>
      </c>
      <c r="B2216" s="4" t="s">
        <v>5</v>
      </c>
      <c r="C2216" s="4" t="s">
        <v>14</v>
      </c>
      <c r="D2216" s="4" t="s">
        <v>10</v>
      </c>
    </row>
    <row r="2217" spans="1:15">
      <c r="A2217" t="n">
        <v>18608</v>
      </c>
      <c r="B2217" s="66" t="n">
        <v>45</v>
      </c>
      <c r="C2217" s="7" t="n">
        <v>7</v>
      </c>
      <c r="D2217" s="7" t="n">
        <v>255</v>
      </c>
    </row>
    <row r="2218" spans="1:15">
      <c r="A2218" t="s">
        <v>4</v>
      </c>
      <c r="B2218" s="4" t="s">
        <v>5</v>
      </c>
      <c r="C2218" s="4" t="s">
        <v>10</v>
      </c>
      <c r="D2218" s="4" t="s">
        <v>10</v>
      </c>
      <c r="E2218" s="4" t="s">
        <v>10</v>
      </c>
    </row>
    <row r="2219" spans="1:15">
      <c r="A2219" t="n">
        <v>18612</v>
      </c>
      <c r="B2219" s="73" t="n">
        <v>61</v>
      </c>
      <c r="C2219" s="7" t="n">
        <v>24</v>
      </c>
      <c r="D2219" s="7" t="n">
        <v>7</v>
      </c>
      <c r="E2219" s="7" t="n">
        <v>1000</v>
      </c>
    </row>
    <row r="2220" spans="1:15">
      <c r="A2220" t="s">
        <v>4</v>
      </c>
      <c r="B2220" s="4" t="s">
        <v>5</v>
      </c>
      <c r="C2220" s="4" t="s">
        <v>10</v>
      </c>
    </row>
    <row r="2221" spans="1:15">
      <c r="A2221" t="n">
        <v>18619</v>
      </c>
      <c r="B2221" s="41" t="n">
        <v>16</v>
      </c>
      <c r="C2221" s="7" t="n">
        <v>300</v>
      </c>
    </row>
    <row r="2222" spans="1:15">
      <c r="A2222" t="s">
        <v>4</v>
      </c>
      <c r="B2222" s="4" t="s">
        <v>5</v>
      </c>
      <c r="C2222" s="4" t="s">
        <v>10</v>
      </c>
      <c r="D2222" s="4" t="s">
        <v>10</v>
      </c>
      <c r="E2222" s="4" t="s">
        <v>10</v>
      </c>
    </row>
    <row r="2223" spans="1:15">
      <c r="A2223" t="n">
        <v>18622</v>
      </c>
      <c r="B2223" s="73" t="n">
        <v>61</v>
      </c>
      <c r="C2223" s="7" t="n">
        <v>25</v>
      </c>
      <c r="D2223" s="7" t="n">
        <v>7</v>
      </c>
      <c r="E2223" s="7" t="n">
        <v>1000</v>
      </c>
    </row>
    <row r="2224" spans="1:15">
      <c r="A2224" t="s">
        <v>4</v>
      </c>
      <c r="B2224" s="4" t="s">
        <v>5</v>
      </c>
      <c r="C2224" s="4" t="s">
        <v>6</v>
      </c>
      <c r="D2224" s="4" t="s">
        <v>10</v>
      </c>
    </row>
    <row r="2225" spans="1:6">
      <c r="A2225" t="n">
        <v>18629</v>
      </c>
      <c r="B2225" s="78" t="n">
        <v>29</v>
      </c>
      <c r="C2225" s="7" t="s">
        <v>219</v>
      </c>
      <c r="D2225" s="7" t="n">
        <v>65533</v>
      </c>
    </row>
    <row r="2226" spans="1:6">
      <c r="A2226" t="s">
        <v>4</v>
      </c>
      <c r="B2226" s="4" t="s">
        <v>5</v>
      </c>
      <c r="C2226" s="4" t="s">
        <v>14</v>
      </c>
      <c r="D2226" s="4" t="s">
        <v>10</v>
      </c>
      <c r="E2226" s="4" t="s">
        <v>6</v>
      </c>
    </row>
    <row r="2227" spans="1:6">
      <c r="A2227" t="n">
        <v>18643</v>
      </c>
      <c r="B2227" s="57" t="n">
        <v>51</v>
      </c>
      <c r="C2227" s="7" t="n">
        <v>4</v>
      </c>
      <c r="D2227" s="7" t="n">
        <v>24</v>
      </c>
      <c r="E2227" s="7" t="s">
        <v>211</v>
      </c>
    </row>
    <row r="2228" spans="1:6">
      <c r="A2228" t="s">
        <v>4</v>
      </c>
      <c r="B2228" s="4" t="s">
        <v>5</v>
      </c>
      <c r="C2228" s="4" t="s">
        <v>10</v>
      </c>
    </row>
    <row r="2229" spans="1:6">
      <c r="A2229" t="n">
        <v>18657</v>
      </c>
      <c r="B2229" s="41" t="n">
        <v>16</v>
      </c>
      <c r="C2229" s="7" t="n">
        <v>0</v>
      </c>
    </row>
    <row r="2230" spans="1:6">
      <c r="A2230" t="s">
        <v>4</v>
      </c>
      <c r="B2230" s="4" t="s">
        <v>5</v>
      </c>
      <c r="C2230" s="4" t="s">
        <v>10</v>
      </c>
      <c r="D2230" s="4" t="s">
        <v>14</v>
      </c>
      <c r="E2230" s="4" t="s">
        <v>9</v>
      </c>
      <c r="F2230" s="4" t="s">
        <v>50</v>
      </c>
      <c r="G2230" s="4" t="s">
        <v>14</v>
      </c>
      <c r="H2230" s="4" t="s">
        <v>14</v>
      </c>
    </row>
    <row r="2231" spans="1:6">
      <c r="A2231" t="n">
        <v>18660</v>
      </c>
      <c r="B2231" s="58" t="n">
        <v>26</v>
      </c>
      <c r="C2231" s="7" t="n">
        <v>24</v>
      </c>
      <c r="D2231" s="7" t="n">
        <v>17</v>
      </c>
      <c r="E2231" s="7" t="n">
        <v>27302</v>
      </c>
      <c r="F2231" s="7" t="s">
        <v>220</v>
      </c>
      <c r="G2231" s="7" t="n">
        <v>2</v>
      </c>
      <c r="H2231" s="7" t="n">
        <v>0</v>
      </c>
    </row>
    <row r="2232" spans="1:6">
      <c r="A2232" t="s">
        <v>4</v>
      </c>
      <c r="B2232" s="4" t="s">
        <v>5</v>
      </c>
    </row>
    <row r="2233" spans="1:6">
      <c r="A2233" t="n">
        <v>18695</v>
      </c>
      <c r="B2233" s="33" t="n">
        <v>28</v>
      </c>
    </row>
    <row r="2234" spans="1:6">
      <c r="A2234" t="s">
        <v>4</v>
      </c>
      <c r="B2234" s="4" t="s">
        <v>5</v>
      </c>
      <c r="C2234" s="4" t="s">
        <v>10</v>
      </c>
      <c r="D2234" s="4" t="s">
        <v>14</v>
      </c>
    </row>
    <row r="2235" spans="1:6">
      <c r="A2235" t="n">
        <v>18696</v>
      </c>
      <c r="B2235" s="69" t="n">
        <v>89</v>
      </c>
      <c r="C2235" s="7" t="n">
        <v>65533</v>
      </c>
      <c r="D2235" s="7" t="n">
        <v>1</v>
      </c>
    </row>
    <row r="2236" spans="1:6">
      <c r="A2236" t="s">
        <v>4</v>
      </c>
      <c r="B2236" s="4" t="s">
        <v>5</v>
      </c>
      <c r="C2236" s="4" t="s">
        <v>10</v>
      </c>
      <c r="D2236" s="4" t="s">
        <v>24</v>
      </c>
      <c r="E2236" s="4" t="s">
        <v>24</v>
      </c>
      <c r="F2236" s="4" t="s">
        <v>24</v>
      </c>
      <c r="G2236" s="4" t="s">
        <v>10</v>
      </c>
      <c r="H2236" s="4" t="s">
        <v>10</v>
      </c>
    </row>
    <row r="2237" spans="1:6">
      <c r="A2237" t="n">
        <v>18700</v>
      </c>
      <c r="B2237" s="53" t="n">
        <v>60</v>
      </c>
      <c r="C2237" s="7" t="n">
        <v>24</v>
      </c>
      <c r="D2237" s="7" t="n">
        <v>0</v>
      </c>
      <c r="E2237" s="7" t="n">
        <v>-10</v>
      </c>
      <c r="F2237" s="7" t="n">
        <v>0</v>
      </c>
      <c r="G2237" s="7" t="n">
        <v>1000</v>
      </c>
      <c r="H2237" s="7" t="n">
        <v>0</v>
      </c>
    </row>
    <row r="2238" spans="1:6">
      <c r="A2238" t="s">
        <v>4</v>
      </c>
      <c r="B2238" s="4" t="s">
        <v>5</v>
      </c>
      <c r="C2238" s="4" t="s">
        <v>10</v>
      </c>
    </row>
    <row r="2239" spans="1:6">
      <c r="A2239" t="n">
        <v>18719</v>
      </c>
      <c r="B2239" s="41" t="n">
        <v>16</v>
      </c>
      <c r="C2239" s="7" t="n">
        <v>300</v>
      </c>
    </row>
    <row r="2240" spans="1:6">
      <c r="A2240" t="s">
        <v>4</v>
      </c>
      <c r="B2240" s="4" t="s">
        <v>5</v>
      </c>
      <c r="C2240" s="4" t="s">
        <v>14</v>
      </c>
      <c r="D2240" s="4" t="s">
        <v>10</v>
      </c>
      <c r="E2240" s="4" t="s">
        <v>6</v>
      </c>
    </row>
    <row r="2241" spans="1:8">
      <c r="A2241" t="n">
        <v>18722</v>
      </c>
      <c r="B2241" s="57" t="n">
        <v>51</v>
      </c>
      <c r="C2241" s="7" t="n">
        <v>4</v>
      </c>
      <c r="D2241" s="7" t="n">
        <v>24</v>
      </c>
      <c r="E2241" s="7" t="s">
        <v>221</v>
      </c>
    </row>
    <row r="2242" spans="1:8">
      <c r="A2242" t="s">
        <v>4</v>
      </c>
      <c r="B2242" s="4" t="s">
        <v>5</v>
      </c>
      <c r="C2242" s="4" t="s">
        <v>10</v>
      </c>
    </row>
    <row r="2243" spans="1:8">
      <c r="A2243" t="n">
        <v>18736</v>
      </c>
      <c r="B2243" s="41" t="n">
        <v>16</v>
      </c>
      <c r="C2243" s="7" t="n">
        <v>0</v>
      </c>
    </row>
    <row r="2244" spans="1:8">
      <c r="A2244" t="s">
        <v>4</v>
      </c>
      <c r="B2244" s="4" t="s">
        <v>5</v>
      </c>
      <c r="C2244" s="4" t="s">
        <v>10</v>
      </c>
      <c r="D2244" s="4" t="s">
        <v>14</v>
      </c>
      <c r="E2244" s="4" t="s">
        <v>9</v>
      </c>
      <c r="F2244" s="4" t="s">
        <v>50</v>
      </c>
      <c r="G2244" s="4" t="s">
        <v>14</v>
      </c>
      <c r="H2244" s="4" t="s">
        <v>14</v>
      </c>
    </row>
    <row r="2245" spans="1:8">
      <c r="A2245" t="n">
        <v>18739</v>
      </c>
      <c r="B2245" s="58" t="n">
        <v>26</v>
      </c>
      <c r="C2245" s="7" t="n">
        <v>24</v>
      </c>
      <c r="D2245" s="7" t="n">
        <v>17</v>
      </c>
      <c r="E2245" s="7" t="n">
        <v>27303</v>
      </c>
      <c r="F2245" s="7" t="s">
        <v>222</v>
      </c>
      <c r="G2245" s="7" t="n">
        <v>2</v>
      </c>
      <c r="H2245" s="7" t="n">
        <v>0</v>
      </c>
    </row>
    <row r="2246" spans="1:8">
      <c r="A2246" t="s">
        <v>4</v>
      </c>
      <c r="B2246" s="4" t="s">
        <v>5</v>
      </c>
    </row>
    <row r="2247" spans="1:8">
      <c r="A2247" t="n">
        <v>18775</v>
      </c>
      <c r="B2247" s="33" t="n">
        <v>28</v>
      </c>
    </row>
    <row r="2248" spans="1:8">
      <c r="A2248" t="s">
        <v>4</v>
      </c>
      <c r="B2248" s="4" t="s">
        <v>5</v>
      </c>
      <c r="C2248" s="4" t="s">
        <v>10</v>
      </c>
      <c r="D2248" s="4" t="s">
        <v>24</v>
      </c>
      <c r="E2248" s="4" t="s">
        <v>24</v>
      </c>
      <c r="F2248" s="4" t="s">
        <v>24</v>
      </c>
      <c r="G2248" s="4" t="s">
        <v>10</v>
      </c>
      <c r="H2248" s="4" t="s">
        <v>10</v>
      </c>
    </row>
    <row r="2249" spans="1:8">
      <c r="A2249" t="n">
        <v>18776</v>
      </c>
      <c r="B2249" s="53" t="n">
        <v>60</v>
      </c>
      <c r="C2249" s="7" t="n">
        <v>24</v>
      </c>
      <c r="D2249" s="7" t="n">
        <v>0</v>
      </c>
      <c r="E2249" s="7" t="n">
        <v>0</v>
      </c>
      <c r="F2249" s="7" t="n">
        <v>0</v>
      </c>
      <c r="G2249" s="7" t="n">
        <v>1000</v>
      </c>
      <c r="H2249" s="7" t="n">
        <v>0</v>
      </c>
    </row>
    <row r="2250" spans="1:8">
      <c r="A2250" t="s">
        <v>4</v>
      </c>
      <c r="B2250" s="4" t="s">
        <v>5</v>
      </c>
      <c r="C2250" s="4" t="s">
        <v>10</v>
      </c>
    </row>
    <row r="2251" spans="1:8">
      <c r="A2251" t="n">
        <v>18795</v>
      </c>
      <c r="B2251" s="41" t="n">
        <v>16</v>
      </c>
      <c r="C2251" s="7" t="n">
        <v>300</v>
      </c>
    </row>
    <row r="2252" spans="1:8">
      <c r="A2252" t="s">
        <v>4</v>
      </c>
      <c r="B2252" s="4" t="s">
        <v>5</v>
      </c>
      <c r="C2252" s="4" t="s">
        <v>14</v>
      </c>
      <c r="D2252" s="4" t="s">
        <v>10</v>
      </c>
      <c r="E2252" s="4" t="s">
        <v>6</v>
      </c>
    </row>
    <row r="2253" spans="1:8">
      <c r="A2253" t="n">
        <v>18798</v>
      </c>
      <c r="B2253" s="57" t="n">
        <v>51</v>
      </c>
      <c r="C2253" s="7" t="n">
        <v>4</v>
      </c>
      <c r="D2253" s="7" t="n">
        <v>24</v>
      </c>
      <c r="E2253" s="7" t="s">
        <v>211</v>
      </c>
    </row>
    <row r="2254" spans="1:8">
      <c r="A2254" t="s">
        <v>4</v>
      </c>
      <c r="B2254" s="4" t="s">
        <v>5</v>
      </c>
      <c r="C2254" s="4" t="s">
        <v>10</v>
      </c>
    </row>
    <row r="2255" spans="1:8">
      <c r="A2255" t="n">
        <v>18812</v>
      </c>
      <c r="B2255" s="41" t="n">
        <v>16</v>
      </c>
      <c r="C2255" s="7" t="n">
        <v>0</v>
      </c>
    </row>
    <row r="2256" spans="1:8">
      <c r="A2256" t="s">
        <v>4</v>
      </c>
      <c r="B2256" s="4" t="s">
        <v>5</v>
      </c>
      <c r="C2256" s="4" t="s">
        <v>10</v>
      </c>
      <c r="D2256" s="4" t="s">
        <v>14</v>
      </c>
      <c r="E2256" s="4" t="s">
        <v>9</v>
      </c>
      <c r="F2256" s="4" t="s">
        <v>50</v>
      </c>
      <c r="G2256" s="4" t="s">
        <v>14</v>
      </c>
      <c r="H2256" s="4" t="s">
        <v>14</v>
      </c>
    </row>
    <row r="2257" spans="1:8">
      <c r="A2257" t="n">
        <v>18815</v>
      </c>
      <c r="B2257" s="58" t="n">
        <v>26</v>
      </c>
      <c r="C2257" s="7" t="n">
        <v>24</v>
      </c>
      <c r="D2257" s="7" t="n">
        <v>17</v>
      </c>
      <c r="E2257" s="7" t="n">
        <v>27304</v>
      </c>
      <c r="F2257" s="7" t="s">
        <v>223</v>
      </c>
      <c r="G2257" s="7" t="n">
        <v>2</v>
      </c>
      <c r="H2257" s="7" t="n">
        <v>0</v>
      </c>
    </row>
    <row r="2258" spans="1:8">
      <c r="A2258" t="s">
        <v>4</v>
      </c>
      <c r="B2258" s="4" t="s">
        <v>5</v>
      </c>
    </row>
    <row r="2259" spans="1:8">
      <c r="A2259" t="n">
        <v>18892</v>
      </c>
      <c r="B2259" s="33" t="n">
        <v>28</v>
      </c>
    </row>
    <row r="2260" spans="1:8">
      <c r="A2260" t="s">
        <v>4</v>
      </c>
      <c r="B2260" s="4" t="s">
        <v>5</v>
      </c>
      <c r="C2260" s="4" t="s">
        <v>10</v>
      </c>
      <c r="D2260" s="4" t="s">
        <v>14</v>
      </c>
    </row>
    <row r="2261" spans="1:8">
      <c r="A2261" t="n">
        <v>18893</v>
      </c>
      <c r="B2261" s="69" t="n">
        <v>89</v>
      </c>
      <c r="C2261" s="7" t="n">
        <v>65533</v>
      </c>
      <c r="D2261" s="7" t="n">
        <v>1</v>
      </c>
    </row>
    <row r="2262" spans="1:8">
      <c r="A2262" t="s">
        <v>4</v>
      </c>
      <c r="B2262" s="4" t="s">
        <v>5</v>
      </c>
      <c r="C2262" s="4" t="s">
        <v>6</v>
      </c>
      <c r="D2262" s="4" t="s">
        <v>10</v>
      </c>
    </row>
    <row r="2263" spans="1:8">
      <c r="A2263" t="n">
        <v>18897</v>
      </c>
      <c r="B2263" s="78" t="n">
        <v>29</v>
      </c>
      <c r="C2263" s="7" t="s">
        <v>13</v>
      </c>
      <c r="D2263" s="7" t="n">
        <v>65533</v>
      </c>
    </row>
    <row r="2264" spans="1:8">
      <c r="A2264" t="s">
        <v>4</v>
      </c>
      <c r="B2264" s="4" t="s">
        <v>5</v>
      </c>
      <c r="C2264" s="4" t="s">
        <v>14</v>
      </c>
      <c r="D2264" s="4" t="s">
        <v>10</v>
      </c>
      <c r="E2264" s="4" t="s">
        <v>24</v>
      </c>
    </row>
    <row r="2265" spans="1:8">
      <c r="A2265" t="n">
        <v>18901</v>
      </c>
      <c r="B2265" s="37" t="n">
        <v>58</v>
      </c>
      <c r="C2265" s="7" t="n">
        <v>101</v>
      </c>
      <c r="D2265" s="7" t="n">
        <v>500</v>
      </c>
      <c r="E2265" s="7" t="n">
        <v>1</v>
      </c>
    </row>
    <row r="2266" spans="1:8">
      <c r="A2266" t="s">
        <v>4</v>
      </c>
      <c r="B2266" s="4" t="s">
        <v>5</v>
      </c>
      <c r="C2266" s="4" t="s">
        <v>14</v>
      </c>
      <c r="D2266" s="4" t="s">
        <v>10</v>
      </c>
    </row>
    <row r="2267" spans="1:8">
      <c r="A2267" t="n">
        <v>18909</v>
      </c>
      <c r="B2267" s="37" t="n">
        <v>58</v>
      </c>
      <c r="C2267" s="7" t="n">
        <v>254</v>
      </c>
      <c r="D2267" s="7" t="n">
        <v>0</v>
      </c>
    </row>
    <row r="2268" spans="1:8">
      <c r="A2268" t="s">
        <v>4</v>
      </c>
      <c r="B2268" s="4" t="s">
        <v>5</v>
      </c>
      <c r="C2268" s="4" t="s">
        <v>14</v>
      </c>
      <c r="D2268" s="4" t="s">
        <v>14</v>
      </c>
      <c r="E2268" s="4" t="s">
        <v>24</v>
      </c>
      <c r="F2268" s="4" t="s">
        <v>24</v>
      </c>
      <c r="G2268" s="4" t="s">
        <v>24</v>
      </c>
      <c r="H2268" s="4" t="s">
        <v>10</v>
      </c>
    </row>
    <row r="2269" spans="1:8">
      <c r="A2269" t="n">
        <v>18913</v>
      </c>
      <c r="B2269" s="66" t="n">
        <v>45</v>
      </c>
      <c r="C2269" s="7" t="n">
        <v>2</v>
      </c>
      <c r="D2269" s="7" t="n">
        <v>3</v>
      </c>
      <c r="E2269" s="7" t="n">
        <v>-139.830001831055</v>
      </c>
      <c r="F2269" s="7" t="n">
        <v>0.25</v>
      </c>
      <c r="G2269" s="7" t="n">
        <v>133.460006713867</v>
      </c>
      <c r="H2269" s="7" t="n">
        <v>0</v>
      </c>
    </row>
    <row r="2270" spans="1:8">
      <c r="A2270" t="s">
        <v>4</v>
      </c>
      <c r="B2270" s="4" t="s">
        <v>5</v>
      </c>
      <c r="C2270" s="4" t="s">
        <v>14</v>
      </c>
      <c r="D2270" s="4" t="s">
        <v>14</v>
      </c>
      <c r="E2270" s="4" t="s">
        <v>24</v>
      </c>
      <c r="F2270" s="4" t="s">
        <v>24</v>
      </c>
      <c r="G2270" s="4" t="s">
        <v>24</v>
      </c>
      <c r="H2270" s="4" t="s">
        <v>10</v>
      </c>
      <c r="I2270" s="4" t="s">
        <v>14</v>
      </c>
    </row>
    <row r="2271" spans="1:8">
      <c r="A2271" t="n">
        <v>18930</v>
      </c>
      <c r="B2271" s="66" t="n">
        <v>45</v>
      </c>
      <c r="C2271" s="7" t="n">
        <v>4</v>
      </c>
      <c r="D2271" s="7" t="n">
        <v>3</v>
      </c>
      <c r="E2271" s="7" t="n">
        <v>22.5300006866455</v>
      </c>
      <c r="F2271" s="7" t="n">
        <v>116.370002746582</v>
      </c>
      <c r="G2271" s="7" t="n">
        <v>14</v>
      </c>
      <c r="H2271" s="7" t="n">
        <v>0</v>
      </c>
      <c r="I2271" s="7" t="n">
        <v>0</v>
      </c>
    </row>
    <row r="2272" spans="1:8">
      <c r="A2272" t="s">
        <v>4</v>
      </c>
      <c r="B2272" s="4" t="s">
        <v>5</v>
      </c>
      <c r="C2272" s="4" t="s">
        <v>14</v>
      </c>
      <c r="D2272" s="4" t="s">
        <v>14</v>
      </c>
      <c r="E2272" s="4" t="s">
        <v>24</v>
      </c>
      <c r="F2272" s="4" t="s">
        <v>10</v>
      </c>
    </row>
    <row r="2273" spans="1:9">
      <c r="A2273" t="n">
        <v>18948</v>
      </c>
      <c r="B2273" s="66" t="n">
        <v>45</v>
      </c>
      <c r="C2273" s="7" t="n">
        <v>5</v>
      </c>
      <c r="D2273" s="7" t="n">
        <v>3</v>
      </c>
      <c r="E2273" s="7" t="n">
        <v>0.899999976158142</v>
      </c>
      <c r="F2273" s="7" t="n">
        <v>0</v>
      </c>
    </row>
    <row r="2274" spans="1:9">
      <c r="A2274" t="s">
        <v>4</v>
      </c>
      <c r="B2274" s="4" t="s">
        <v>5</v>
      </c>
      <c r="C2274" s="4" t="s">
        <v>14</v>
      </c>
      <c r="D2274" s="4" t="s">
        <v>14</v>
      </c>
      <c r="E2274" s="4" t="s">
        <v>24</v>
      </c>
      <c r="F2274" s="4" t="s">
        <v>10</v>
      </c>
    </row>
    <row r="2275" spans="1:9">
      <c r="A2275" t="n">
        <v>18957</v>
      </c>
      <c r="B2275" s="66" t="n">
        <v>45</v>
      </c>
      <c r="C2275" s="7" t="n">
        <v>11</v>
      </c>
      <c r="D2275" s="7" t="n">
        <v>3</v>
      </c>
      <c r="E2275" s="7" t="n">
        <v>40</v>
      </c>
      <c r="F2275" s="7" t="n">
        <v>0</v>
      </c>
    </row>
    <row r="2276" spans="1:9">
      <c r="A2276" t="s">
        <v>4</v>
      </c>
      <c r="B2276" s="4" t="s">
        <v>5</v>
      </c>
      <c r="C2276" s="4" t="s">
        <v>14</v>
      </c>
      <c r="D2276" s="4" t="s">
        <v>14</v>
      </c>
      <c r="E2276" s="4" t="s">
        <v>24</v>
      </c>
      <c r="F2276" s="4" t="s">
        <v>24</v>
      </c>
      <c r="G2276" s="4" t="s">
        <v>24</v>
      </c>
      <c r="H2276" s="4" t="s">
        <v>10</v>
      </c>
    </row>
    <row r="2277" spans="1:9">
      <c r="A2277" t="n">
        <v>18966</v>
      </c>
      <c r="B2277" s="66" t="n">
        <v>45</v>
      </c>
      <c r="C2277" s="7" t="n">
        <v>2</v>
      </c>
      <c r="D2277" s="7" t="n">
        <v>3</v>
      </c>
      <c r="E2277" s="7" t="n">
        <v>-139.830001831055</v>
      </c>
      <c r="F2277" s="7" t="n">
        <v>0.349999994039536</v>
      </c>
      <c r="G2277" s="7" t="n">
        <v>133.460006713867</v>
      </c>
      <c r="H2277" s="7" t="n">
        <v>3500</v>
      </c>
    </row>
    <row r="2278" spans="1:9">
      <c r="A2278" t="s">
        <v>4</v>
      </c>
      <c r="B2278" s="4" t="s">
        <v>5</v>
      </c>
      <c r="C2278" s="4" t="s">
        <v>14</v>
      </c>
      <c r="D2278" s="4" t="s">
        <v>14</v>
      </c>
      <c r="E2278" s="4" t="s">
        <v>24</v>
      </c>
      <c r="F2278" s="4" t="s">
        <v>24</v>
      </c>
      <c r="G2278" s="4" t="s">
        <v>24</v>
      </c>
      <c r="H2278" s="4" t="s">
        <v>10</v>
      </c>
      <c r="I2278" s="4" t="s">
        <v>14</v>
      </c>
    </row>
    <row r="2279" spans="1:9">
      <c r="A2279" t="n">
        <v>18983</v>
      </c>
      <c r="B2279" s="66" t="n">
        <v>45</v>
      </c>
      <c r="C2279" s="7" t="n">
        <v>4</v>
      </c>
      <c r="D2279" s="7" t="n">
        <v>3</v>
      </c>
      <c r="E2279" s="7" t="n">
        <v>349.079986572266</v>
      </c>
      <c r="F2279" s="7" t="n">
        <v>147.940002441406</v>
      </c>
      <c r="G2279" s="7" t="n">
        <v>14</v>
      </c>
      <c r="H2279" s="7" t="n">
        <v>3500</v>
      </c>
      <c r="I2279" s="7" t="n">
        <v>1</v>
      </c>
    </row>
    <row r="2280" spans="1:9">
      <c r="A2280" t="s">
        <v>4</v>
      </c>
      <c r="B2280" s="4" t="s">
        <v>5</v>
      </c>
      <c r="C2280" s="4" t="s">
        <v>14</v>
      </c>
      <c r="D2280" s="4" t="s">
        <v>14</v>
      </c>
      <c r="E2280" s="4" t="s">
        <v>24</v>
      </c>
      <c r="F2280" s="4" t="s">
        <v>10</v>
      </c>
    </row>
    <row r="2281" spans="1:9">
      <c r="A2281" t="n">
        <v>19001</v>
      </c>
      <c r="B2281" s="66" t="n">
        <v>45</v>
      </c>
      <c r="C2281" s="7" t="n">
        <v>5</v>
      </c>
      <c r="D2281" s="7" t="n">
        <v>3</v>
      </c>
      <c r="E2281" s="7" t="n">
        <v>1.10000002384186</v>
      </c>
      <c r="F2281" s="7" t="n">
        <v>3500</v>
      </c>
    </row>
    <row r="2282" spans="1:9">
      <c r="A2282" t="s">
        <v>4</v>
      </c>
      <c r="B2282" s="4" t="s">
        <v>5</v>
      </c>
      <c r="C2282" s="4" t="s">
        <v>14</v>
      </c>
      <c r="D2282" s="4" t="s">
        <v>10</v>
      </c>
    </row>
    <row r="2283" spans="1:9">
      <c r="A2283" t="n">
        <v>19010</v>
      </c>
      <c r="B2283" s="37" t="n">
        <v>58</v>
      </c>
      <c r="C2283" s="7" t="n">
        <v>255</v>
      </c>
      <c r="D2283" s="7" t="n">
        <v>0</v>
      </c>
    </row>
    <row r="2284" spans="1:9">
      <c r="A2284" t="s">
        <v>4</v>
      </c>
      <c r="B2284" s="4" t="s">
        <v>5</v>
      </c>
      <c r="C2284" s="4" t="s">
        <v>14</v>
      </c>
      <c r="D2284" s="4" t="s">
        <v>10</v>
      </c>
    </row>
    <row r="2285" spans="1:9">
      <c r="A2285" t="n">
        <v>19014</v>
      </c>
      <c r="B2285" s="66" t="n">
        <v>45</v>
      </c>
      <c r="C2285" s="7" t="n">
        <v>7</v>
      </c>
      <c r="D2285" s="7" t="n">
        <v>255</v>
      </c>
    </row>
    <row r="2286" spans="1:9">
      <c r="A2286" t="s">
        <v>4</v>
      </c>
      <c r="B2286" s="4" t="s">
        <v>5</v>
      </c>
      <c r="C2286" s="4" t="s">
        <v>6</v>
      </c>
      <c r="D2286" s="4" t="s">
        <v>10</v>
      </c>
    </row>
    <row r="2287" spans="1:9">
      <c r="A2287" t="n">
        <v>19018</v>
      </c>
      <c r="B2287" s="78" t="n">
        <v>29</v>
      </c>
      <c r="C2287" s="7" t="s">
        <v>224</v>
      </c>
      <c r="D2287" s="7" t="n">
        <v>65533</v>
      </c>
    </row>
    <row r="2288" spans="1:9">
      <c r="A2288" t="s">
        <v>4</v>
      </c>
      <c r="B2288" s="4" t="s">
        <v>5</v>
      </c>
      <c r="C2288" s="4" t="s">
        <v>14</v>
      </c>
      <c r="D2288" s="4" t="s">
        <v>10</v>
      </c>
      <c r="E2288" s="4" t="s">
        <v>6</v>
      </c>
    </row>
    <row r="2289" spans="1:9">
      <c r="A2289" t="n">
        <v>19031</v>
      </c>
      <c r="B2289" s="57" t="n">
        <v>51</v>
      </c>
      <c r="C2289" s="7" t="n">
        <v>4</v>
      </c>
      <c r="D2289" s="7" t="n">
        <v>25</v>
      </c>
      <c r="E2289" s="7" t="s">
        <v>221</v>
      </c>
    </row>
    <row r="2290" spans="1:9">
      <c r="A2290" t="s">
        <v>4</v>
      </c>
      <c r="B2290" s="4" t="s">
        <v>5</v>
      </c>
      <c r="C2290" s="4" t="s">
        <v>10</v>
      </c>
    </row>
    <row r="2291" spans="1:9">
      <c r="A2291" t="n">
        <v>19045</v>
      </c>
      <c r="B2291" s="41" t="n">
        <v>16</v>
      </c>
      <c r="C2291" s="7" t="n">
        <v>0</v>
      </c>
    </row>
    <row r="2292" spans="1:9">
      <c r="A2292" t="s">
        <v>4</v>
      </c>
      <c r="B2292" s="4" t="s">
        <v>5</v>
      </c>
      <c r="C2292" s="4" t="s">
        <v>10</v>
      </c>
      <c r="D2292" s="4" t="s">
        <v>14</v>
      </c>
      <c r="E2292" s="4" t="s">
        <v>9</v>
      </c>
      <c r="F2292" s="4" t="s">
        <v>50</v>
      </c>
      <c r="G2292" s="4" t="s">
        <v>14</v>
      </c>
      <c r="H2292" s="4" t="s">
        <v>14</v>
      </c>
      <c r="I2292" s="4" t="s">
        <v>14</v>
      </c>
      <c r="J2292" s="4" t="s">
        <v>9</v>
      </c>
      <c r="K2292" s="4" t="s">
        <v>50</v>
      </c>
      <c r="L2292" s="4" t="s">
        <v>14</v>
      </c>
      <c r="M2292" s="4" t="s">
        <v>14</v>
      </c>
    </row>
    <row r="2293" spans="1:9">
      <c r="A2293" t="n">
        <v>19048</v>
      </c>
      <c r="B2293" s="58" t="n">
        <v>26</v>
      </c>
      <c r="C2293" s="7" t="n">
        <v>25</v>
      </c>
      <c r="D2293" s="7" t="n">
        <v>17</v>
      </c>
      <c r="E2293" s="7" t="n">
        <v>34302</v>
      </c>
      <c r="F2293" s="7" t="s">
        <v>225</v>
      </c>
      <c r="G2293" s="7" t="n">
        <v>2</v>
      </c>
      <c r="H2293" s="7" t="n">
        <v>3</v>
      </c>
      <c r="I2293" s="7" t="n">
        <v>17</v>
      </c>
      <c r="J2293" s="7" t="n">
        <v>34303</v>
      </c>
      <c r="K2293" s="7" t="s">
        <v>226</v>
      </c>
      <c r="L2293" s="7" t="n">
        <v>2</v>
      </c>
      <c r="M2293" s="7" t="n">
        <v>0</v>
      </c>
    </row>
    <row r="2294" spans="1:9">
      <c r="A2294" t="s">
        <v>4</v>
      </c>
      <c r="B2294" s="4" t="s">
        <v>5</v>
      </c>
    </row>
    <row r="2295" spans="1:9">
      <c r="A2295" t="n">
        <v>19196</v>
      </c>
      <c r="B2295" s="33" t="n">
        <v>28</v>
      </c>
    </row>
    <row r="2296" spans="1:9">
      <c r="A2296" t="s">
        <v>4</v>
      </c>
      <c r="B2296" s="4" t="s">
        <v>5</v>
      </c>
      <c r="C2296" s="4" t="s">
        <v>10</v>
      </c>
      <c r="D2296" s="4" t="s">
        <v>14</v>
      </c>
    </row>
    <row r="2297" spans="1:9">
      <c r="A2297" t="n">
        <v>19197</v>
      </c>
      <c r="B2297" s="69" t="n">
        <v>89</v>
      </c>
      <c r="C2297" s="7" t="n">
        <v>65533</v>
      </c>
      <c r="D2297" s="7" t="n">
        <v>1</v>
      </c>
    </row>
    <row r="2298" spans="1:9">
      <c r="A2298" t="s">
        <v>4</v>
      </c>
      <c r="B2298" s="4" t="s">
        <v>5</v>
      </c>
      <c r="C2298" s="4" t="s">
        <v>6</v>
      </c>
      <c r="D2298" s="4" t="s">
        <v>10</v>
      </c>
    </row>
    <row r="2299" spans="1:9">
      <c r="A2299" t="n">
        <v>19201</v>
      </c>
      <c r="B2299" s="78" t="n">
        <v>29</v>
      </c>
      <c r="C2299" s="7" t="s">
        <v>13</v>
      </c>
      <c r="D2299" s="7" t="n">
        <v>65533</v>
      </c>
    </row>
    <row r="2300" spans="1:9">
      <c r="A2300" t="s">
        <v>4</v>
      </c>
      <c r="B2300" s="4" t="s">
        <v>5</v>
      </c>
      <c r="C2300" s="4" t="s">
        <v>14</v>
      </c>
      <c r="D2300" s="4" t="s">
        <v>10</v>
      </c>
      <c r="E2300" s="4" t="s">
        <v>24</v>
      </c>
    </row>
    <row r="2301" spans="1:9">
      <c r="A2301" t="n">
        <v>19205</v>
      </c>
      <c r="B2301" s="37" t="n">
        <v>58</v>
      </c>
      <c r="C2301" s="7" t="n">
        <v>101</v>
      </c>
      <c r="D2301" s="7" t="n">
        <v>500</v>
      </c>
      <c r="E2301" s="7" t="n">
        <v>1</v>
      </c>
    </row>
    <row r="2302" spans="1:9">
      <c r="A2302" t="s">
        <v>4</v>
      </c>
      <c r="B2302" s="4" t="s">
        <v>5</v>
      </c>
      <c r="C2302" s="4" t="s">
        <v>14</v>
      </c>
      <c r="D2302" s="4" t="s">
        <v>10</v>
      </c>
    </row>
    <row r="2303" spans="1:9">
      <c r="A2303" t="n">
        <v>19213</v>
      </c>
      <c r="B2303" s="37" t="n">
        <v>58</v>
      </c>
      <c r="C2303" s="7" t="n">
        <v>254</v>
      </c>
      <c r="D2303" s="7" t="n">
        <v>0</v>
      </c>
    </row>
    <row r="2304" spans="1:9">
      <c r="A2304" t="s">
        <v>4</v>
      </c>
      <c r="B2304" s="4" t="s">
        <v>5</v>
      </c>
      <c r="C2304" s="4" t="s">
        <v>14</v>
      </c>
      <c r="D2304" s="4" t="s">
        <v>14</v>
      </c>
      <c r="E2304" s="4" t="s">
        <v>24</v>
      </c>
      <c r="F2304" s="4" t="s">
        <v>24</v>
      </c>
      <c r="G2304" s="4" t="s">
        <v>24</v>
      </c>
      <c r="H2304" s="4" t="s">
        <v>10</v>
      </c>
    </row>
    <row r="2305" spans="1:13">
      <c r="A2305" t="n">
        <v>19217</v>
      </c>
      <c r="B2305" s="66" t="n">
        <v>45</v>
      </c>
      <c r="C2305" s="7" t="n">
        <v>2</v>
      </c>
      <c r="D2305" s="7" t="n">
        <v>3</v>
      </c>
      <c r="E2305" s="7" t="n">
        <v>-132.470001220703</v>
      </c>
      <c r="F2305" s="7" t="n">
        <v>0.270000010728836</v>
      </c>
      <c r="G2305" s="7" t="n">
        <v>135.729995727539</v>
      </c>
      <c r="H2305" s="7" t="n">
        <v>0</v>
      </c>
    </row>
    <row r="2306" spans="1:13">
      <c r="A2306" t="s">
        <v>4</v>
      </c>
      <c r="B2306" s="4" t="s">
        <v>5</v>
      </c>
      <c r="C2306" s="4" t="s">
        <v>14</v>
      </c>
      <c r="D2306" s="4" t="s">
        <v>14</v>
      </c>
      <c r="E2306" s="4" t="s">
        <v>24</v>
      </c>
      <c r="F2306" s="4" t="s">
        <v>24</v>
      </c>
      <c r="G2306" s="4" t="s">
        <v>24</v>
      </c>
      <c r="H2306" s="4" t="s">
        <v>10</v>
      </c>
      <c r="I2306" s="4" t="s">
        <v>14</v>
      </c>
    </row>
    <row r="2307" spans="1:13">
      <c r="A2307" t="n">
        <v>19234</v>
      </c>
      <c r="B2307" s="66" t="n">
        <v>45</v>
      </c>
      <c r="C2307" s="7" t="n">
        <v>4</v>
      </c>
      <c r="D2307" s="7" t="n">
        <v>3</v>
      </c>
      <c r="E2307" s="7" t="n">
        <v>4.03000020980835</v>
      </c>
      <c r="F2307" s="7" t="n">
        <v>245.809997558594</v>
      </c>
      <c r="G2307" s="7" t="n">
        <v>0</v>
      </c>
      <c r="H2307" s="7" t="n">
        <v>0</v>
      </c>
      <c r="I2307" s="7" t="n">
        <v>0</v>
      </c>
    </row>
    <row r="2308" spans="1:13">
      <c r="A2308" t="s">
        <v>4</v>
      </c>
      <c r="B2308" s="4" t="s">
        <v>5</v>
      </c>
      <c r="C2308" s="4" t="s">
        <v>14</v>
      </c>
      <c r="D2308" s="4" t="s">
        <v>14</v>
      </c>
      <c r="E2308" s="4" t="s">
        <v>24</v>
      </c>
      <c r="F2308" s="4" t="s">
        <v>10</v>
      </c>
    </row>
    <row r="2309" spans="1:13">
      <c r="A2309" t="n">
        <v>19252</v>
      </c>
      <c r="B2309" s="66" t="n">
        <v>45</v>
      </c>
      <c r="C2309" s="7" t="n">
        <v>5</v>
      </c>
      <c r="D2309" s="7" t="n">
        <v>3</v>
      </c>
      <c r="E2309" s="7" t="n">
        <v>2.29999995231628</v>
      </c>
      <c r="F2309" s="7" t="n">
        <v>0</v>
      </c>
    </row>
    <row r="2310" spans="1:13">
      <c r="A2310" t="s">
        <v>4</v>
      </c>
      <c r="B2310" s="4" t="s">
        <v>5</v>
      </c>
      <c r="C2310" s="4" t="s">
        <v>14</v>
      </c>
      <c r="D2310" s="4" t="s">
        <v>14</v>
      </c>
      <c r="E2310" s="4" t="s">
        <v>24</v>
      </c>
      <c r="F2310" s="4" t="s">
        <v>10</v>
      </c>
    </row>
    <row r="2311" spans="1:13">
      <c r="A2311" t="n">
        <v>19261</v>
      </c>
      <c r="B2311" s="66" t="n">
        <v>45</v>
      </c>
      <c r="C2311" s="7" t="n">
        <v>11</v>
      </c>
      <c r="D2311" s="7" t="n">
        <v>3</v>
      </c>
      <c r="E2311" s="7" t="n">
        <v>40</v>
      </c>
      <c r="F2311" s="7" t="n">
        <v>0</v>
      </c>
    </row>
    <row r="2312" spans="1:13">
      <c r="A2312" t="s">
        <v>4</v>
      </c>
      <c r="B2312" s="4" t="s">
        <v>5</v>
      </c>
      <c r="C2312" s="4" t="s">
        <v>14</v>
      </c>
      <c r="D2312" s="4" t="s">
        <v>14</v>
      </c>
      <c r="E2312" s="4" t="s">
        <v>24</v>
      </c>
      <c r="F2312" s="4" t="s">
        <v>10</v>
      </c>
    </row>
    <row r="2313" spans="1:13">
      <c r="A2313" t="n">
        <v>19270</v>
      </c>
      <c r="B2313" s="66" t="n">
        <v>45</v>
      </c>
      <c r="C2313" s="7" t="n">
        <v>5</v>
      </c>
      <c r="D2313" s="7" t="n">
        <v>3</v>
      </c>
      <c r="E2313" s="7" t="n">
        <v>2</v>
      </c>
      <c r="F2313" s="7" t="n">
        <v>2000</v>
      </c>
    </row>
    <row r="2314" spans="1:13">
      <c r="A2314" t="s">
        <v>4</v>
      </c>
      <c r="B2314" s="4" t="s">
        <v>5</v>
      </c>
      <c r="C2314" s="4" t="s">
        <v>14</v>
      </c>
      <c r="D2314" s="4" t="s">
        <v>10</v>
      </c>
      <c r="E2314" s="4" t="s">
        <v>6</v>
      </c>
      <c r="F2314" s="4" t="s">
        <v>6</v>
      </c>
      <c r="G2314" s="4" t="s">
        <v>6</v>
      </c>
      <c r="H2314" s="4" t="s">
        <v>6</v>
      </c>
    </row>
    <row r="2315" spans="1:13">
      <c r="A2315" t="n">
        <v>19279</v>
      </c>
      <c r="B2315" s="57" t="n">
        <v>51</v>
      </c>
      <c r="C2315" s="7" t="n">
        <v>3</v>
      </c>
      <c r="D2315" s="7" t="n">
        <v>16</v>
      </c>
      <c r="E2315" s="7" t="s">
        <v>227</v>
      </c>
      <c r="F2315" s="7" t="s">
        <v>178</v>
      </c>
      <c r="G2315" s="7" t="s">
        <v>169</v>
      </c>
      <c r="H2315" s="7" t="s">
        <v>170</v>
      </c>
    </row>
    <row r="2316" spans="1:13">
      <c r="A2316" t="s">
        <v>4</v>
      </c>
      <c r="B2316" s="4" t="s">
        <v>5</v>
      </c>
      <c r="C2316" s="4" t="s">
        <v>10</v>
      </c>
      <c r="D2316" s="4" t="s">
        <v>14</v>
      </c>
      <c r="E2316" s="4" t="s">
        <v>14</v>
      </c>
      <c r="F2316" s="4" t="s">
        <v>6</v>
      </c>
    </row>
    <row r="2317" spans="1:13">
      <c r="A2317" t="n">
        <v>19292</v>
      </c>
      <c r="B2317" s="61" t="n">
        <v>47</v>
      </c>
      <c r="C2317" s="7" t="n">
        <v>16</v>
      </c>
      <c r="D2317" s="7" t="n">
        <v>0</v>
      </c>
      <c r="E2317" s="7" t="n">
        <v>0</v>
      </c>
      <c r="F2317" s="7" t="s">
        <v>228</v>
      </c>
    </row>
    <row r="2318" spans="1:13">
      <c r="A2318" t="s">
        <v>4</v>
      </c>
      <c r="B2318" s="4" t="s">
        <v>5</v>
      </c>
      <c r="C2318" s="4" t="s">
        <v>10</v>
      </c>
      <c r="D2318" s="4" t="s">
        <v>14</v>
      </c>
      <c r="E2318" s="4" t="s">
        <v>14</v>
      </c>
      <c r="F2318" s="4" t="s">
        <v>6</v>
      </c>
    </row>
    <row r="2319" spans="1:13">
      <c r="A2319" t="n">
        <v>19313</v>
      </c>
      <c r="B2319" s="61" t="n">
        <v>47</v>
      </c>
      <c r="C2319" s="7" t="n">
        <v>16</v>
      </c>
      <c r="D2319" s="7" t="n">
        <v>0</v>
      </c>
      <c r="E2319" s="7" t="n">
        <v>0</v>
      </c>
      <c r="F2319" s="7" t="s">
        <v>124</v>
      </c>
    </row>
    <row r="2320" spans="1:13">
      <c r="A2320" t="s">
        <v>4</v>
      </c>
      <c r="B2320" s="4" t="s">
        <v>5</v>
      </c>
      <c r="C2320" s="4" t="s">
        <v>14</v>
      </c>
      <c r="D2320" s="4" t="s">
        <v>10</v>
      </c>
    </row>
    <row r="2321" spans="1:9">
      <c r="A2321" t="n">
        <v>19328</v>
      </c>
      <c r="B2321" s="37" t="n">
        <v>58</v>
      </c>
      <c r="C2321" s="7" t="n">
        <v>255</v>
      </c>
      <c r="D2321" s="7" t="n">
        <v>0</v>
      </c>
    </row>
    <row r="2322" spans="1:9">
      <c r="A2322" t="s">
        <v>4</v>
      </c>
      <c r="B2322" s="4" t="s">
        <v>5</v>
      </c>
      <c r="C2322" s="4" t="s">
        <v>10</v>
      </c>
      <c r="D2322" s="4" t="s">
        <v>9</v>
      </c>
      <c r="E2322" s="4" t="s">
        <v>14</v>
      </c>
    </row>
    <row r="2323" spans="1:9">
      <c r="A2323" t="n">
        <v>19332</v>
      </c>
      <c r="B2323" s="81" t="n">
        <v>35</v>
      </c>
      <c r="C2323" s="7" t="n">
        <v>16</v>
      </c>
      <c r="D2323" s="7" t="n">
        <v>0</v>
      </c>
      <c r="E2323" s="7" t="n">
        <v>0</v>
      </c>
    </row>
    <row r="2324" spans="1:9">
      <c r="A2324" t="s">
        <v>4</v>
      </c>
      <c r="B2324" s="4" t="s">
        <v>5</v>
      </c>
      <c r="C2324" s="4" t="s">
        <v>14</v>
      </c>
      <c r="D2324" s="4" t="s">
        <v>10</v>
      </c>
      <c r="E2324" s="4" t="s">
        <v>6</v>
      </c>
    </row>
    <row r="2325" spans="1:9">
      <c r="A2325" t="n">
        <v>19340</v>
      </c>
      <c r="B2325" s="57" t="n">
        <v>51</v>
      </c>
      <c r="C2325" s="7" t="n">
        <v>4</v>
      </c>
      <c r="D2325" s="7" t="n">
        <v>16</v>
      </c>
      <c r="E2325" s="7" t="s">
        <v>198</v>
      </c>
    </row>
    <row r="2326" spans="1:9">
      <c r="A2326" t="s">
        <v>4</v>
      </c>
      <c r="B2326" s="4" t="s">
        <v>5</v>
      </c>
      <c r="C2326" s="4" t="s">
        <v>10</v>
      </c>
    </row>
    <row r="2327" spans="1:9">
      <c r="A2327" t="n">
        <v>19353</v>
      </c>
      <c r="B2327" s="41" t="n">
        <v>16</v>
      </c>
      <c r="C2327" s="7" t="n">
        <v>0</v>
      </c>
    </row>
    <row r="2328" spans="1:9">
      <c r="A2328" t="s">
        <v>4</v>
      </c>
      <c r="B2328" s="4" t="s">
        <v>5</v>
      </c>
      <c r="C2328" s="4" t="s">
        <v>10</v>
      </c>
      <c r="D2328" s="4" t="s">
        <v>14</v>
      </c>
      <c r="E2328" s="4" t="s">
        <v>9</v>
      </c>
      <c r="F2328" s="4" t="s">
        <v>50</v>
      </c>
      <c r="G2328" s="4" t="s">
        <v>14</v>
      </c>
      <c r="H2328" s="4" t="s">
        <v>14</v>
      </c>
    </row>
    <row r="2329" spans="1:9">
      <c r="A2329" t="n">
        <v>19356</v>
      </c>
      <c r="B2329" s="58" t="n">
        <v>26</v>
      </c>
      <c r="C2329" s="7" t="n">
        <v>16</v>
      </c>
      <c r="D2329" s="7" t="n">
        <v>17</v>
      </c>
      <c r="E2329" s="7" t="n">
        <v>14340</v>
      </c>
      <c r="F2329" s="7" t="s">
        <v>229</v>
      </c>
      <c r="G2329" s="7" t="n">
        <v>2</v>
      </c>
      <c r="H2329" s="7" t="n">
        <v>0</v>
      </c>
    </row>
    <row r="2330" spans="1:9">
      <c r="A2330" t="s">
        <v>4</v>
      </c>
      <c r="B2330" s="4" t="s">
        <v>5</v>
      </c>
    </row>
    <row r="2331" spans="1:9">
      <c r="A2331" t="n">
        <v>19421</v>
      </c>
      <c r="B2331" s="33" t="n">
        <v>28</v>
      </c>
    </row>
    <row r="2332" spans="1:9">
      <c r="A2332" t="s">
        <v>4</v>
      </c>
      <c r="B2332" s="4" t="s">
        <v>5</v>
      </c>
      <c r="C2332" s="4" t="s">
        <v>14</v>
      </c>
      <c r="D2332" s="4" t="s">
        <v>10</v>
      </c>
      <c r="E2332" s="4" t="s">
        <v>6</v>
      </c>
    </row>
    <row r="2333" spans="1:9">
      <c r="A2333" t="n">
        <v>19422</v>
      </c>
      <c r="B2333" s="57" t="n">
        <v>51</v>
      </c>
      <c r="C2333" s="7" t="n">
        <v>4</v>
      </c>
      <c r="D2333" s="7" t="n">
        <v>0</v>
      </c>
      <c r="E2333" s="7" t="s">
        <v>78</v>
      </c>
    </row>
    <row r="2334" spans="1:9">
      <c r="A2334" t="s">
        <v>4</v>
      </c>
      <c r="B2334" s="4" t="s">
        <v>5</v>
      </c>
      <c r="C2334" s="4" t="s">
        <v>10</v>
      </c>
    </row>
    <row r="2335" spans="1:9">
      <c r="A2335" t="n">
        <v>19436</v>
      </c>
      <c r="B2335" s="41" t="n">
        <v>16</v>
      </c>
      <c r="C2335" s="7" t="n">
        <v>0</v>
      </c>
    </row>
    <row r="2336" spans="1:9">
      <c r="A2336" t="s">
        <v>4</v>
      </c>
      <c r="B2336" s="4" t="s">
        <v>5</v>
      </c>
      <c r="C2336" s="4" t="s">
        <v>10</v>
      </c>
      <c r="D2336" s="4" t="s">
        <v>14</v>
      </c>
      <c r="E2336" s="4" t="s">
        <v>9</v>
      </c>
      <c r="F2336" s="4" t="s">
        <v>50</v>
      </c>
      <c r="G2336" s="4" t="s">
        <v>14</v>
      </c>
      <c r="H2336" s="4" t="s">
        <v>14</v>
      </c>
    </row>
    <row r="2337" spans="1:8">
      <c r="A2337" t="n">
        <v>19439</v>
      </c>
      <c r="B2337" s="58" t="n">
        <v>26</v>
      </c>
      <c r="C2337" s="7" t="n">
        <v>0</v>
      </c>
      <c r="D2337" s="7" t="n">
        <v>17</v>
      </c>
      <c r="E2337" s="7" t="n">
        <v>52512</v>
      </c>
      <c r="F2337" s="7" t="s">
        <v>230</v>
      </c>
      <c r="G2337" s="7" t="n">
        <v>2</v>
      </c>
      <c r="H2337" s="7" t="n">
        <v>0</v>
      </c>
    </row>
    <row r="2338" spans="1:8">
      <c r="A2338" t="s">
        <v>4</v>
      </c>
      <c r="B2338" s="4" t="s">
        <v>5</v>
      </c>
    </row>
    <row r="2339" spans="1:8">
      <c r="A2339" t="n">
        <v>19468</v>
      </c>
      <c r="B2339" s="33" t="n">
        <v>28</v>
      </c>
    </row>
    <row r="2340" spans="1:8">
      <c r="A2340" t="s">
        <v>4</v>
      </c>
      <c r="B2340" s="4" t="s">
        <v>5</v>
      </c>
      <c r="C2340" s="4" t="s">
        <v>14</v>
      </c>
      <c r="D2340" s="4" t="s">
        <v>10</v>
      </c>
      <c r="E2340" s="4" t="s">
        <v>6</v>
      </c>
    </row>
    <row r="2341" spans="1:8">
      <c r="A2341" t="n">
        <v>19469</v>
      </c>
      <c r="B2341" s="57" t="n">
        <v>51</v>
      </c>
      <c r="C2341" s="7" t="n">
        <v>4</v>
      </c>
      <c r="D2341" s="7" t="n">
        <v>2</v>
      </c>
      <c r="E2341" s="7" t="s">
        <v>196</v>
      </c>
    </row>
    <row r="2342" spans="1:8">
      <c r="A2342" t="s">
        <v>4</v>
      </c>
      <c r="B2342" s="4" t="s">
        <v>5</v>
      </c>
      <c r="C2342" s="4" t="s">
        <v>10</v>
      </c>
    </row>
    <row r="2343" spans="1:8">
      <c r="A2343" t="n">
        <v>19483</v>
      </c>
      <c r="B2343" s="41" t="n">
        <v>16</v>
      </c>
      <c r="C2343" s="7" t="n">
        <v>0</v>
      </c>
    </row>
    <row r="2344" spans="1:8">
      <c r="A2344" t="s">
        <v>4</v>
      </c>
      <c r="B2344" s="4" t="s">
        <v>5</v>
      </c>
      <c r="C2344" s="4" t="s">
        <v>10</v>
      </c>
      <c r="D2344" s="4" t="s">
        <v>14</v>
      </c>
      <c r="E2344" s="4" t="s">
        <v>9</v>
      </c>
      <c r="F2344" s="4" t="s">
        <v>50</v>
      </c>
      <c r="G2344" s="4" t="s">
        <v>14</v>
      </c>
      <c r="H2344" s="4" t="s">
        <v>14</v>
      </c>
    </row>
    <row r="2345" spans="1:8">
      <c r="A2345" t="n">
        <v>19486</v>
      </c>
      <c r="B2345" s="58" t="n">
        <v>26</v>
      </c>
      <c r="C2345" s="7" t="n">
        <v>2</v>
      </c>
      <c r="D2345" s="7" t="n">
        <v>17</v>
      </c>
      <c r="E2345" s="7" t="n">
        <v>6339</v>
      </c>
      <c r="F2345" s="7" t="s">
        <v>231</v>
      </c>
      <c r="G2345" s="7" t="n">
        <v>2</v>
      </c>
      <c r="H2345" s="7" t="n">
        <v>0</v>
      </c>
    </row>
    <row r="2346" spans="1:8">
      <c r="A2346" t="s">
        <v>4</v>
      </c>
      <c r="B2346" s="4" t="s">
        <v>5</v>
      </c>
    </row>
    <row r="2347" spans="1:8">
      <c r="A2347" t="n">
        <v>19536</v>
      </c>
      <c r="B2347" s="33" t="n">
        <v>28</v>
      </c>
    </row>
    <row r="2348" spans="1:8">
      <c r="A2348" t="s">
        <v>4</v>
      </c>
      <c r="B2348" s="4" t="s">
        <v>5</v>
      </c>
      <c r="C2348" s="4" t="s">
        <v>10</v>
      </c>
      <c r="D2348" s="4" t="s">
        <v>14</v>
      </c>
    </row>
    <row r="2349" spans="1:8">
      <c r="A2349" t="n">
        <v>19537</v>
      </c>
      <c r="B2349" s="69" t="n">
        <v>89</v>
      </c>
      <c r="C2349" s="7" t="n">
        <v>65533</v>
      </c>
      <c r="D2349" s="7" t="n">
        <v>1</v>
      </c>
    </row>
    <row r="2350" spans="1:8">
      <c r="A2350" t="s">
        <v>4</v>
      </c>
      <c r="B2350" s="4" t="s">
        <v>5</v>
      </c>
      <c r="C2350" s="4" t="s">
        <v>14</v>
      </c>
      <c r="D2350" s="4" t="s">
        <v>10</v>
      </c>
      <c r="E2350" s="4" t="s">
        <v>24</v>
      </c>
    </row>
    <row r="2351" spans="1:8">
      <c r="A2351" t="n">
        <v>19541</v>
      </c>
      <c r="B2351" s="37" t="n">
        <v>58</v>
      </c>
      <c r="C2351" s="7" t="n">
        <v>101</v>
      </c>
      <c r="D2351" s="7" t="n">
        <v>500</v>
      </c>
      <c r="E2351" s="7" t="n">
        <v>1</v>
      </c>
    </row>
    <row r="2352" spans="1:8">
      <c r="A2352" t="s">
        <v>4</v>
      </c>
      <c r="B2352" s="4" t="s">
        <v>5</v>
      </c>
      <c r="C2352" s="4" t="s">
        <v>14</v>
      </c>
      <c r="D2352" s="4" t="s">
        <v>10</v>
      </c>
    </row>
    <row r="2353" spans="1:8">
      <c r="A2353" t="n">
        <v>19549</v>
      </c>
      <c r="B2353" s="37" t="n">
        <v>58</v>
      </c>
      <c r="C2353" s="7" t="n">
        <v>254</v>
      </c>
      <c r="D2353" s="7" t="n">
        <v>0</v>
      </c>
    </row>
    <row r="2354" spans="1:8">
      <c r="A2354" t="s">
        <v>4</v>
      </c>
      <c r="B2354" s="4" t="s">
        <v>5</v>
      </c>
      <c r="C2354" s="4" t="s">
        <v>14</v>
      </c>
      <c r="D2354" s="4" t="s">
        <v>14</v>
      </c>
      <c r="E2354" s="4" t="s">
        <v>24</v>
      </c>
      <c r="F2354" s="4" t="s">
        <v>24</v>
      </c>
      <c r="G2354" s="4" t="s">
        <v>24</v>
      </c>
      <c r="H2354" s="4" t="s">
        <v>10</v>
      </c>
    </row>
    <row r="2355" spans="1:8">
      <c r="A2355" t="n">
        <v>19553</v>
      </c>
      <c r="B2355" s="66" t="n">
        <v>45</v>
      </c>
      <c r="C2355" s="7" t="n">
        <v>2</v>
      </c>
      <c r="D2355" s="7" t="n">
        <v>3</v>
      </c>
      <c r="E2355" s="7" t="n">
        <v>-139.770004272461</v>
      </c>
      <c r="F2355" s="7" t="n">
        <v>-0.610000014305115</v>
      </c>
      <c r="G2355" s="7" t="n">
        <v>135.440002441406</v>
      </c>
      <c r="H2355" s="7" t="n">
        <v>0</v>
      </c>
    </row>
    <row r="2356" spans="1:8">
      <c r="A2356" t="s">
        <v>4</v>
      </c>
      <c r="B2356" s="4" t="s">
        <v>5</v>
      </c>
      <c r="C2356" s="4" t="s">
        <v>14</v>
      </c>
      <c r="D2356" s="4" t="s">
        <v>14</v>
      </c>
      <c r="E2356" s="4" t="s">
        <v>24</v>
      </c>
      <c r="F2356" s="4" t="s">
        <v>24</v>
      </c>
      <c r="G2356" s="4" t="s">
        <v>24</v>
      </c>
      <c r="H2356" s="4" t="s">
        <v>10</v>
      </c>
      <c r="I2356" s="4" t="s">
        <v>14</v>
      </c>
    </row>
    <row r="2357" spans="1:8">
      <c r="A2357" t="n">
        <v>19570</v>
      </c>
      <c r="B2357" s="66" t="n">
        <v>45</v>
      </c>
      <c r="C2357" s="7" t="n">
        <v>4</v>
      </c>
      <c r="D2357" s="7" t="n">
        <v>3</v>
      </c>
      <c r="E2357" s="7" t="n">
        <v>11.6000003814697</v>
      </c>
      <c r="F2357" s="7" t="n">
        <v>191.610000610352</v>
      </c>
      <c r="G2357" s="7" t="n">
        <v>20</v>
      </c>
      <c r="H2357" s="7" t="n">
        <v>0</v>
      </c>
      <c r="I2357" s="7" t="n">
        <v>1</v>
      </c>
    </row>
    <row r="2358" spans="1:8">
      <c r="A2358" t="s">
        <v>4</v>
      </c>
      <c r="B2358" s="4" t="s">
        <v>5</v>
      </c>
      <c r="C2358" s="4" t="s">
        <v>14</v>
      </c>
      <c r="D2358" s="4" t="s">
        <v>14</v>
      </c>
      <c r="E2358" s="4" t="s">
        <v>24</v>
      </c>
      <c r="F2358" s="4" t="s">
        <v>10</v>
      </c>
    </row>
    <row r="2359" spans="1:8">
      <c r="A2359" t="n">
        <v>19588</v>
      </c>
      <c r="B2359" s="66" t="n">
        <v>45</v>
      </c>
      <c r="C2359" s="7" t="n">
        <v>5</v>
      </c>
      <c r="D2359" s="7" t="n">
        <v>3</v>
      </c>
      <c r="E2359" s="7" t="n">
        <v>1.79999995231628</v>
      </c>
      <c r="F2359" s="7" t="n">
        <v>0</v>
      </c>
    </row>
    <row r="2360" spans="1:8">
      <c r="A2360" t="s">
        <v>4</v>
      </c>
      <c r="B2360" s="4" t="s">
        <v>5</v>
      </c>
      <c r="C2360" s="4" t="s">
        <v>14</v>
      </c>
      <c r="D2360" s="4" t="s">
        <v>14</v>
      </c>
      <c r="E2360" s="4" t="s">
        <v>24</v>
      </c>
      <c r="F2360" s="4" t="s">
        <v>10</v>
      </c>
    </row>
    <row r="2361" spans="1:8">
      <c r="A2361" t="n">
        <v>19597</v>
      </c>
      <c r="B2361" s="66" t="n">
        <v>45</v>
      </c>
      <c r="C2361" s="7" t="n">
        <v>11</v>
      </c>
      <c r="D2361" s="7" t="n">
        <v>3</v>
      </c>
      <c r="E2361" s="7" t="n">
        <v>45</v>
      </c>
      <c r="F2361" s="7" t="n">
        <v>0</v>
      </c>
    </row>
    <row r="2362" spans="1:8">
      <c r="A2362" t="s">
        <v>4</v>
      </c>
      <c r="B2362" s="4" t="s">
        <v>5</v>
      </c>
      <c r="C2362" s="4" t="s">
        <v>14</v>
      </c>
      <c r="D2362" s="4" t="s">
        <v>14</v>
      </c>
      <c r="E2362" s="4" t="s">
        <v>24</v>
      </c>
      <c r="F2362" s="4" t="s">
        <v>24</v>
      </c>
      <c r="G2362" s="4" t="s">
        <v>24</v>
      </c>
      <c r="H2362" s="4" t="s">
        <v>10</v>
      </c>
    </row>
    <row r="2363" spans="1:8">
      <c r="A2363" t="n">
        <v>19606</v>
      </c>
      <c r="B2363" s="66" t="n">
        <v>45</v>
      </c>
      <c r="C2363" s="7" t="n">
        <v>2</v>
      </c>
      <c r="D2363" s="7" t="n">
        <v>3</v>
      </c>
      <c r="E2363" s="7" t="n">
        <v>-139.720001220703</v>
      </c>
      <c r="F2363" s="7" t="n">
        <v>0.379999995231628</v>
      </c>
      <c r="G2363" s="7" t="n">
        <v>135.449996948242</v>
      </c>
      <c r="H2363" s="7" t="n">
        <v>6000</v>
      </c>
    </row>
    <row r="2364" spans="1:8">
      <c r="A2364" t="s">
        <v>4</v>
      </c>
      <c r="B2364" s="4" t="s">
        <v>5</v>
      </c>
      <c r="C2364" s="4" t="s">
        <v>14</v>
      </c>
      <c r="D2364" s="4" t="s">
        <v>14</v>
      </c>
      <c r="E2364" s="4" t="s">
        <v>24</v>
      </c>
      <c r="F2364" s="4" t="s">
        <v>24</v>
      </c>
      <c r="G2364" s="4" t="s">
        <v>24</v>
      </c>
      <c r="H2364" s="4" t="s">
        <v>10</v>
      </c>
      <c r="I2364" s="4" t="s">
        <v>14</v>
      </c>
    </row>
    <row r="2365" spans="1:8">
      <c r="A2365" t="n">
        <v>19623</v>
      </c>
      <c r="B2365" s="66" t="n">
        <v>45</v>
      </c>
      <c r="C2365" s="7" t="n">
        <v>4</v>
      </c>
      <c r="D2365" s="7" t="n">
        <v>3</v>
      </c>
      <c r="E2365" s="7" t="n">
        <v>10.5699996948242</v>
      </c>
      <c r="F2365" s="7" t="n">
        <v>94.879997253418</v>
      </c>
      <c r="G2365" s="7" t="n">
        <v>20</v>
      </c>
      <c r="H2365" s="7" t="n">
        <v>6000</v>
      </c>
      <c r="I2365" s="7" t="n">
        <v>1</v>
      </c>
    </row>
    <row r="2366" spans="1:8">
      <c r="A2366" t="s">
        <v>4</v>
      </c>
      <c r="B2366" s="4" t="s">
        <v>5</v>
      </c>
      <c r="C2366" s="4" t="s">
        <v>14</v>
      </c>
      <c r="D2366" s="4" t="s">
        <v>14</v>
      </c>
      <c r="E2366" s="4" t="s">
        <v>24</v>
      </c>
      <c r="F2366" s="4" t="s">
        <v>10</v>
      </c>
    </row>
    <row r="2367" spans="1:8">
      <c r="A2367" t="n">
        <v>19641</v>
      </c>
      <c r="B2367" s="66" t="n">
        <v>45</v>
      </c>
      <c r="C2367" s="7" t="n">
        <v>5</v>
      </c>
      <c r="D2367" s="7" t="n">
        <v>3</v>
      </c>
      <c r="E2367" s="7" t="n">
        <v>1</v>
      </c>
      <c r="F2367" s="7" t="n">
        <v>6000</v>
      </c>
    </row>
    <row r="2368" spans="1:8">
      <c r="A2368" t="s">
        <v>4</v>
      </c>
      <c r="B2368" s="4" t="s">
        <v>5</v>
      </c>
      <c r="C2368" s="4" t="s">
        <v>14</v>
      </c>
      <c r="D2368" s="4" t="s">
        <v>14</v>
      </c>
      <c r="E2368" s="4" t="s">
        <v>24</v>
      </c>
      <c r="F2368" s="4" t="s">
        <v>10</v>
      </c>
    </row>
    <row r="2369" spans="1:9">
      <c r="A2369" t="n">
        <v>19650</v>
      </c>
      <c r="B2369" s="66" t="n">
        <v>45</v>
      </c>
      <c r="C2369" s="7" t="n">
        <v>11</v>
      </c>
      <c r="D2369" s="7" t="n">
        <v>3</v>
      </c>
      <c r="E2369" s="7" t="n">
        <v>45</v>
      </c>
      <c r="F2369" s="7" t="n">
        <v>6000</v>
      </c>
    </row>
    <row r="2370" spans="1:9">
      <c r="A2370" t="s">
        <v>4</v>
      </c>
      <c r="B2370" s="4" t="s">
        <v>5</v>
      </c>
      <c r="C2370" s="4" t="s">
        <v>14</v>
      </c>
      <c r="D2370" s="4" t="s">
        <v>10</v>
      </c>
    </row>
    <row r="2371" spans="1:9">
      <c r="A2371" t="n">
        <v>19659</v>
      </c>
      <c r="B2371" s="37" t="n">
        <v>58</v>
      </c>
      <c r="C2371" s="7" t="n">
        <v>255</v>
      </c>
      <c r="D2371" s="7" t="n">
        <v>0</v>
      </c>
    </row>
    <row r="2372" spans="1:9">
      <c r="A2372" t="s">
        <v>4</v>
      </c>
      <c r="B2372" s="4" t="s">
        <v>5</v>
      </c>
      <c r="C2372" s="4" t="s">
        <v>10</v>
      </c>
    </row>
    <row r="2373" spans="1:9">
      <c r="A2373" t="n">
        <v>19663</v>
      </c>
      <c r="B2373" s="41" t="n">
        <v>16</v>
      </c>
      <c r="C2373" s="7" t="n">
        <v>2000</v>
      </c>
    </row>
    <row r="2374" spans="1:9">
      <c r="A2374" t="s">
        <v>4</v>
      </c>
      <c r="B2374" s="4" t="s">
        <v>5</v>
      </c>
      <c r="C2374" s="4" t="s">
        <v>10</v>
      </c>
      <c r="D2374" s="4" t="s">
        <v>10</v>
      </c>
      <c r="E2374" s="4" t="s">
        <v>6</v>
      </c>
      <c r="F2374" s="4" t="s">
        <v>14</v>
      </c>
      <c r="G2374" s="4" t="s">
        <v>10</v>
      </c>
    </row>
    <row r="2375" spans="1:9">
      <c r="A2375" t="n">
        <v>19666</v>
      </c>
      <c r="B2375" s="70" t="n">
        <v>80</v>
      </c>
      <c r="C2375" s="7" t="n">
        <v>744</v>
      </c>
      <c r="D2375" s="7" t="n">
        <v>508</v>
      </c>
      <c r="E2375" s="7" t="s">
        <v>232</v>
      </c>
      <c r="F2375" s="7" t="n">
        <v>1</v>
      </c>
      <c r="G2375" s="7" t="n">
        <v>0</v>
      </c>
    </row>
    <row r="2376" spans="1:9">
      <c r="A2376" t="s">
        <v>4</v>
      </c>
      <c r="B2376" s="4" t="s">
        <v>5</v>
      </c>
      <c r="C2376" s="4" t="s">
        <v>10</v>
      </c>
    </row>
    <row r="2377" spans="1:9">
      <c r="A2377" t="n">
        <v>19684</v>
      </c>
      <c r="B2377" s="41" t="n">
        <v>16</v>
      </c>
      <c r="C2377" s="7" t="n">
        <v>5000</v>
      </c>
    </row>
    <row r="2378" spans="1:9">
      <c r="A2378" t="s">
        <v>4</v>
      </c>
      <c r="B2378" s="4" t="s">
        <v>5</v>
      </c>
      <c r="C2378" s="4" t="s">
        <v>14</v>
      </c>
      <c r="D2378" s="4" t="s">
        <v>10</v>
      </c>
    </row>
    <row r="2379" spans="1:9">
      <c r="A2379" t="n">
        <v>19687</v>
      </c>
      <c r="B2379" s="66" t="n">
        <v>45</v>
      </c>
      <c r="C2379" s="7" t="n">
        <v>7</v>
      </c>
      <c r="D2379" s="7" t="n">
        <v>255</v>
      </c>
    </row>
    <row r="2380" spans="1:9">
      <c r="A2380" t="s">
        <v>4</v>
      </c>
      <c r="B2380" s="4" t="s">
        <v>5</v>
      </c>
      <c r="C2380" s="4" t="s">
        <v>14</v>
      </c>
      <c r="D2380" s="4" t="s">
        <v>10</v>
      </c>
      <c r="E2380" s="4" t="s">
        <v>24</v>
      </c>
    </row>
    <row r="2381" spans="1:9">
      <c r="A2381" t="n">
        <v>19691</v>
      </c>
      <c r="B2381" s="37" t="n">
        <v>58</v>
      </c>
      <c r="C2381" s="7" t="n">
        <v>101</v>
      </c>
      <c r="D2381" s="7" t="n">
        <v>500</v>
      </c>
      <c r="E2381" s="7" t="n">
        <v>1</v>
      </c>
    </row>
    <row r="2382" spans="1:9">
      <c r="A2382" t="s">
        <v>4</v>
      </c>
      <c r="B2382" s="4" t="s">
        <v>5</v>
      </c>
      <c r="C2382" s="4" t="s">
        <v>14</v>
      </c>
      <c r="D2382" s="4" t="s">
        <v>10</v>
      </c>
    </row>
    <row r="2383" spans="1:9">
      <c r="A2383" t="n">
        <v>19699</v>
      </c>
      <c r="B2383" s="37" t="n">
        <v>58</v>
      </c>
      <c r="C2383" s="7" t="n">
        <v>254</v>
      </c>
      <c r="D2383" s="7" t="n">
        <v>0</v>
      </c>
    </row>
    <row r="2384" spans="1:9">
      <c r="A2384" t="s">
        <v>4</v>
      </c>
      <c r="B2384" s="4" t="s">
        <v>5</v>
      </c>
      <c r="C2384" s="4" t="s">
        <v>14</v>
      </c>
      <c r="D2384" s="4" t="s">
        <v>14</v>
      </c>
      <c r="E2384" s="4" t="s">
        <v>24</v>
      </c>
      <c r="F2384" s="4" t="s">
        <v>24</v>
      </c>
      <c r="G2384" s="4" t="s">
        <v>24</v>
      </c>
      <c r="H2384" s="4" t="s">
        <v>10</v>
      </c>
    </row>
    <row r="2385" spans="1:8">
      <c r="A2385" t="n">
        <v>19703</v>
      </c>
      <c r="B2385" s="66" t="n">
        <v>45</v>
      </c>
      <c r="C2385" s="7" t="n">
        <v>2</v>
      </c>
      <c r="D2385" s="7" t="n">
        <v>3</v>
      </c>
      <c r="E2385" s="7" t="n">
        <v>-139.960006713867</v>
      </c>
      <c r="F2385" s="7" t="n">
        <v>-0.239999994635582</v>
      </c>
      <c r="G2385" s="7" t="n">
        <v>133.529998779297</v>
      </c>
      <c r="H2385" s="7" t="n">
        <v>0</v>
      </c>
    </row>
    <row r="2386" spans="1:8">
      <c r="A2386" t="s">
        <v>4</v>
      </c>
      <c r="B2386" s="4" t="s">
        <v>5</v>
      </c>
      <c r="C2386" s="4" t="s">
        <v>14</v>
      </c>
      <c r="D2386" s="4" t="s">
        <v>14</v>
      </c>
      <c r="E2386" s="4" t="s">
        <v>24</v>
      </c>
      <c r="F2386" s="4" t="s">
        <v>24</v>
      </c>
      <c r="G2386" s="4" t="s">
        <v>24</v>
      </c>
      <c r="H2386" s="4" t="s">
        <v>10</v>
      </c>
      <c r="I2386" s="4" t="s">
        <v>14</v>
      </c>
    </row>
    <row r="2387" spans="1:8">
      <c r="A2387" t="n">
        <v>19720</v>
      </c>
      <c r="B2387" s="66" t="n">
        <v>45</v>
      </c>
      <c r="C2387" s="7" t="n">
        <v>4</v>
      </c>
      <c r="D2387" s="7" t="n">
        <v>3</v>
      </c>
      <c r="E2387" s="7" t="n">
        <v>336.510009765625</v>
      </c>
      <c r="F2387" s="7" t="n">
        <v>333.5</v>
      </c>
      <c r="G2387" s="7" t="n">
        <v>344</v>
      </c>
      <c r="H2387" s="7" t="n">
        <v>0</v>
      </c>
      <c r="I2387" s="7" t="n">
        <v>1</v>
      </c>
    </row>
    <row r="2388" spans="1:8">
      <c r="A2388" t="s">
        <v>4</v>
      </c>
      <c r="B2388" s="4" t="s">
        <v>5</v>
      </c>
      <c r="C2388" s="4" t="s">
        <v>14</v>
      </c>
      <c r="D2388" s="4" t="s">
        <v>14</v>
      </c>
      <c r="E2388" s="4" t="s">
        <v>24</v>
      </c>
      <c r="F2388" s="4" t="s">
        <v>10</v>
      </c>
    </row>
    <row r="2389" spans="1:8">
      <c r="A2389" t="n">
        <v>19738</v>
      </c>
      <c r="B2389" s="66" t="n">
        <v>45</v>
      </c>
      <c r="C2389" s="7" t="n">
        <v>5</v>
      </c>
      <c r="D2389" s="7" t="n">
        <v>3</v>
      </c>
      <c r="E2389" s="7" t="n">
        <v>1.89999997615814</v>
      </c>
      <c r="F2389" s="7" t="n">
        <v>0</v>
      </c>
    </row>
    <row r="2390" spans="1:8">
      <c r="A2390" t="s">
        <v>4</v>
      </c>
      <c r="B2390" s="4" t="s">
        <v>5</v>
      </c>
      <c r="C2390" s="4" t="s">
        <v>14</v>
      </c>
      <c r="D2390" s="4" t="s">
        <v>14</v>
      </c>
      <c r="E2390" s="4" t="s">
        <v>24</v>
      </c>
      <c r="F2390" s="4" t="s">
        <v>10</v>
      </c>
    </row>
    <row r="2391" spans="1:8">
      <c r="A2391" t="n">
        <v>19747</v>
      </c>
      <c r="B2391" s="66" t="n">
        <v>45</v>
      </c>
      <c r="C2391" s="7" t="n">
        <v>11</v>
      </c>
      <c r="D2391" s="7" t="n">
        <v>3</v>
      </c>
      <c r="E2391" s="7" t="n">
        <v>45</v>
      </c>
      <c r="F2391" s="7" t="n">
        <v>0</v>
      </c>
    </row>
    <row r="2392" spans="1:8">
      <c r="A2392" t="s">
        <v>4</v>
      </c>
      <c r="B2392" s="4" t="s">
        <v>5</v>
      </c>
      <c r="C2392" s="4" t="s">
        <v>14</v>
      </c>
      <c r="D2392" s="4" t="s">
        <v>14</v>
      </c>
      <c r="E2392" s="4" t="s">
        <v>24</v>
      </c>
      <c r="F2392" s="4" t="s">
        <v>24</v>
      </c>
      <c r="G2392" s="4" t="s">
        <v>24</v>
      </c>
      <c r="H2392" s="4" t="s">
        <v>10</v>
      </c>
    </row>
    <row r="2393" spans="1:8">
      <c r="A2393" t="n">
        <v>19756</v>
      </c>
      <c r="B2393" s="66" t="n">
        <v>45</v>
      </c>
      <c r="C2393" s="7" t="n">
        <v>2</v>
      </c>
      <c r="D2393" s="7" t="n">
        <v>3</v>
      </c>
      <c r="E2393" s="7" t="n">
        <v>-140</v>
      </c>
      <c r="F2393" s="7" t="n">
        <v>0.379999995231628</v>
      </c>
      <c r="G2393" s="7" t="n">
        <v>133.470001220703</v>
      </c>
      <c r="H2393" s="7" t="n">
        <v>6000</v>
      </c>
    </row>
    <row r="2394" spans="1:8">
      <c r="A2394" t="s">
        <v>4</v>
      </c>
      <c r="B2394" s="4" t="s">
        <v>5</v>
      </c>
      <c r="C2394" s="4" t="s">
        <v>14</v>
      </c>
      <c r="D2394" s="4" t="s">
        <v>14</v>
      </c>
      <c r="E2394" s="4" t="s">
        <v>24</v>
      </c>
      <c r="F2394" s="4" t="s">
        <v>24</v>
      </c>
      <c r="G2394" s="4" t="s">
        <v>24</v>
      </c>
      <c r="H2394" s="4" t="s">
        <v>10</v>
      </c>
      <c r="I2394" s="4" t="s">
        <v>14</v>
      </c>
    </row>
    <row r="2395" spans="1:8">
      <c r="A2395" t="n">
        <v>19773</v>
      </c>
      <c r="B2395" s="66" t="n">
        <v>45</v>
      </c>
      <c r="C2395" s="7" t="n">
        <v>4</v>
      </c>
      <c r="D2395" s="7" t="n">
        <v>3</v>
      </c>
      <c r="E2395" s="7" t="n">
        <v>344.869995117188</v>
      </c>
      <c r="F2395" s="7" t="n">
        <v>122.129997253418</v>
      </c>
      <c r="G2395" s="7" t="n">
        <v>348</v>
      </c>
      <c r="H2395" s="7" t="n">
        <v>6000</v>
      </c>
      <c r="I2395" s="7" t="n">
        <v>1</v>
      </c>
    </row>
    <row r="2396" spans="1:8">
      <c r="A2396" t="s">
        <v>4</v>
      </c>
      <c r="B2396" s="4" t="s">
        <v>5</v>
      </c>
      <c r="C2396" s="4" t="s">
        <v>14</v>
      </c>
      <c r="D2396" s="4" t="s">
        <v>14</v>
      </c>
      <c r="E2396" s="4" t="s">
        <v>24</v>
      </c>
      <c r="F2396" s="4" t="s">
        <v>10</v>
      </c>
    </row>
    <row r="2397" spans="1:8">
      <c r="A2397" t="n">
        <v>19791</v>
      </c>
      <c r="B2397" s="66" t="n">
        <v>45</v>
      </c>
      <c r="C2397" s="7" t="n">
        <v>5</v>
      </c>
      <c r="D2397" s="7" t="n">
        <v>3</v>
      </c>
      <c r="E2397" s="7" t="n">
        <v>1</v>
      </c>
      <c r="F2397" s="7" t="n">
        <v>6000</v>
      </c>
    </row>
    <row r="2398" spans="1:8">
      <c r="A2398" t="s">
        <v>4</v>
      </c>
      <c r="B2398" s="4" t="s">
        <v>5</v>
      </c>
      <c r="C2398" s="4" t="s">
        <v>14</v>
      </c>
      <c r="D2398" s="4" t="s">
        <v>14</v>
      </c>
      <c r="E2398" s="4" t="s">
        <v>24</v>
      </c>
      <c r="F2398" s="4" t="s">
        <v>10</v>
      </c>
    </row>
    <row r="2399" spans="1:8">
      <c r="A2399" t="n">
        <v>19800</v>
      </c>
      <c r="B2399" s="66" t="n">
        <v>45</v>
      </c>
      <c r="C2399" s="7" t="n">
        <v>11</v>
      </c>
      <c r="D2399" s="7" t="n">
        <v>3</v>
      </c>
      <c r="E2399" s="7" t="n">
        <v>45</v>
      </c>
      <c r="F2399" s="7" t="n">
        <v>6000</v>
      </c>
    </row>
    <row r="2400" spans="1:8">
      <c r="A2400" t="s">
        <v>4</v>
      </c>
      <c r="B2400" s="4" t="s">
        <v>5</v>
      </c>
      <c r="C2400" s="4" t="s">
        <v>14</v>
      </c>
      <c r="D2400" s="4" t="s">
        <v>10</v>
      </c>
      <c r="E2400" s="4" t="s">
        <v>6</v>
      </c>
      <c r="F2400" s="4" t="s">
        <v>6</v>
      </c>
      <c r="G2400" s="4" t="s">
        <v>6</v>
      </c>
      <c r="H2400" s="4" t="s">
        <v>6</v>
      </c>
    </row>
    <row r="2401" spans="1:9">
      <c r="A2401" t="n">
        <v>19809</v>
      </c>
      <c r="B2401" s="57" t="n">
        <v>51</v>
      </c>
      <c r="C2401" s="7" t="n">
        <v>3</v>
      </c>
      <c r="D2401" s="7" t="n">
        <v>25</v>
      </c>
      <c r="E2401" s="7" t="s">
        <v>233</v>
      </c>
      <c r="F2401" s="7" t="s">
        <v>178</v>
      </c>
      <c r="G2401" s="7" t="s">
        <v>169</v>
      </c>
      <c r="H2401" s="7" t="s">
        <v>170</v>
      </c>
    </row>
    <row r="2402" spans="1:9">
      <c r="A2402" t="s">
        <v>4</v>
      </c>
      <c r="B2402" s="4" t="s">
        <v>5</v>
      </c>
      <c r="C2402" s="4" t="s">
        <v>14</v>
      </c>
      <c r="D2402" s="4" t="s">
        <v>10</v>
      </c>
    </row>
    <row r="2403" spans="1:9">
      <c r="A2403" t="n">
        <v>19822</v>
      </c>
      <c r="B2403" s="37" t="n">
        <v>58</v>
      </c>
      <c r="C2403" s="7" t="n">
        <v>255</v>
      </c>
      <c r="D2403" s="7" t="n">
        <v>0</v>
      </c>
    </row>
    <row r="2404" spans="1:9">
      <c r="A2404" t="s">
        <v>4</v>
      </c>
      <c r="B2404" s="4" t="s">
        <v>5</v>
      </c>
      <c r="C2404" s="4" t="s">
        <v>10</v>
      </c>
    </row>
    <row r="2405" spans="1:9">
      <c r="A2405" t="n">
        <v>19826</v>
      </c>
      <c r="B2405" s="41" t="n">
        <v>16</v>
      </c>
      <c r="C2405" s="7" t="n">
        <v>2000</v>
      </c>
    </row>
    <row r="2406" spans="1:9">
      <c r="A2406" t="s">
        <v>4</v>
      </c>
      <c r="B2406" s="4" t="s">
        <v>5</v>
      </c>
      <c r="C2406" s="4" t="s">
        <v>10</v>
      </c>
      <c r="D2406" s="4" t="s">
        <v>14</v>
      </c>
      <c r="E2406" s="4" t="s">
        <v>6</v>
      </c>
      <c r="F2406" s="4" t="s">
        <v>24</v>
      </c>
      <c r="G2406" s="4" t="s">
        <v>24</v>
      </c>
      <c r="H2406" s="4" t="s">
        <v>24</v>
      </c>
    </row>
    <row r="2407" spans="1:9">
      <c r="A2407" t="n">
        <v>19829</v>
      </c>
      <c r="B2407" s="60" t="n">
        <v>48</v>
      </c>
      <c r="C2407" s="7" t="n">
        <v>25</v>
      </c>
      <c r="D2407" s="7" t="n">
        <v>0</v>
      </c>
      <c r="E2407" s="7" t="s">
        <v>85</v>
      </c>
      <c r="F2407" s="7" t="n">
        <v>-1</v>
      </c>
      <c r="G2407" s="7" t="n">
        <v>1</v>
      </c>
      <c r="H2407" s="7" t="n">
        <v>0</v>
      </c>
    </row>
    <row r="2408" spans="1:9">
      <c r="A2408" t="s">
        <v>4</v>
      </c>
      <c r="B2408" s="4" t="s">
        <v>5</v>
      </c>
      <c r="C2408" s="4" t="s">
        <v>10</v>
      </c>
      <c r="D2408" s="4" t="s">
        <v>10</v>
      </c>
      <c r="E2408" s="4" t="s">
        <v>6</v>
      </c>
      <c r="F2408" s="4" t="s">
        <v>14</v>
      </c>
      <c r="G2408" s="4" t="s">
        <v>10</v>
      </c>
    </row>
    <row r="2409" spans="1:9">
      <c r="A2409" t="n">
        <v>19858</v>
      </c>
      <c r="B2409" s="70" t="n">
        <v>80</v>
      </c>
      <c r="C2409" s="7" t="n">
        <v>744</v>
      </c>
      <c r="D2409" s="7" t="n">
        <v>508</v>
      </c>
      <c r="E2409" s="7" t="s">
        <v>234</v>
      </c>
      <c r="F2409" s="7" t="n">
        <v>1</v>
      </c>
      <c r="G2409" s="7" t="n">
        <v>0</v>
      </c>
    </row>
    <row r="2410" spans="1:9">
      <c r="A2410" t="s">
        <v>4</v>
      </c>
      <c r="B2410" s="4" t="s">
        <v>5</v>
      </c>
      <c r="C2410" s="4" t="s">
        <v>10</v>
      </c>
    </row>
    <row r="2411" spans="1:9">
      <c r="A2411" t="n">
        <v>19876</v>
      </c>
      <c r="B2411" s="41" t="n">
        <v>16</v>
      </c>
      <c r="C2411" s="7" t="n">
        <v>2000</v>
      </c>
    </row>
    <row r="2412" spans="1:9">
      <c r="A2412" t="s">
        <v>4</v>
      </c>
      <c r="B2412" s="4" t="s">
        <v>5</v>
      </c>
      <c r="C2412" s="4" t="s">
        <v>14</v>
      </c>
      <c r="D2412" s="4" t="s">
        <v>10</v>
      </c>
      <c r="E2412" s="4" t="s">
        <v>6</v>
      </c>
      <c r="F2412" s="4" t="s">
        <v>6</v>
      </c>
      <c r="G2412" s="4" t="s">
        <v>6</v>
      </c>
      <c r="H2412" s="4" t="s">
        <v>6</v>
      </c>
    </row>
    <row r="2413" spans="1:9">
      <c r="A2413" t="n">
        <v>19879</v>
      </c>
      <c r="B2413" s="57" t="n">
        <v>51</v>
      </c>
      <c r="C2413" s="7" t="n">
        <v>3</v>
      </c>
      <c r="D2413" s="7" t="n">
        <v>25</v>
      </c>
      <c r="E2413" s="7" t="s">
        <v>170</v>
      </c>
      <c r="F2413" s="7" t="s">
        <v>178</v>
      </c>
      <c r="G2413" s="7" t="s">
        <v>169</v>
      </c>
      <c r="H2413" s="7" t="s">
        <v>170</v>
      </c>
    </row>
    <row r="2414" spans="1:9">
      <c r="A2414" t="s">
        <v>4</v>
      </c>
      <c r="B2414" s="4" t="s">
        <v>5</v>
      </c>
      <c r="C2414" s="4" t="s">
        <v>10</v>
      </c>
    </row>
    <row r="2415" spans="1:9">
      <c r="A2415" t="n">
        <v>19892</v>
      </c>
      <c r="B2415" s="41" t="n">
        <v>16</v>
      </c>
      <c r="C2415" s="7" t="n">
        <v>3000</v>
      </c>
    </row>
    <row r="2416" spans="1:9">
      <c r="A2416" t="s">
        <v>4</v>
      </c>
      <c r="B2416" s="4" t="s">
        <v>5</v>
      </c>
      <c r="C2416" s="4" t="s">
        <v>14</v>
      </c>
      <c r="D2416" s="4" t="s">
        <v>10</v>
      </c>
    </row>
    <row r="2417" spans="1:8">
      <c r="A2417" t="n">
        <v>19895</v>
      </c>
      <c r="B2417" s="66" t="n">
        <v>45</v>
      </c>
      <c r="C2417" s="7" t="n">
        <v>7</v>
      </c>
      <c r="D2417" s="7" t="n">
        <v>255</v>
      </c>
    </row>
    <row r="2418" spans="1:8">
      <c r="A2418" t="s">
        <v>4</v>
      </c>
      <c r="B2418" s="4" t="s">
        <v>5</v>
      </c>
      <c r="C2418" s="4" t="s">
        <v>14</v>
      </c>
      <c r="D2418" s="4" t="s">
        <v>10</v>
      </c>
      <c r="E2418" s="4" t="s">
        <v>24</v>
      </c>
    </row>
    <row r="2419" spans="1:8">
      <c r="A2419" t="n">
        <v>19899</v>
      </c>
      <c r="B2419" s="37" t="n">
        <v>58</v>
      </c>
      <c r="C2419" s="7" t="n">
        <v>101</v>
      </c>
      <c r="D2419" s="7" t="n">
        <v>500</v>
      </c>
      <c r="E2419" s="7" t="n">
        <v>1</v>
      </c>
    </row>
    <row r="2420" spans="1:8">
      <c r="A2420" t="s">
        <v>4</v>
      </c>
      <c r="B2420" s="4" t="s">
        <v>5</v>
      </c>
      <c r="C2420" s="4" t="s">
        <v>14</v>
      </c>
      <c r="D2420" s="4" t="s">
        <v>10</v>
      </c>
    </row>
    <row r="2421" spans="1:8">
      <c r="A2421" t="n">
        <v>19907</v>
      </c>
      <c r="B2421" s="37" t="n">
        <v>58</v>
      </c>
      <c r="C2421" s="7" t="n">
        <v>254</v>
      </c>
      <c r="D2421" s="7" t="n">
        <v>0</v>
      </c>
    </row>
    <row r="2422" spans="1:8">
      <c r="A2422" t="s">
        <v>4</v>
      </c>
      <c r="B2422" s="4" t="s">
        <v>5</v>
      </c>
      <c r="C2422" s="4" t="s">
        <v>14</v>
      </c>
      <c r="D2422" s="4" t="s">
        <v>14</v>
      </c>
      <c r="E2422" s="4" t="s">
        <v>24</v>
      </c>
      <c r="F2422" s="4" t="s">
        <v>24</v>
      </c>
      <c r="G2422" s="4" t="s">
        <v>24</v>
      </c>
      <c r="H2422" s="4" t="s">
        <v>10</v>
      </c>
    </row>
    <row r="2423" spans="1:8">
      <c r="A2423" t="n">
        <v>19911</v>
      </c>
      <c r="B2423" s="66" t="n">
        <v>45</v>
      </c>
      <c r="C2423" s="7" t="n">
        <v>2</v>
      </c>
      <c r="D2423" s="7" t="n">
        <v>3</v>
      </c>
      <c r="E2423" s="7" t="n">
        <v>-137.839996337891</v>
      </c>
      <c r="F2423" s="7" t="n">
        <v>0.189999997615814</v>
      </c>
      <c r="G2423" s="7" t="n">
        <v>134.580001831055</v>
      </c>
      <c r="H2423" s="7" t="n">
        <v>0</v>
      </c>
    </row>
    <row r="2424" spans="1:8">
      <c r="A2424" t="s">
        <v>4</v>
      </c>
      <c r="B2424" s="4" t="s">
        <v>5</v>
      </c>
      <c r="C2424" s="4" t="s">
        <v>14</v>
      </c>
      <c r="D2424" s="4" t="s">
        <v>14</v>
      </c>
      <c r="E2424" s="4" t="s">
        <v>24</v>
      </c>
      <c r="F2424" s="4" t="s">
        <v>24</v>
      </c>
      <c r="G2424" s="4" t="s">
        <v>24</v>
      </c>
      <c r="H2424" s="4" t="s">
        <v>10</v>
      </c>
      <c r="I2424" s="4" t="s">
        <v>14</v>
      </c>
    </row>
    <row r="2425" spans="1:8">
      <c r="A2425" t="n">
        <v>19928</v>
      </c>
      <c r="B2425" s="66" t="n">
        <v>45</v>
      </c>
      <c r="C2425" s="7" t="n">
        <v>4</v>
      </c>
      <c r="D2425" s="7" t="n">
        <v>3</v>
      </c>
      <c r="E2425" s="7" t="n">
        <v>356.739990234375</v>
      </c>
      <c r="F2425" s="7" t="n">
        <v>289.170013427734</v>
      </c>
      <c r="G2425" s="7" t="n">
        <v>8</v>
      </c>
      <c r="H2425" s="7" t="n">
        <v>0</v>
      </c>
      <c r="I2425" s="7" t="n">
        <v>1</v>
      </c>
    </row>
    <row r="2426" spans="1:8">
      <c r="A2426" t="s">
        <v>4</v>
      </c>
      <c r="B2426" s="4" t="s">
        <v>5</v>
      </c>
      <c r="C2426" s="4" t="s">
        <v>14</v>
      </c>
      <c r="D2426" s="4" t="s">
        <v>14</v>
      </c>
      <c r="E2426" s="4" t="s">
        <v>24</v>
      </c>
      <c r="F2426" s="4" t="s">
        <v>10</v>
      </c>
    </row>
    <row r="2427" spans="1:8">
      <c r="A2427" t="n">
        <v>19946</v>
      </c>
      <c r="B2427" s="66" t="n">
        <v>45</v>
      </c>
      <c r="C2427" s="7" t="n">
        <v>5</v>
      </c>
      <c r="D2427" s="7" t="n">
        <v>3</v>
      </c>
      <c r="E2427" s="7" t="n">
        <v>6.30000019073486</v>
      </c>
      <c r="F2427" s="7" t="n">
        <v>0</v>
      </c>
    </row>
    <row r="2428" spans="1:8">
      <c r="A2428" t="s">
        <v>4</v>
      </c>
      <c r="B2428" s="4" t="s">
        <v>5</v>
      </c>
      <c r="C2428" s="4" t="s">
        <v>14</v>
      </c>
      <c r="D2428" s="4" t="s">
        <v>14</v>
      </c>
      <c r="E2428" s="4" t="s">
        <v>24</v>
      </c>
      <c r="F2428" s="4" t="s">
        <v>10</v>
      </c>
    </row>
    <row r="2429" spans="1:8">
      <c r="A2429" t="n">
        <v>19955</v>
      </c>
      <c r="B2429" s="66" t="n">
        <v>45</v>
      </c>
      <c r="C2429" s="7" t="n">
        <v>11</v>
      </c>
      <c r="D2429" s="7" t="n">
        <v>3</v>
      </c>
      <c r="E2429" s="7" t="n">
        <v>28.3999996185303</v>
      </c>
      <c r="F2429" s="7" t="n">
        <v>0</v>
      </c>
    </row>
    <row r="2430" spans="1:8">
      <c r="A2430" t="s">
        <v>4</v>
      </c>
      <c r="B2430" s="4" t="s">
        <v>5</v>
      </c>
      <c r="C2430" s="4" t="s">
        <v>14</v>
      </c>
      <c r="D2430" s="4" t="s">
        <v>14</v>
      </c>
      <c r="E2430" s="4" t="s">
        <v>24</v>
      </c>
      <c r="F2430" s="4" t="s">
        <v>24</v>
      </c>
      <c r="G2430" s="4" t="s">
        <v>24</v>
      </c>
      <c r="H2430" s="4" t="s">
        <v>10</v>
      </c>
      <c r="I2430" s="4" t="s">
        <v>14</v>
      </c>
    </row>
    <row r="2431" spans="1:8">
      <c r="A2431" t="n">
        <v>19964</v>
      </c>
      <c r="B2431" s="66" t="n">
        <v>45</v>
      </c>
      <c r="C2431" s="7" t="n">
        <v>4</v>
      </c>
      <c r="D2431" s="7" t="n">
        <v>3</v>
      </c>
      <c r="E2431" s="7" t="n">
        <v>353.140014648438</v>
      </c>
      <c r="F2431" s="7" t="n">
        <v>289.170013427734</v>
      </c>
      <c r="G2431" s="7" t="n">
        <v>8</v>
      </c>
      <c r="H2431" s="7" t="n">
        <v>15000</v>
      </c>
      <c r="I2431" s="7" t="n">
        <v>1</v>
      </c>
    </row>
    <row r="2432" spans="1:8">
      <c r="A2432" t="s">
        <v>4</v>
      </c>
      <c r="B2432" s="4" t="s">
        <v>5</v>
      </c>
      <c r="C2432" s="4" t="s">
        <v>14</v>
      </c>
    </row>
    <row r="2433" spans="1:9">
      <c r="A2433" t="n">
        <v>19982</v>
      </c>
      <c r="B2433" s="72" t="n">
        <v>116</v>
      </c>
      <c r="C2433" s="7" t="n">
        <v>0</v>
      </c>
    </row>
    <row r="2434" spans="1:9">
      <c r="A2434" t="s">
        <v>4</v>
      </c>
      <c r="B2434" s="4" t="s">
        <v>5</v>
      </c>
      <c r="C2434" s="4" t="s">
        <v>14</v>
      </c>
      <c r="D2434" s="4" t="s">
        <v>10</v>
      </c>
    </row>
    <row r="2435" spans="1:9">
      <c r="A2435" t="n">
        <v>19984</v>
      </c>
      <c r="B2435" s="72" t="n">
        <v>116</v>
      </c>
      <c r="C2435" s="7" t="n">
        <v>2</v>
      </c>
      <c r="D2435" s="7" t="n">
        <v>1</v>
      </c>
    </row>
    <row r="2436" spans="1:9">
      <c r="A2436" t="s">
        <v>4</v>
      </c>
      <c r="B2436" s="4" t="s">
        <v>5</v>
      </c>
      <c r="C2436" s="4" t="s">
        <v>14</v>
      </c>
      <c r="D2436" s="4" t="s">
        <v>9</v>
      </c>
    </row>
    <row r="2437" spans="1:9">
      <c r="A2437" t="n">
        <v>19988</v>
      </c>
      <c r="B2437" s="72" t="n">
        <v>116</v>
      </c>
      <c r="C2437" s="7" t="n">
        <v>5</v>
      </c>
      <c r="D2437" s="7" t="n">
        <v>1157234688</v>
      </c>
    </row>
    <row r="2438" spans="1:9">
      <c r="A2438" t="s">
        <v>4</v>
      </c>
      <c r="B2438" s="4" t="s">
        <v>5</v>
      </c>
      <c r="C2438" s="4" t="s">
        <v>14</v>
      </c>
      <c r="D2438" s="4" t="s">
        <v>10</v>
      </c>
    </row>
    <row r="2439" spans="1:9">
      <c r="A2439" t="n">
        <v>19994</v>
      </c>
      <c r="B2439" s="72" t="n">
        <v>116</v>
      </c>
      <c r="C2439" s="7" t="n">
        <v>6</v>
      </c>
      <c r="D2439" s="7" t="n">
        <v>1</v>
      </c>
    </row>
    <row r="2440" spans="1:9">
      <c r="A2440" t="s">
        <v>4</v>
      </c>
      <c r="B2440" s="4" t="s">
        <v>5</v>
      </c>
      <c r="C2440" s="4" t="s">
        <v>14</v>
      </c>
      <c r="D2440" s="4" t="s">
        <v>10</v>
      </c>
    </row>
    <row r="2441" spans="1:9">
      <c r="A2441" t="n">
        <v>19998</v>
      </c>
      <c r="B2441" s="37" t="n">
        <v>58</v>
      </c>
      <c r="C2441" s="7" t="n">
        <v>255</v>
      </c>
      <c r="D2441" s="7" t="n">
        <v>0</v>
      </c>
    </row>
    <row r="2442" spans="1:9">
      <c r="A2442" t="s">
        <v>4</v>
      </c>
      <c r="B2442" s="4" t="s">
        <v>5</v>
      </c>
      <c r="C2442" s="4" t="s">
        <v>14</v>
      </c>
      <c r="D2442" s="4" t="s">
        <v>24</v>
      </c>
      <c r="E2442" s="4" t="s">
        <v>10</v>
      </c>
      <c r="F2442" s="4" t="s">
        <v>14</v>
      </c>
    </row>
    <row r="2443" spans="1:9">
      <c r="A2443" t="n">
        <v>20002</v>
      </c>
      <c r="B2443" s="14" t="n">
        <v>49</v>
      </c>
      <c r="C2443" s="7" t="n">
        <v>3</v>
      </c>
      <c r="D2443" s="7" t="n">
        <v>0.699999988079071</v>
      </c>
      <c r="E2443" s="7" t="n">
        <v>500</v>
      </c>
      <c r="F2443" s="7" t="n">
        <v>0</v>
      </c>
    </row>
    <row r="2444" spans="1:9">
      <c r="A2444" t="s">
        <v>4</v>
      </c>
      <c r="B2444" s="4" t="s">
        <v>5</v>
      </c>
      <c r="C2444" s="4" t="s">
        <v>10</v>
      </c>
      <c r="D2444" s="4" t="s">
        <v>10</v>
      </c>
      <c r="E2444" s="4" t="s">
        <v>10</v>
      </c>
    </row>
    <row r="2445" spans="1:9">
      <c r="A2445" t="n">
        <v>20011</v>
      </c>
      <c r="B2445" s="73" t="n">
        <v>61</v>
      </c>
      <c r="C2445" s="7" t="n">
        <v>24</v>
      </c>
      <c r="D2445" s="7" t="n">
        <v>16</v>
      </c>
      <c r="E2445" s="7" t="n">
        <v>1000</v>
      </c>
    </row>
    <row r="2446" spans="1:9">
      <c r="A2446" t="s">
        <v>4</v>
      </c>
      <c r="B2446" s="4" t="s">
        <v>5</v>
      </c>
      <c r="C2446" s="4" t="s">
        <v>10</v>
      </c>
    </row>
    <row r="2447" spans="1:9">
      <c r="A2447" t="n">
        <v>20018</v>
      </c>
      <c r="B2447" s="41" t="n">
        <v>16</v>
      </c>
      <c r="C2447" s="7" t="n">
        <v>300</v>
      </c>
    </row>
    <row r="2448" spans="1:9">
      <c r="A2448" t="s">
        <v>4</v>
      </c>
      <c r="B2448" s="4" t="s">
        <v>5</v>
      </c>
      <c r="C2448" s="4" t="s">
        <v>10</v>
      </c>
      <c r="D2448" s="4" t="s">
        <v>14</v>
      </c>
      <c r="E2448" s="4" t="s">
        <v>6</v>
      </c>
      <c r="F2448" s="4" t="s">
        <v>24</v>
      </c>
      <c r="G2448" s="4" t="s">
        <v>24</v>
      </c>
      <c r="H2448" s="4" t="s">
        <v>24</v>
      </c>
    </row>
    <row r="2449" spans="1:8">
      <c r="A2449" t="n">
        <v>20021</v>
      </c>
      <c r="B2449" s="60" t="n">
        <v>48</v>
      </c>
      <c r="C2449" s="7" t="n">
        <v>24</v>
      </c>
      <c r="D2449" s="7" t="n">
        <v>0</v>
      </c>
      <c r="E2449" s="7" t="s">
        <v>127</v>
      </c>
      <c r="F2449" s="7" t="n">
        <v>-1</v>
      </c>
      <c r="G2449" s="7" t="n">
        <v>1</v>
      </c>
      <c r="H2449" s="7" t="n">
        <v>0</v>
      </c>
    </row>
    <row r="2450" spans="1:8">
      <c r="A2450" t="s">
        <v>4</v>
      </c>
      <c r="B2450" s="4" t="s">
        <v>5</v>
      </c>
      <c r="C2450" s="4" t="s">
        <v>10</v>
      </c>
    </row>
    <row r="2451" spans="1:8">
      <c r="A2451" t="n">
        <v>20051</v>
      </c>
      <c r="B2451" s="41" t="n">
        <v>16</v>
      </c>
      <c r="C2451" s="7" t="n">
        <v>500</v>
      </c>
    </row>
    <row r="2452" spans="1:8">
      <c r="A2452" t="s">
        <v>4</v>
      </c>
      <c r="B2452" s="4" t="s">
        <v>5</v>
      </c>
      <c r="C2452" s="4" t="s">
        <v>14</v>
      </c>
      <c r="D2452" s="4" t="s">
        <v>10</v>
      </c>
      <c r="E2452" s="4" t="s">
        <v>6</v>
      </c>
    </row>
    <row r="2453" spans="1:8">
      <c r="A2453" t="n">
        <v>20054</v>
      </c>
      <c r="B2453" s="57" t="n">
        <v>51</v>
      </c>
      <c r="C2453" s="7" t="n">
        <v>4</v>
      </c>
      <c r="D2453" s="7" t="n">
        <v>24</v>
      </c>
      <c r="E2453" s="7" t="s">
        <v>217</v>
      </c>
    </row>
    <row r="2454" spans="1:8">
      <c r="A2454" t="s">
        <v>4</v>
      </c>
      <c r="B2454" s="4" t="s">
        <v>5</v>
      </c>
      <c r="C2454" s="4" t="s">
        <v>10</v>
      </c>
    </row>
    <row r="2455" spans="1:8">
      <c r="A2455" t="n">
        <v>20068</v>
      </c>
      <c r="B2455" s="41" t="n">
        <v>16</v>
      </c>
      <c r="C2455" s="7" t="n">
        <v>0</v>
      </c>
    </row>
    <row r="2456" spans="1:8">
      <c r="A2456" t="s">
        <v>4</v>
      </c>
      <c r="B2456" s="4" t="s">
        <v>5</v>
      </c>
      <c r="C2456" s="4" t="s">
        <v>10</v>
      </c>
      <c r="D2456" s="4" t="s">
        <v>14</v>
      </c>
      <c r="E2456" s="4" t="s">
        <v>9</v>
      </c>
      <c r="F2456" s="4" t="s">
        <v>50</v>
      </c>
      <c r="G2456" s="4" t="s">
        <v>14</v>
      </c>
      <c r="H2456" s="4" t="s">
        <v>14</v>
      </c>
      <c r="I2456" s="4" t="s">
        <v>14</v>
      </c>
      <c r="J2456" s="4" t="s">
        <v>9</v>
      </c>
      <c r="K2456" s="4" t="s">
        <v>50</v>
      </c>
      <c r="L2456" s="4" t="s">
        <v>14</v>
      </c>
      <c r="M2456" s="4" t="s">
        <v>14</v>
      </c>
    </row>
    <row r="2457" spans="1:8">
      <c r="A2457" t="n">
        <v>20071</v>
      </c>
      <c r="B2457" s="58" t="n">
        <v>26</v>
      </c>
      <c r="C2457" s="7" t="n">
        <v>24</v>
      </c>
      <c r="D2457" s="7" t="n">
        <v>17</v>
      </c>
      <c r="E2457" s="7" t="n">
        <v>27305</v>
      </c>
      <c r="F2457" s="7" t="s">
        <v>235</v>
      </c>
      <c r="G2457" s="7" t="n">
        <v>2</v>
      </c>
      <c r="H2457" s="7" t="n">
        <v>3</v>
      </c>
      <c r="I2457" s="7" t="n">
        <v>17</v>
      </c>
      <c r="J2457" s="7" t="n">
        <v>27306</v>
      </c>
      <c r="K2457" s="7" t="s">
        <v>236</v>
      </c>
      <c r="L2457" s="7" t="n">
        <v>2</v>
      </c>
      <c r="M2457" s="7" t="n">
        <v>0</v>
      </c>
    </row>
    <row r="2458" spans="1:8">
      <c r="A2458" t="s">
        <v>4</v>
      </c>
      <c r="B2458" s="4" t="s">
        <v>5</v>
      </c>
    </row>
    <row r="2459" spans="1:8">
      <c r="A2459" t="n">
        <v>20217</v>
      </c>
      <c r="B2459" s="33" t="n">
        <v>28</v>
      </c>
    </row>
    <row r="2460" spans="1:8">
      <c r="A2460" t="s">
        <v>4</v>
      </c>
      <c r="B2460" s="4" t="s">
        <v>5</v>
      </c>
      <c r="C2460" s="4" t="s">
        <v>10</v>
      </c>
      <c r="D2460" s="4" t="s">
        <v>10</v>
      </c>
      <c r="E2460" s="4" t="s">
        <v>10</v>
      </c>
    </row>
    <row r="2461" spans="1:8">
      <c r="A2461" t="n">
        <v>20218</v>
      </c>
      <c r="B2461" s="73" t="n">
        <v>61</v>
      </c>
      <c r="C2461" s="7" t="n">
        <v>24</v>
      </c>
      <c r="D2461" s="7" t="n">
        <v>7</v>
      </c>
      <c r="E2461" s="7" t="n">
        <v>1000</v>
      </c>
    </row>
    <row r="2462" spans="1:8">
      <c r="A2462" t="s">
        <v>4</v>
      </c>
      <c r="B2462" s="4" t="s">
        <v>5</v>
      </c>
      <c r="C2462" s="4" t="s">
        <v>10</v>
      </c>
    </row>
    <row r="2463" spans="1:8">
      <c r="A2463" t="n">
        <v>20225</v>
      </c>
      <c r="B2463" s="41" t="n">
        <v>16</v>
      </c>
      <c r="C2463" s="7" t="n">
        <v>300</v>
      </c>
    </row>
    <row r="2464" spans="1:8">
      <c r="A2464" t="s">
        <v>4</v>
      </c>
      <c r="B2464" s="4" t="s">
        <v>5</v>
      </c>
      <c r="C2464" s="4" t="s">
        <v>14</v>
      </c>
      <c r="D2464" s="4" t="s">
        <v>10</v>
      </c>
      <c r="E2464" s="4" t="s">
        <v>6</v>
      </c>
    </row>
    <row r="2465" spans="1:13">
      <c r="A2465" t="n">
        <v>20228</v>
      </c>
      <c r="B2465" s="57" t="n">
        <v>51</v>
      </c>
      <c r="C2465" s="7" t="n">
        <v>4</v>
      </c>
      <c r="D2465" s="7" t="n">
        <v>24</v>
      </c>
      <c r="E2465" s="7" t="s">
        <v>237</v>
      </c>
    </row>
    <row r="2466" spans="1:13">
      <c r="A2466" t="s">
        <v>4</v>
      </c>
      <c r="B2466" s="4" t="s">
        <v>5</v>
      </c>
      <c r="C2466" s="4" t="s">
        <v>10</v>
      </c>
    </row>
    <row r="2467" spans="1:13">
      <c r="A2467" t="n">
        <v>20242</v>
      </c>
      <c r="B2467" s="41" t="n">
        <v>16</v>
      </c>
      <c r="C2467" s="7" t="n">
        <v>0</v>
      </c>
    </row>
    <row r="2468" spans="1:13">
      <c r="A2468" t="s">
        <v>4</v>
      </c>
      <c r="B2468" s="4" t="s">
        <v>5</v>
      </c>
      <c r="C2468" s="4" t="s">
        <v>10</v>
      </c>
      <c r="D2468" s="4" t="s">
        <v>14</v>
      </c>
      <c r="E2468" s="4" t="s">
        <v>9</v>
      </c>
      <c r="F2468" s="4" t="s">
        <v>50</v>
      </c>
      <c r="G2468" s="4" t="s">
        <v>14</v>
      </c>
      <c r="H2468" s="4" t="s">
        <v>14</v>
      </c>
    </row>
    <row r="2469" spans="1:13">
      <c r="A2469" t="n">
        <v>20245</v>
      </c>
      <c r="B2469" s="58" t="n">
        <v>26</v>
      </c>
      <c r="C2469" s="7" t="n">
        <v>24</v>
      </c>
      <c r="D2469" s="7" t="n">
        <v>17</v>
      </c>
      <c r="E2469" s="7" t="n">
        <v>27307</v>
      </c>
      <c r="F2469" s="7" t="s">
        <v>238</v>
      </c>
      <c r="G2469" s="7" t="n">
        <v>2</v>
      </c>
      <c r="H2469" s="7" t="n">
        <v>0</v>
      </c>
    </row>
    <row r="2470" spans="1:13">
      <c r="A2470" t="s">
        <v>4</v>
      </c>
      <c r="B2470" s="4" t="s">
        <v>5</v>
      </c>
    </row>
    <row r="2471" spans="1:13">
      <c r="A2471" t="n">
        <v>20288</v>
      </c>
      <c r="B2471" s="33" t="n">
        <v>28</v>
      </c>
    </row>
    <row r="2472" spans="1:13">
      <c r="A2472" t="s">
        <v>4</v>
      </c>
      <c r="B2472" s="4" t="s">
        <v>5</v>
      </c>
      <c r="C2472" s="4" t="s">
        <v>10</v>
      </c>
      <c r="D2472" s="4" t="s">
        <v>14</v>
      </c>
    </row>
    <row r="2473" spans="1:13">
      <c r="A2473" t="n">
        <v>20289</v>
      </c>
      <c r="B2473" s="69" t="n">
        <v>89</v>
      </c>
      <c r="C2473" s="7" t="n">
        <v>65533</v>
      </c>
      <c r="D2473" s="7" t="n">
        <v>1</v>
      </c>
    </row>
    <row r="2474" spans="1:13">
      <c r="A2474" t="s">
        <v>4</v>
      </c>
      <c r="B2474" s="4" t="s">
        <v>5</v>
      </c>
      <c r="C2474" s="4" t="s">
        <v>14</v>
      </c>
      <c r="D2474" s="4" t="s">
        <v>10</v>
      </c>
      <c r="E2474" s="4" t="s">
        <v>24</v>
      </c>
    </row>
    <row r="2475" spans="1:13">
      <c r="A2475" t="n">
        <v>20293</v>
      </c>
      <c r="B2475" s="37" t="n">
        <v>58</v>
      </c>
      <c r="C2475" s="7" t="n">
        <v>101</v>
      </c>
      <c r="D2475" s="7" t="n">
        <v>500</v>
      </c>
      <c r="E2475" s="7" t="n">
        <v>1</v>
      </c>
    </row>
    <row r="2476" spans="1:13">
      <c r="A2476" t="s">
        <v>4</v>
      </c>
      <c r="B2476" s="4" t="s">
        <v>5</v>
      </c>
      <c r="C2476" s="4" t="s">
        <v>14</v>
      </c>
      <c r="D2476" s="4" t="s">
        <v>10</v>
      </c>
    </row>
    <row r="2477" spans="1:13">
      <c r="A2477" t="n">
        <v>20301</v>
      </c>
      <c r="B2477" s="37" t="n">
        <v>58</v>
      </c>
      <c r="C2477" s="7" t="n">
        <v>254</v>
      </c>
      <c r="D2477" s="7" t="n">
        <v>0</v>
      </c>
    </row>
    <row r="2478" spans="1:13">
      <c r="A2478" t="s">
        <v>4</v>
      </c>
      <c r="B2478" s="4" t="s">
        <v>5</v>
      </c>
      <c r="C2478" s="4" t="s">
        <v>14</v>
      </c>
      <c r="D2478" s="4" t="s">
        <v>14</v>
      </c>
      <c r="E2478" s="4" t="s">
        <v>24</v>
      </c>
      <c r="F2478" s="4" t="s">
        <v>24</v>
      </c>
      <c r="G2478" s="4" t="s">
        <v>24</v>
      </c>
      <c r="H2478" s="4" t="s">
        <v>10</v>
      </c>
    </row>
    <row r="2479" spans="1:13">
      <c r="A2479" t="n">
        <v>20305</v>
      </c>
      <c r="B2479" s="66" t="n">
        <v>45</v>
      </c>
      <c r="C2479" s="7" t="n">
        <v>2</v>
      </c>
      <c r="D2479" s="7" t="n">
        <v>3</v>
      </c>
      <c r="E2479" s="7" t="n">
        <v>-132.460006713867</v>
      </c>
      <c r="F2479" s="7" t="n">
        <v>0.129999995231628</v>
      </c>
      <c r="G2479" s="7" t="n">
        <v>130.690002441406</v>
      </c>
      <c r="H2479" s="7" t="n">
        <v>0</v>
      </c>
    </row>
    <row r="2480" spans="1:13">
      <c r="A2480" t="s">
        <v>4</v>
      </c>
      <c r="B2480" s="4" t="s">
        <v>5</v>
      </c>
      <c r="C2480" s="4" t="s">
        <v>14</v>
      </c>
      <c r="D2480" s="4" t="s">
        <v>14</v>
      </c>
      <c r="E2480" s="4" t="s">
        <v>24</v>
      </c>
      <c r="F2480" s="4" t="s">
        <v>24</v>
      </c>
      <c r="G2480" s="4" t="s">
        <v>24</v>
      </c>
      <c r="H2480" s="4" t="s">
        <v>10</v>
      </c>
      <c r="I2480" s="4" t="s">
        <v>14</v>
      </c>
    </row>
    <row r="2481" spans="1:9">
      <c r="A2481" t="n">
        <v>20322</v>
      </c>
      <c r="B2481" s="66" t="n">
        <v>45</v>
      </c>
      <c r="C2481" s="7" t="n">
        <v>4</v>
      </c>
      <c r="D2481" s="7" t="n">
        <v>3</v>
      </c>
      <c r="E2481" s="7" t="n">
        <v>7.03000020980835</v>
      </c>
      <c r="F2481" s="7" t="n">
        <v>265.769989013672</v>
      </c>
      <c r="G2481" s="7" t="n">
        <v>356</v>
      </c>
      <c r="H2481" s="7" t="n">
        <v>0</v>
      </c>
      <c r="I2481" s="7" t="n">
        <v>0</v>
      </c>
    </row>
    <row r="2482" spans="1:9">
      <c r="A2482" t="s">
        <v>4</v>
      </c>
      <c r="B2482" s="4" t="s">
        <v>5</v>
      </c>
      <c r="C2482" s="4" t="s">
        <v>14</v>
      </c>
      <c r="D2482" s="4" t="s">
        <v>14</v>
      </c>
      <c r="E2482" s="4" t="s">
        <v>24</v>
      </c>
      <c r="F2482" s="4" t="s">
        <v>10</v>
      </c>
    </row>
    <row r="2483" spans="1:9">
      <c r="A2483" t="n">
        <v>20340</v>
      </c>
      <c r="B2483" s="66" t="n">
        <v>45</v>
      </c>
      <c r="C2483" s="7" t="n">
        <v>5</v>
      </c>
      <c r="D2483" s="7" t="n">
        <v>3</v>
      </c>
      <c r="E2483" s="7" t="n">
        <v>1.20000004768372</v>
      </c>
      <c r="F2483" s="7" t="n">
        <v>0</v>
      </c>
    </row>
    <row r="2484" spans="1:9">
      <c r="A2484" t="s">
        <v>4</v>
      </c>
      <c r="B2484" s="4" t="s">
        <v>5</v>
      </c>
      <c r="C2484" s="4" t="s">
        <v>14</v>
      </c>
      <c r="D2484" s="4" t="s">
        <v>14</v>
      </c>
      <c r="E2484" s="4" t="s">
        <v>24</v>
      </c>
      <c r="F2484" s="4" t="s">
        <v>10</v>
      </c>
    </row>
    <row r="2485" spans="1:9">
      <c r="A2485" t="n">
        <v>20349</v>
      </c>
      <c r="B2485" s="66" t="n">
        <v>45</v>
      </c>
      <c r="C2485" s="7" t="n">
        <v>11</v>
      </c>
      <c r="D2485" s="7" t="n">
        <v>3</v>
      </c>
      <c r="E2485" s="7" t="n">
        <v>45</v>
      </c>
      <c r="F2485" s="7" t="n">
        <v>0</v>
      </c>
    </row>
    <row r="2486" spans="1:9">
      <c r="A2486" t="s">
        <v>4</v>
      </c>
      <c r="B2486" s="4" t="s">
        <v>5</v>
      </c>
      <c r="C2486" s="4" t="s">
        <v>14</v>
      </c>
      <c r="D2486" s="4" t="s">
        <v>14</v>
      </c>
      <c r="E2486" s="4" t="s">
        <v>24</v>
      </c>
      <c r="F2486" s="4" t="s">
        <v>10</v>
      </c>
    </row>
    <row r="2487" spans="1:9">
      <c r="A2487" t="n">
        <v>20358</v>
      </c>
      <c r="B2487" s="66" t="n">
        <v>45</v>
      </c>
      <c r="C2487" s="7" t="n">
        <v>5</v>
      </c>
      <c r="D2487" s="7" t="n">
        <v>3</v>
      </c>
      <c r="E2487" s="7" t="n">
        <v>0.899999976158142</v>
      </c>
      <c r="F2487" s="7" t="n">
        <v>3000</v>
      </c>
    </row>
    <row r="2488" spans="1:9">
      <c r="A2488" t="s">
        <v>4</v>
      </c>
      <c r="B2488" s="4" t="s">
        <v>5</v>
      </c>
      <c r="C2488" s="4" t="s">
        <v>10</v>
      </c>
      <c r="D2488" s="4" t="s">
        <v>24</v>
      </c>
      <c r="E2488" s="4" t="s">
        <v>24</v>
      </c>
      <c r="F2488" s="4" t="s">
        <v>24</v>
      </c>
      <c r="G2488" s="4" t="s">
        <v>24</v>
      </c>
    </row>
    <row r="2489" spans="1:9">
      <c r="A2489" t="n">
        <v>20367</v>
      </c>
      <c r="B2489" s="51" t="n">
        <v>46</v>
      </c>
      <c r="C2489" s="7" t="n">
        <v>7</v>
      </c>
      <c r="D2489" s="7" t="n">
        <v>-131.039993286133</v>
      </c>
      <c r="E2489" s="7" t="n">
        <v>-1.1599999666214</v>
      </c>
      <c r="F2489" s="7" t="n">
        <v>130.179992675781</v>
      </c>
      <c r="G2489" s="7" t="n">
        <v>-67.3000030517578</v>
      </c>
    </row>
    <row r="2490" spans="1:9">
      <c r="A2490" t="s">
        <v>4</v>
      </c>
      <c r="B2490" s="4" t="s">
        <v>5</v>
      </c>
      <c r="C2490" s="4" t="s">
        <v>10</v>
      </c>
      <c r="D2490" s="4" t="s">
        <v>10</v>
      </c>
      <c r="E2490" s="4" t="s">
        <v>24</v>
      </c>
      <c r="F2490" s="4" t="s">
        <v>24</v>
      </c>
      <c r="G2490" s="4" t="s">
        <v>24</v>
      </c>
      <c r="H2490" s="4" t="s">
        <v>24</v>
      </c>
      <c r="I2490" s="4" t="s">
        <v>14</v>
      </c>
      <c r="J2490" s="4" t="s">
        <v>10</v>
      </c>
    </row>
    <row r="2491" spans="1:9">
      <c r="A2491" t="n">
        <v>20386</v>
      </c>
      <c r="B2491" s="75" t="n">
        <v>55</v>
      </c>
      <c r="C2491" s="7" t="n">
        <v>7</v>
      </c>
      <c r="D2491" s="7" t="n">
        <v>65533</v>
      </c>
      <c r="E2491" s="7" t="n">
        <v>-132.229995727539</v>
      </c>
      <c r="F2491" s="7" t="n">
        <v>-1.1599999666214</v>
      </c>
      <c r="G2491" s="7" t="n">
        <v>130.679992675781</v>
      </c>
      <c r="H2491" s="7" t="n">
        <v>1.20000004768372</v>
      </c>
      <c r="I2491" s="7" t="n">
        <v>1</v>
      </c>
      <c r="J2491" s="7" t="n">
        <v>0</v>
      </c>
    </row>
    <row r="2492" spans="1:9">
      <c r="A2492" t="s">
        <v>4</v>
      </c>
      <c r="B2492" s="4" t="s">
        <v>5</v>
      </c>
      <c r="C2492" s="4" t="s">
        <v>10</v>
      </c>
      <c r="D2492" s="4" t="s">
        <v>10</v>
      </c>
      <c r="E2492" s="4" t="s">
        <v>10</v>
      </c>
    </row>
    <row r="2493" spans="1:9">
      <c r="A2493" t="n">
        <v>20410</v>
      </c>
      <c r="B2493" s="73" t="n">
        <v>61</v>
      </c>
      <c r="C2493" s="7" t="n">
        <v>7</v>
      </c>
      <c r="D2493" s="7" t="n">
        <v>24</v>
      </c>
      <c r="E2493" s="7" t="n">
        <v>0</v>
      </c>
    </row>
    <row r="2494" spans="1:9">
      <c r="A2494" t="s">
        <v>4</v>
      </c>
      <c r="B2494" s="4" t="s">
        <v>5</v>
      </c>
      <c r="C2494" s="4" t="s">
        <v>14</v>
      </c>
      <c r="D2494" s="4" t="s">
        <v>10</v>
      </c>
      <c r="E2494" s="4" t="s">
        <v>6</v>
      </c>
      <c r="F2494" s="4" t="s">
        <v>6</v>
      </c>
      <c r="G2494" s="4" t="s">
        <v>6</v>
      </c>
      <c r="H2494" s="4" t="s">
        <v>6</v>
      </c>
    </row>
    <row r="2495" spans="1:9">
      <c r="A2495" t="n">
        <v>20417</v>
      </c>
      <c r="B2495" s="57" t="n">
        <v>51</v>
      </c>
      <c r="C2495" s="7" t="n">
        <v>3</v>
      </c>
      <c r="D2495" s="7" t="n">
        <v>7</v>
      </c>
      <c r="E2495" s="7" t="s">
        <v>233</v>
      </c>
      <c r="F2495" s="7" t="s">
        <v>170</v>
      </c>
      <c r="G2495" s="7" t="s">
        <v>169</v>
      </c>
      <c r="H2495" s="7" t="s">
        <v>170</v>
      </c>
    </row>
    <row r="2496" spans="1:9">
      <c r="A2496" t="s">
        <v>4</v>
      </c>
      <c r="B2496" s="4" t="s">
        <v>5</v>
      </c>
      <c r="C2496" s="4" t="s">
        <v>10</v>
      </c>
      <c r="D2496" s="4" t="s">
        <v>14</v>
      </c>
      <c r="E2496" s="4" t="s">
        <v>6</v>
      </c>
      <c r="F2496" s="4" t="s">
        <v>24</v>
      </c>
      <c r="G2496" s="4" t="s">
        <v>24</v>
      </c>
      <c r="H2496" s="4" t="s">
        <v>24</v>
      </c>
    </row>
    <row r="2497" spans="1:10">
      <c r="A2497" t="n">
        <v>20430</v>
      </c>
      <c r="B2497" s="60" t="n">
        <v>48</v>
      </c>
      <c r="C2497" s="7" t="n">
        <v>4</v>
      </c>
      <c r="D2497" s="7" t="n">
        <v>0</v>
      </c>
      <c r="E2497" s="7" t="s">
        <v>119</v>
      </c>
      <c r="F2497" s="7" t="n">
        <v>0</v>
      </c>
      <c r="G2497" s="7" t="n">
        <v>1</v>
      </c>
      <c r="H2497" s="7" t="n">
        <v>2.80259692864963e-45</v>
      </c>
    </row>
    <row r="2498" spans="1:10">
      <c r="A2498" t="s">
        <v>4</v>
      </c>
      <c r="B2498" s="4" t="s">
        <v>5</v>
      </c>
      <c r="C2498" s="4" t="s">
        <v>14</v>
      </c>
      <c r="D2498" s="4" t="s">
        <v>10</v>
      </c>
    </row>
    <row r="2499" spans="1:10">
      <c r="A2499" t="n">
        <v>20459</v>
      </c>
      <c r="B2499" s="37" t="n">
        <v>58</v>
      </c>
      <c r="C2499" s="7" t="n">
        <v>255</v>
      </c>
      <c r="D2499" s="7" t="n">
        <v>0</v>
      </c>
    </row>
    <row r="2500" spans="1:10">
      <c r="A2500" t="s">
        <v>4</v>
      </c>
      <c r="B2500" s="4" t="s">
        <v>5</v>
      </c>
      <c r="C2500" s="4" t="s">
        <v>10</v>
      </c>
      <c r="D2500" s="4" t="s">
        <v>14</v>
      </c>
    </row>
    <row r="2501" spans="1:10">
      <c r="A2501" t="n">
        <v>20463</v>
      </c>
      <c r="B2501" s="76" t="n">
        <v>56</v>
      </c>
      <c r="C2501" s="7" t="n">
        <v>7</v>
      </c>
      <c r="D2501" s="7" t="n">
        <v>0</v>
      </c>
    </row>
    <row r="2502" spans="1:10">
      <c r="A2502" t="s">
        <v>4</v>
      </c>
      <c r="B2502" s="4" t="s">
        <v>5</v>
      </c>
      <c r="C2502" s="4" t="s">
        <v>10</v>
      </c>
      <c r="D2502" s="4" t="s">
        <v>14</v>
      </c>
      <c r="E2502" s="4" t="s">
        <v>6</v>
      </c>
      <c r="F2502" s="4" t="s">
        <v>24</v>
      </c>
      <c r="G2502" s="4" t="s">
        <v>24</v>
      </c>
      <c r="H2502" s="4" t="s">
        <v>24</v>
      </c>
    </row>
    <row r="2503" spans="1:10">
      <c r="A2503" t="n">
        <v>20467</v>
      </c>
      <c r="B2503" s="60" t="n">
        <v>48</v>
      </c>
      <c r="C2503" s="7" t="n">
        <v>7</v>
      </c>
      <c r="D2503" s="7" t="n">
        <v>0</v>
      </c>
      <c r="E2503" s="7" t="s">
        <v>141</v>
      </c>
      <c r="F2503" s="7" t="n">
        <v>0.5</v>
      </c>
      <c r="G2503" s="7" t="n">
        <v>1</v>
      </c>
      <c r="H2503" s="7" t="n">
        <v>0</v>
      </c>
    </row>
    <row r="2504" spans="1:10">
      <c r="A2504" t="s">
        <v>4</v>
      </c>
      <c r="B2504" s="4" t="s">
        <v>5</v>
      </c>
      <c r="C2504" s="4" t="s">
        <v>10</v>
      </c>
    </row>
    <row r="2505" spans="1:10">
      <c r="A2505" t="n">
        <v>20492</v>
      </c>
      <c r="B2505" s="41" t="n">
        <v>16</v>
      </c>
      <c r="C2505" s="7" t="n">
        <v>500</v>
      </c>
    </row>
    <row r="2506" spans="1:10">
      <c r="A2506" t="s">
        <v>4</v>
      </c>
      <c r="B2506" s="4" t="s">
        <v>5</v>
      </c>
      <c r="C2506" s="4" t="s">
        <v>14</v>
      </c>
      <c r="D2506" s="4" t="s">
        <v>10</v>
      </c>
      <c r="E2506" s="4" t="s">
        <v>6</v>
      </c>
    </row>
    <row r="2507" spans="1:10">
      <c r="A2507" t="n">
        <v>20495</v>
      </c>
      <c r="B2507" s="57" t="n">
        <v>51</v>
      </c>
      <c r="C2507" s="7" t="n">
        <v>4</v>
      </c>
      <c r="D2507" s="7" t="n">
        <v>7</v>
      </c>
      <c r="E2507" s="7" t="s">
        <v>239</v>
      </c>
    </row>
    <row r="2508" spans="1:10">
      <c r="A2508" t="s">
        <v>4</v>
      </c>
      <c r="B2508" s="4" t="s">
        <v>5</v>
      </c>
      <c r="C2508" s="4" t="s">
        <v>10</v>
      </c>
    </row>
    <row r="2509" spans="1:10">
      <c r="A2509" t="n">
        <v>20509</v>
      </c>
      <c r="B2509" s="41" t="n">
        <v>16</v>
      </c>
      <c r="C2509" s="7" t="n">
        <v>0</v>
      </c>
    </row>
    <row r="2510" spans="1:10">
      <c r="A2510" t="s">
        <v>4</v>
      </c>
      <c r="B2510" s="4" t="s">
        <v>5</v>
      </c>
      <c r="C2510" s="4" t="s">
        <v>10</v>
      </c>
      <c r="D2510" s="4" t="s">
        <v>14</v>
      </c>
      <c r="E2510" s="4" t="s">
        <v>9</v>
      </c>
      <c r="F2510" s="4" t="s">
        <v>50</v>
      </c>
      <c r="G2510" s="4" t="s">
        <v>14</v>
      </c>
      <c r="H2510" s="4" t="s">
        <v>14</v>
      </c>
    </row>
    <row r="2511" spans="1:10">
      <c r="A2511" t="n">
        <v>20512</v>
      </c>
      <c r="B2511" s="58" t="n">
        <v>26</v>
      </c>
      <c r="C2511" s="7" t="n">
        <v>7</v>
      </c>
      <c r="D2511" s="7" t="n">
        <v>17</v>
      </c>
      <c r="E2511" s="7" t="n">
        <v>4330</v>
      </c>
      <c r="F2511" s="7" t="s">
        <v>240</v>
      </c>
      <c r="G2511" s="7" t="n">
        <v>2</v>
      </c>
      <c r="H2511" s="7" t="n">
        <v>0</v>
      </c>
    </row>
    <row r="2512" spans="1:10">
      <c r="A2512" t="s">
        <v>4</v>
      </c>
      <c r="B2512" s="4" t="s">
        <v>5</v>
      </c>
    </row>
    <row r="2513" spans="1:8">
      <c r="A2513" t="n">
        <v>20546</v>
      </c>
      <c r="B2513" s="33" t="n">
        <v>28</v>
      </c>
    </row>
    <row r="2514" spans="1:8">
      <c r="A2514" t="s">
        <v>4</v>
      </c>
      <c r="B2514" s="4" t="s">
        <v>5</v>
      </c>
      <c r="C2514" s="4" t="s">
        <v>14</v>
      </c>
      <c r="D2514" s="4" t="s">
        <v>10</v>
      </c>
      <c r="E2514" s="4" t="s">
        <v>6</v>
      </c>
    </row>
    <row r="2515" spans="1:8">
      <c r="A2515" t="n">
        <v>20547</v>
      </c>
      <c r="B2515" s="57" t="n">
        <v>51</v>
      </c>
      <c r="C2515" s="7" t="n">
        <v>4</v>
      </c>
      <c r="D2515" s="7" t="n">
        <v>7</v>
      </c>
      <c r="E2515" s="7" t="s">
        <v>217</v>
      </c>
    </row>
    <row r="2516" spans="1:8">
      <c r="A2516" t="s">
        <v>4</v>
      </c>
      <c r="B2516" s="4" t="s">
        <v>5</v>
      </c>
      <c r="C2516" s="4" t="s">
        <v>10</v>
      </c>
    </row>
    <row r="2517" spans="1:8">
      <c r="A2517" t="n">
        <v>20561</v>
      </c>
      <c r="B2517" s="41" t="n">
        <v>16</v>
      </c>
      <c r="C2517" s="7" t="n">
        <v>0</v>
      </c>
    </row>
    <row r="2518" spans="1:8">
      <c r="A2518" t="s">
        <v>4</v>
      </c>
      <c r="B2518" s="4" t="s">
        <v>5</v>
      </c>
      <c r="C2518" s="4" t="s">
        <v>10</v>
      </c>
      <c r="D2518" s="4" t="s">
        <v>14</v>
      </c>
      <c r="E2518" s="4" t="s">
        <v>9</v>
      </c>
      <c r="F2518" s="4" t="s">
        <v>50</v>
      </c>
      <c r="G2518" s="4" t="s">
        <v>14</v>
      </c>
      <c r="H2518" s="4" t="s">
        <v>14</v>
      </c>
    </row>
    <row r="2519" spans="1:8">
      <c r="A2519" t="n">
        <v>20564</v>
      </c>
      <c r="B2519" s="58" t="n">
        <v>26</v>
      </c>
      <c r="C2519" s="7" t="n">
        <v>7</v>
      </c>
      <c r="D2519" s="7" t="n">
        <v>17</v>
      </c>
      <c r="E2519" s="7" t="n">
        <v>4331</v>
      </c>
      <c r="F2519" s="7" t="s">
        <v>241</v>
      </c>
      <c r="G2519" s="7" t="n">
        <v>2</v>
      </c>
      <c r="H2519" s="7" t="n">
        <v>0</v>
      </c>
    </row>
    <row r="2520" spans="1:8">
      <c r="A2520" t="s">
        <v>4</v>
      </c>
      <c r="B2520" s="4" t="s">
        <v>5</v>
      </c>
    </row>
    <row r="2521" spans="1:8">
      <c r="A2521" t="n">
        <v>20680</v>
      </c>
      <c r="B2521" s="33" t="n">
        <v>28</v>
      </c>
    </row>
    <row r="2522" spans="1:8">
      <c r="A2522" t="s">
        <v>4</v>
      </c>
      <c r="B2522" s="4" t="s">
        <v>5</v>
      </c>
      <c r="C2522" s="4" t="s">
        <v>10</v>
      </c>
      <c r="D2522" s="4" t="s">
        <v>14</v>
      </c>
    </row>
    <row r="2523" spans="1:8">
      <c r="A2523" t="n">
        <v>20681</v>
      </c>
      <c r="B2523" s="69" t="n">
        <v>89</v>
      </c>
      <c r="C2523" s="7" t="n">
        <v>65533</v>
      </c>
      <c r="D2523" s="7" t="n">
        <v>1</v>
      </c>
    </row>
    <row r="2524" spans="1:8">
      <c r="A2524" t="s">
        <v>4</v>
      </c>
      <c r="B2524" s="4" t="s">
        <v>5</v>
      </c>
      <c r="C2524" s="4" t="s">
        <v>14</v>
      </c>
      <c r="D2524" s="4" t="s">
        <v>10</v>
      </c>
      <c r="E2524" s="4" t="s">
        <v>10</v>
      </c>
      <c r="F2524" s="4" t="s">
        <v>14</v>
      </c>
    </row>
    <row r="2525" spans="1:8">
      <c r="A2525" t="n">
        <v>20685</v>
      </c>
      <c r="B2525" s="31" t="n">
        <v>25</v>
      </c>
      <c r="C2525" s="7" t="n">
        <v>1</v>
      </c>
      <c r="D2525" s="7" t="n">
        <v>60</v>
      </c>
      <c r="E2525" s="7" t="n">
        <v>640</v>
      </c>
      <c r="F2525" s="7" t="n">
        <v>2</v>
      </c>
    </row>
    <row r="2526" spans="1:8">
      <c r="A2526" t="s">
        <v>4</v>
      </c>
      <c r="B2526" s="4" t="s">
        <v>5</v>
      </c>
      <c r="C2526" s="4" t="s">
        <v>14</v>
      </c>
      <c r="D2526" s="4" t="s">
        <v>10</v>
      </c>
      <c r="E2526" s="4" t="s">
        <v>6</v>
      </c>
    </row>
    <row r="2527" spans="1:8">
      <c r="A2527" t="n">
        <v>20692</v>
      </c>
      <c r="B2527" s="57" t="n">
        <v>51</v>
      </c>
      <c r="C2527" s="7" t="n">
        <v>4</v>
      </c>
      <c r="D2527" s="7" t="n">
        <v>24</v>
      </c>
      <c r="E2527" s="7" t="s">
        <v>217</v>
      </c>
    </row>
    <row r="2528" spans="1:8">
      <c r="A2528" t="s">
        <v>4</v>
      </c>
      <c r="B2528" s="4" t="s">
        <v>5</v>
      </c>
      <c r="C2528" s="4" t="s">
        <v>10</v>
      </c>
    </row>
    <row r="2529" spans="1:8">
      <c r="A2529" t="n">
        <v>20706</v>
      </c>
      <c r="B2529" s="41" t="n">
        <v>16</v>
      </c>
      <c r="C2529" s="7" t="n">
        <v>0</v>
      </c>
    </row>
    <row r="2530" spans="1:8">
      <c r="A2530" t="s">
        <v>4</v>
      </c>
      <c r="B2530" s="4" t="s">
        <v>5</v>
      </c>
      <c r="C2530" s="4" t="s">
        <v>10</v>
      </c>
      <c r="D2530" s="4" t="s">
        <v>14</v>
      </c>
      <c r="E2530" s="4" t="s">
        <v>9</v>
      </c>
      <c r="F2530" s="4" t="s">
        <v>50</v>
      </c>
      <c r="G2530" s="4" t="s">
        <v>14</v>
      </c>
      <c r="H2530" s="4" t="s">
        <v>14</v>
      </c>
      <c r="I2530" s="4" t="s">
        <v>14</v>
      </c>
      <c r="J2530" s="4" t="s">
        <v>9</v>
      </c>
      <c r="K2530" s="4" t="s">
        <v>50</v>
      </c>
      <c r="L2530" s="4" t="s">
        <v>14</v>
      </c>
      <c r="M2530" s="4" t="s">
        <v>14</v>
      </c>
      <c r="N2530" s="4" t="s">
        <v>14</v>
      </c>
      <c r="O2530" s="4" t="s">
        <v>9</v>
      </c>
      <c r="P2530" s="4" t="s">
        <v>50</v>
      </c>
      <c r="Q2530" s="4" t="s">
        <v>14</v>
      </c>
      <c r="R2530" s="4" t="s">
        <v>14</v>
      </c>
    </row>
    <row r="2531" spans="1:8">
      <c r="A2531" t="n">
        <v>20709</v>
      </c>
      <c r="B2531" s="58" t="n">
        <v>26</v>
      </c>
      <c r="C2531" s="7" t="n">
        <v>24</v>
      </c>
      <c r="D2531" s="7" t="n">
        <v>17</v>
      </c>
      <c r="E2531" s="7" t="n">
        <v>27308</v>
      </c>
      <c r="F2531" s="7" t="s">
        <v>242</v>
      </c>
      <c r="G2531" s="7" t="n">
        <v>2</v>
      </c>
      <c r="H2531" s="7" t="n">
        <v>3</v>
      </c>
      <c r="I2531" s="7" t="n">
        <v>17</v>
      </c>
      <c r="J2531" s="7" t="n">
        <v>27309</v>
      </c>
      <c r="K2531" s="7" t="s">
        <v>243</v>
      </c>
      <c r="L2531" s="7" t="n">
        <v>2</v>
      </c>
      <c r="M2531" s="7" t="n">
        <v>3</v>
      </c>
      <c r="N2531" s="7" t="n">
        <v>17</v>
      </c>
      <c r="O2531" s="7" t="n">
        <v>27310</v>
      </c>
      <c r="P2531" s="7" t="s">
        <v>244</v>
      </c>
      <c r="Q2531" s="7" t="n">
        <v>2</v>
      </c>
      <c r="R2531" s="7" t="n">
        <v>0</v>
      </c>
    </row>
    <row r="2532" spans="1:8">
      <c r="A2532" t="s">
        <v>4</v>
      </c>
      <c r="B2532" s="4" t="s">
        <v>5</v>
      </c>
    </row>
    <row r="2533" spans="1:8">
      <c r="A2533" t="n">
        <v>20953</v>
      </c>
      <c r="B2533" s="33" t="n">
        <v>28</v>
      </c>
    </row>
    <row r="2534" spans="1:8">
      <c r="A2534" t="s">
        <v>4</v>
      </c>
      <c r="B2534" s="4" t="s">
        <v>5</v>
      </c>
      <c r="C2534" s="4" t="s">
        <v>10</v>
      </c>
      <c r="D2534" s="4" t="s">
        <v>14</v>
      </c>
    </row>
    <row r="2535" spans="1:8">
      <c r="A2535" t="n">
        <v>20954</v>
      </c>
      <c r="B2535" s="69" t="n">
        <v>89</v>
      </c>
      <c r="C2535" s="7" t="n">
        <v>65533</v>
      </c>
      <c r="D2535" s="7" t="n">
        <v>1</v>
      </c>
    </row>
    <row r="2536" spans="1:8">
      <c r="A2536" t="s">
        <v>4</v>
      </c>
      <c r="B2536" s="4" t="s">
        <v>5</v>
      </c>
      <c r="C2536" s="4" t="s">
        <v>14</v>
      </c>
      <c r="D2536" s="4" t="s">
        <v>10</v>
      </c>
      <c r="E2536" s="4" t="s">
        <v>10</v>
      </c>
      <c r="F2536" s="4" t="s">
        <v>14</v>
      </c>
    </row>
    <row r="2537" spans="1:8">
      <c r="A2537" t="n">
        <v>20958</v>
      </c>
      <c r="B2537" s="31" t="n">
        <v>25</v>
      </c>
      <c r="C2537" s="7" t="n">
        <v>1</v>
      </c>
      <c r="D2537" s="7" t="n">
        <v>65535</v>
      </c>
      <c r="E2537" s="7" t="n">
        <v>65535</v>
      </c>
      <c r="F2537" s="7" t="n">
        <v>0</v>
      </c>
    </row>
    <row r="2538" spans="1:8">
      <c r="A2538" t="s">
        <v>4</v>
      </c>
      <c r="B2538" s="4" t="s">
        <v>5</v>
      </c>
      <c r="C2538" s="4" t="s">
        <v>14</v>
      </c>
      <c r="D2538" s="4" t="s">
        <v>10</v>
      </c>
      <c r="E2538" s="4" t="s">
        <v>6</v>
      </c>
    </row>
    <row r="2539" spans="1:8">
      <c r="A2539" t="n">
        <v>20965</v>
      </c>
      <c r="B2539" s="57" t="n">
        <v>51</v>
      </c>
      <c r="C2539" s="7" t="n">
        <v>4</v>
      </c>
      <c r="D2539" s="7" t="n">
        <v>7</v>
      </c>
      <c r="E2539" s="7" t="s">
        <v>239</v>
      </c>
    </row>
    <row r="2540" spans="1:8">
      <c r="A2540" t="s">
        <v>4</v>
      </c>
      <c r="B2540" s="4" t="s">
        <v>5</v>
      </c>
      <c r="C2540" s="4" t="s">
        <v>10</v>
      </c>
    </row>
    <row r="2541" spans="1:8">
      <c r="A2541" t="n">
        <v>20979</v>
      </c>
      <c r="B2541" s="41" t="n">
        <v>16</v>
      </c>
      <c r="C2541" s="7" t="n">
        <v>0</v>
      </c>
    </row>
    <row r="2542" spans="1:8">
      <c r="A2542" t="s">
        <v>4</v>
      </c>
      <c r="B2542" s="4" t="s">
        <v>5</v>
      </c>
      <c r="C2542" s="4" t="s">
        <v>10</v>
      </c>
      <c r="D2542" s="4" t="s">
        <v>14</v>
      </c>
      <c r="E2542" s="4" t="s">
        <v>9</v>
      </c>
      <c r="F2542" s="4" t="s">
        <v>50</v>
      </c>
      <c r="G2542" s="4" t="s">
        <v>14</v>
      </c>
      <c r="H2542" s="4" t="s">
        <v>14</v>
      </c>
    </row>
    <row r="2543" spans="1:8">
      <c r="A2543" t="n">
        <v>20982</v>
      </c>
      <c r="B2543" s="58" t="n">
        <v>26</v>
      </c>
      <c r="C2543" s="7" t="n">
        <v>7</v>
      </c>
      <c r="D2543" s="7" t="n">
        <v>17</v>
      </c>
      <c r="E2543" s="7" t="n">
        <v>4332</v>
      </c>
      <c r="F2543" s="7" t="s">
        <v>245</v>
      </c>
      <c r="G2543" s="7" t="n">
        <v>2</v>
      </c>
      <c r="H2543" s="7" t="n">
        <v>0</v>
      </c>
    </row>
    <row r="2544" spans="1:8">
      <c r="A2544" t="s">
        <v>4</v>
      </c>
      <c r="B2544" s="4" t="s">
        <v>5</v>
      </c>
    </row>
    <row r="2545" spans="1:18">
      <c r="A2545" t="n">
        <v>21010</v>
      </c>
      <c r="B2545" s="33" t="n">
        <v>28</v>
      </c>
    </row>
    <row r="2546" spans="1:18">
      <c r="A2546" t="s">
        <v>4</v>
      </c>
      <c r="B2546" s="4" t="s">
        <v>5</v>
      </c>
      <c r="C2546" s="4" t="s">
        <v>14</v>
      </c>
      <c r="D2546" s="4" t="s">
        <v>10</v>
      </c>
      <c r="E2546" s="4" t="s">
        <v>6</v>
      </c>
      <c r="F2546" s="4" t="s">
        <v>6</v>
      </c>
      <c r="G2546" s="4" t="s">
        <v>6</v>
      </c>
      <c r="H2546" s="4" t="s">
        <v>6</v>
      </c>
    </row>
    <row r="2547" spans="1:18">
      <c r="A2547" t="n">
        <v>21011</v>
      </c>
      <c r="B2547" s="57" t="n">
        <v>51</v>
      </c>
      <c r="C2547" s="7" t="n">
        <v>3</v>
      </c>
      <c r="D2547" s="7" t="n">
        <v>7</v>
      </c>
      <c r="E2547" s="7" t="s">
        <v>233</v>
      </c>
      <c r="F2547" s="7" t="s">
        <v>170</v>
      </c>
      <c r="G2547" s="7" t="s">
        <v>169</v>
      </c>
      <c r="H2547" s="7" t="s">
        <v>170</v>
      </c>
    </row>
    <row r="2548" spans="1:18">
      <c r="A2548" t="s">
        <v>4</v>
      </c>
      <c r="B2548" s="4" t="s">
        <v>5</v>
      </c>
      <c r="C2548" s="4" t="s">
        <v>10</v>
      </c>
      <c r="D2548" s="4" t="s">
        <v>10</v>
      </c>
      <c r="E2548" s="4" t="s">
        <v>10</v>
      </c>
    </row>
    <row r="2549" spans="1:18">
      <c r="A2549" t="n">
        <v>21024</v>
      </c>
      <c r="B2549" s="73" t="n">
        <v>61</v>
      </c>
      <c r="C2549" s="7" t="n">
        <v>7</v>
      </c>
      <c r="D2549" s="7" t="n">
        <v>25</v>
      </c>
      <c r="E2549" s="7" t="n">
        <v>1000</v>
      </c>
    </row>
    <row r="2550" spans="1:18">
      <c r="A2550" t="s">
        <v>4</v>
      </c>
      <c r="B2550" s="4" t="s">
        <v>5</v>
      </c>
      <c r="C2550" s="4" t="s">
        <v>10</v>
      </c>
    </row>
    <row r="2551" spans="1:18">
      <c r="A2551" t="n">
        <v>21031</v>
      </c>
      <c r="B2551" s="41" t="n">
        <v>16</v>
      </c>
      <c r="C2551" s="7" t="n">
        <v>300</v>
      </c>
    </row>
    <row r="2552" spans="1:18">
      <c r="A2552" t="s">
        <v>4</v>
      </c>
      <c r="B2552" s="4" t="s">
        <v>5</v>
      </c>
      <c r="C2552" s="4" t="s">
        <v>14</v>
      </c>
      <c r="D2552" s="4" t="s">
        <v>10</v>
      </c>
      <c r="E2552" s="4" t="s">
        <v>6</v>
      </c>
    </row>
    <row r="2553" spans="1:18">
      <c r="A2553" t="n">
        <v>21034</v>
      </c>
      <c r="B2553" s="57" t="n">
        <v>51</v>
      </c>
      <c r="C2553" s="7" t="n">
        <v>4</v>
      </c>
      <c r="D2553" s="7" t="n">
        <v>7</v>
      </c>
      <c r="E2553" s="7" t="s">
        <v>246</v>
      </c>
    </row>
    <row r="2554" spans="1:18">
      <c r="A2554" t="s">
        <v>4</v>
      </c>
      <c r="B2554" s="4" t="s">
        <v>5</v>
      </c>
      <c r="C2554" s="4" t="s">
        <v>10</v>
      </c>
    </row>
    <row r="2555" spans="1:18">
      <c r="A2555" t="n">
        <v>21047</v>
      </c>
      <c r="B2555" s="41" t="n">
        <v>16</v>
      </c>
      <c r="C2555" s="7" t="n">
        <v>0</v>
      </c>
    </row>
    <row r="2556" spans="1:18">
      <c r="A2556" t="s">
        <v>4</v>
      </c>
      <c r="B2556" s="4" t="s">
        <v>5</v>
      </c>
      <c r="C2556" s="4" t="s">
        <v>10</v>
      </c>
      <c r="D2556" s="4" t="s">
        <v>14</v>
      </c>
      <c r="E2556" s="4" t="s">
        <v>9</v>
      </c>
      <c r="F2556" s="4" t="s">
        <v>50</v>
      </c>
      <c r="G2556" s="4" t="s">
        <v>14</v>
      </c>
      <c r="H2556" s="4" t="s">
        <v>14</v>
      </c>
    </row>
    <row r="2557" spans="1:18">
      <c r="A2557" t="n">
        <v>21050</v>
      </c>
      <c r="B2557" s="58" t="n">
        <v>26</v>
      </c>
      <c r="C2557" s="7" t="n">
        <v>7</v>
      </c>
      <c r="D2557" s="7" t="n">
        <v>17</v>
      </c>
      <c r="E2557" s="7" t="n">
        <v>4333</v>
      </c>
      <c r="F2557" s="7" t="s">
        <v>247</v>
      </c>
      <c r="G2557" s="7" t="n">
        <v>2</v>
      </c>
      <c r="H2557" s="7" t="n">
        <v>0</v>
      </c>
    </row>
    <row r="2558" spans="1:18">
      <c r="A2558" t="s">
        <v>4</v>
      </c>
      <c r="B2558" s="4" t="s">
        <v>5</v>
      </c>
    </row>
    <row r="2559" spans="1:18">
      <c r="A2559" t="n">
        <v>21092</v>
      </c>
      <c r="B2559" s="33" t="n">
        <v>28</v>
      </c>
    </row>
    <row r="2560" spans="1:18">
      <c r="A2560" t="s">
        <v>4</v>
      </c>
      <c r="B2560" s="4" t="s">
        <v>5</v>
      </c>
      <c r="C2560" s="4" t="s">
        <v>10</v>
      </c>
      <c r="D2560" s="4" t="s">
        <v>14</v>
      </c>
    </row>
    <row r="2561" spans="1:8">
      <c r="A2561" t="n">
        <v>21093</v>
      </c>
      <c r="B2561" s="69" t="n">
        <v>89</v>
      </c>
      <c r="C2561" s="7" t="n">
        <v>65533</v>
      </c>
      <c r="D2561" s="7" t="n">
        <v>1</v>
      </c>
    </row>
    <row r="2562" spans="1:8">
      <c r="A2562" t="s">
        <v>4</v>
      </c>
      <c r="B2562" s="4" t="s">
        <v>5</v>
      </c>
      <c r="C2562" s="4" t="s">
        <v>14</v>
      </c>
      <c r="D2562" s="4" t="s">
        <v>10</v>
      </c>
      <c r="E2562" s="4" t="s">
        <v>10</v>
      </c>
      <c r="F2562" s="4" t="s">
        <v>14</v>
      </c>
    </row>
    <row r="2563" spans="1:8">
      <c r="A2563" t="n">
        <v>21097</v>
      </c>
      <c r="B2563" s="31" t="n">
        <v>25</v>
      </c>
      <c r="C2563" s="7" t="n">
        <v>1</v>
      </c>
      <c r="D2563" s="7" t="n">
        <v>65535</v>
      </c>
      <c r="E2563" s="7" t="n">
        <v>65535</v>
      </c>
      <c r="F2563" s="7" t="n">
        <v>0</v>
      </c>
    </row>
    <row r="2564" spans="1:8">
      <c r="A2564" t="s">
        <v>4</v>
      </c>
      <c r="B2564" s="4" t="s">
        <v>5</v>
      </c>
      <c r="C2564" s="4" t="s">
        <v>14</v>
      </c>
      <c r="D2564" s="4" t="s">
        <v>10</v>
      </c>
      <c r="E2564" s="4" t="s">
        <v>24</v>
      </c>
    </row>
    <row r="2565" spans="1:8">
      <c r="A2565" t="n">
        <v>21104</v>
      </c>
      <c r="B2565" s="37" t="n">
        <v>58</v>
      </c>
      <c r="C2565" s="7" t="n">
        <v>101</v>
      </c>
      <c r="D2565" s="7" t="n">
        <v>500</v>
      </c>
      <c r="E2565" s="7" t="n">
        <v>1</v>
      </c>
    </row>
    <row r="2566" spans="1:8">
      <c r="A2566" t="s">
        <v>4</v>
      </c>
      <c r="B2566" s="4" t="s">
        <v>5</v>
      </c>
      <c r="C2566" s="4" t="s">
        <v>14</v>
      </c>
      <c r="D2566" s="4" t="s">
        <v>10</v>
      </c>
    </row>
    <row r="2567" spans="1:8">
      <c r="A2567" t="n">
        <v>21112</v>
      </c>
      <c r="B2567" s="37" t="n">
        <v>58</v>
      </c>
      <c r="C2567" s="7" t="n">
        <v>254</v>
      </c>
      <c r="D2567" s="7" t="n">
        <v>0</v>
      </c>
    </row>
    <row r="2568" spans="1:8">
      <c r="A2568" t="s">
        <v>4</v>
      </c>
      <c r="B2568" s="4" t="s">
        <v>5</v>
      </c>
      <c r="C2568" s="4" t="s">
        <v>10</v>
      </c>
      <c r="D2568" s="4" t="s">
        <v>10</v>
      </c>
      <c r="E2568" s="4" t="s">
        <v>10</v>
      </c>
    </row>
    <row r="2569" spans="1:8">
      <c r="A2569" t="n">
        <v>21116</v>
      </c>
      <c r="B2569" s="73" t="n">
        <v>61</v>
      </c>
      <c r="C2569" s="7" t="n">
        <v>7</v>
      </c>
      <c r="D2569" s="7" t="n">
        <v>24</v>
      </c>
      <c r="E2569" s="7" t="n">
        <v>0</v>
      </c>
    </row>
    <row r="2570" spans="1:8">
      <c r="A2570" t="s">
        <v>4</v>
      </c>
      <c r="B2570" s="4" t="s">
        <v>5</v>
      </c>
      <c r="C2570" s="4" t="s">
        <v>14</v>
      </c>
      <c r="D2570" s="4" t="s">
        <v>14</v>
      </c>
      <c r="E2570" s="4" t="s">
        <v>24</v>
      </c>
      <c r="F2570" s="4" t="s">
        <v>24</v>
      </c>
      <c r="G2570" s="4" t="s">
        <v>24</v>
      </c>
      <c r="H2570" s="4" t="s">
        <v>10</v>
      </c>
    </row>
    <row r="2571" spans="1:8">
      <c r="A2571" t="n">
        <v>21123</v>
      </c>
      <c r="B2571" s="66" t="n">
        <v>45</v>
      </c>
      <c r="C2571" s="7" t="n">
        <v>2</v>
      </c>
      <c r="D2571" s="7" t="n">
        <v>3</v>
      </c>
      <c r="E2571" s="7" t="n">
        <v>-139.759994506836</v>
      </c>
      <c r="F2571" s="7" t="n">
        <v>0.430000007152557</v>
      </c>
      <c r="G2571" s="7" t="n">
        <v>133.539993286133</v>
      </c>
      <c r="H2571" s="7" t="n">
        <v>0</v>
      </c>
    </row>
    <row r="2572" spans="1:8">
      <c r="A2572" t="s">
        <v>4</v>
      </c>
      <c r="B2572" s="4" t="s">
        <v>5</v>
      </c>
      <c r="C2572" s="4" t="s">
        <v>14</v>
      </c>
      <c r="D2572" s="4" t="s">
        <v>14</v>
      </c>
      <c r="E2572" s="4" t="s">
        <v>24</v>
      </c>
      <c r="F2572" s="4" t="s">
        <v>24</v>
      </c>
      <c r="G2572" s="4" t="s">
        <v>24</v>
      </c>
      <c r="H2572" s="4" t="s">
        <v>10</v>
      </c>
      <c r="I2572" s="4" t="s">
        <v>14</v>
      </c>
    </row>
    <row r="2573" spans="1:8">
      <c r="A2573" t="n">
        <v>21140</v>
      </c>
      <c r="B2573" s="66" t="n">
        <v>45</v>
      </c>
      <c r="C2573" s="7" t="n">
        <v>4</v>
      </c>
      <c r="D2573" s="7" t="n">
        <v>3</v>
      </c>
      <c r="E2573" s="7" t="n">
        <v>3.24000000953674</v>
      </c>
      <c r="F2573" s="7" t="n">
        <v>152.740005493164</v>
      </c>
      <c r="G2573" s="7" t="n">
        <v>0</v>
      </c>
      <c r="H2573" s="7" t="n">
        <v>0</v>
      </c>
      <c r="I2573" s="7" t="n">
        <v>0</v>
      </c>
    </row>
    <row r="2574" spans="1:8">
      <c r="A2574" t="s">
        <v>4</v>
      </c>
      <c r="B2574" s="4" t="s">
        <v>5</v>
      </c>
      <c r="C2574" s="4" t="s">
        <v>14</v>
      </c>
      <c r="D2574" s="4" t="s">
        <v>14</v>
      </c>
      <c r="E2574" s="4" t="s">
        <v>24</v>
      </c>
      <c r="F2574" s="4" t="s">
        <v>10</v>
      </c>
    </row>
    <row r="2575" spans="1:8">
      <c r="A2575" t="n">
        <v>21158</v>
      </c>
      <c r="B2575" s="66" t="n">
        <v>45</v>
      </c>
      <c r="C2575" s="7" t="n">
        <v>5</v>
      </c>
      <c r="D2575" s="7" t="n">
        <v>3</v>
      </c>
      <c r="E2575" s="7" t="n">
        <v>0.899999976158142</v>
      </c>
      <c r="F2575" s="7" t="n">
        <v>0</v>
      </c>
    </row>
    <row r="2576" spans="1:8">
      <c r="A2576" t="s">
        <v>4</v>
      </c>
      <c r="B2576" s="4" t="s">
        <v>5</v>
      </c>
      <c r="C2576" s="4" t="s">
        <v>14</v>
      </c>
      <c r="D2576" s="4" t="s">
        <v>14</v>
      </c>
      <c r="E2576" s="4" t="s">
        <v>24</v>
      </c>
      <c r="F2576" s="4" t="s">
        <v>10</v>
      </c>
    </row>
    <row r="2577" spans="1:9">
      <c r="A2577" t="n">
        <v>21167</v>
      </c>
      <c r="B2577" s="66" t="n">
        <v>45</v>
      </c>
      <c r="C2577" s="7" t="n">
        <v>11</v>
      </c>
      <c r="D2577" s="7" t="n">
        <v>3</v>
      </c>
      <c r="E2577" s="7" t="n">
        <v>45</v>
      </c>
      <c r="F2577" s="7" t="n">
        <v>0</v>
      </c>
    </row>
    <row r="2578" spans="1:9">
      <c r="A2578" t="s">
        <v>4</v>
      </c>
      <c r="B2578" s="4" t="s">
        <v>5</v>
      </c>
      <c r="C2578" s="4" t="s">
        <v>14</v>
      </c>
      <c r="D2578" s="4" t="s">
        <v>14</v>
      </c>
      <c r="E2578" s="4" t="s">
        <v>24</v>
      </c>
      <c r="F2578" s="4" t="s">
        <v>24</v>
      </c>
      <c r="G2578" s="4" t="s">
        <v>24</v>
      </c>
      <c r="H2578" s="4" t="s">
        <v>10</v>
      </c>
      <c r="I2578" s="4" t="s">
        <v>14</v>
      </c>
    </row>
    <row r="2579" spans="1:9">
      <c r="A2579" t="n">
        <v>21176</v>
      </c>
      <c r="B2579" s="66" t="n">
        <v>45</v>
      </c>
      <c r="C2579" s="7" t="n">
        <v>4</v>
      </c>
      <c r="D2579" s="7" t="n">
        <v>3</v>
      </c>
      <c r="E2579" s="7" t="n">
        <v>2.82999992370605</v>
      </c>
      <c r="F2579" s="7" t="n">
        <v>141.509994506836</v>
      </c>
      <c r="G2579" s="7" t="n">
        <v>0</v>
      </c>
      <c r="H2579" s="7" t="n">
        <v>10000</v>
      </c>
      <c r="I2579" s="7" t="n">
        <v>0</v>
      </c>
    </row>
    <row r="2580" spans="1:9">
      <c r="A2580" t="s">
        <v>4</v>
      </c>
      <c r="B2580" s="4" t="s">
        <v>5</v>
      </c>
      <c r="C2580" s="4" t="s">
        <v>14</v>
      </c>
      <c r="D2580" s="4" t="s">
        <v>10</v>
      </c>
    </row>
    <row r="2581" spans="1:9">
      <c r="A2581" t="n">
        <v>21194</v>
      </c>
      <c r="B2581" s="37" t="n">
        <v>58</v>
      </c>
      <c r="C2581" s="7" t="n">
        <v>255</v>
      </c>
      <c r="D2581" s="7" t="n">
        <v>0</v>
      </c>
    </row>
    <row r="2582" spans="1:9">
      <c r="A2582" t="s">
        <v>4</v>
      </c>
      <c r="B2582" s="4" t="s">
        <v>5</v>
      </c>
      <c r="C2582" s="4" t="s">
        <v>14</v>
      </c>
      <c r="D2582" s="4" t="s">
        <v>10</v>
      </c>
      <c r="E2582" s="4" t="s">
        <v>6</v>
      </c>
    </row>
    <row r="2583" spans="1:9">
      <c r="A2583" t="n">
        <v>21198</v>
      </c>
      <c r="B2583" s="57" t="n">
        <v>51</v>
      </c>
      <c r="C2583" s="7" t="n">
        <v>4</v>
      </c>
      <c r="D2583" s="7" t="n">
        <v>25</v>
      </c>
      <c r="E2583" s="7" t="s">
        <v>221</v>
      </c>
    </row>
    <row r="2584" spans="1:9">
      <c r="A2584" t="s">
        <v>4</v>
      </c>
      <c r="B2584" s="4" t="s">
        <v>5</v>
      </c>
      <c r="C2584" s="4" t="s">
        <v>10</v>
      </c>
    </row>
    <row r="2585" spans="1:9">
      <c r="A2585" t="n">
        <v>21212</v>
      </c>
      <c r="B2585" s="41" t="n">
        <v>16</v>
      </c>
      <c r="C2585" s="7" t="n">
        <v>0</v>
      </c>
    </row>
    <row r="2586" spans="1:9">
      <c r="A2586" t="s">
        <v>4</v>
      </c>
      <c r="B2586" s="4" t="s">
        <v>5</v>
      </c>
      <c r="C2586" s="4" t="s">
        <v>10</v>
      </c>
      <c r="D2586" s="4" t="s">
        <v>14</v>
      </c>
      <c r="E2586" s="4" t="s">
        <v>9</v>
      </c>
      <c r="F2586" s="4" t="s">
        <v>50</v>
      </c>
      <c r="G2586" s="4" t="s">
        <v>14</v>
      </c>
      <c r="H2586" s="4" t="s">
        <v>14</v>
      </c>
      <c r="I2586" s="4" t="s">
        <v>14</v>
      </c>
      <c r="J2586" s="4" t="s">
        <v>9</v>
      </c>
      <c r="K2586" s="4" t="s">
        <v>50</v>
      </c>
      <c r="L2586" s="4" t="s">
        <v>14</v>
      </c>
      <c r="M2586" s="4" t="s">
        <v>14</v>
      </c>
    </row>
    <row r="2587" spans="1:9">
      <c r="A2587" t="n">
        <v>21215</v>
      </c>
      <c r="B2587" s="58" t="n">
        <v>26</v>
      </c>
      <c r="C2587" s="7" t="n">
        <v>25</v>
      </c>
      <c r="D2587" s="7" t="n">
        <v>17</v>
      </c>
      <c r="E2587" s="7" t="n">
        <v>34304</v>
      </c>
      <c r="F2587" s="7" t="s">
        <v>248</v>
      </c>
      <c r="G2587" s="7" t="n">
        <v>2</v>
      </c>
      <c r="H2587" s="7" t="n">
        <v>3</v>
      </c>
      <c r="I2587" s="7" t="n">
        <v>17</v>
      </c>
      <c r="J2587" s="7" t="n">
        <v>34305</v>
      </c>
      <c r="K2587" s="7" t="s">
        <v>249</v>
      </c>
      <c r="L2587" s="7" t="n">
        <v>2</v>
      </c>
      <c r="M2587" s="7" t="n">
        <v>0</v>
      </c>
    </row>
    <row r="2588" spans="1:9">
      <c r="A2588" t="s">
        <v>4</v>
      </c>
      <c r="B2588" s="4" t="s">
        <v>5</v>
      </c>
    </row>
    <row r="2589" spans="1:9">
      <c r="A2589" t="n">
        <v>21362</v>
      </c>
      <c r="B2589" s="33" t="n">
        <v>28</v>
      </c>
    </row>
    <row r="2590" spans="1:9">
      <c r="A2590" t="s">
        <v>4</v>
      </c>
      <c r="B2590" s="4" t="s">
        <v>5</v>
      </c>
      <c r="C2590" s="4" t="s">
        <v>14</v>
      </c>
      <c r="D2590" s="4" t="s">
        <v>10</v>
      </c>
      <c r="E2590" s="4" t="s">
        <v>10</v>
      </c>
      <c r="F2590" s="4" t="s">
        <v>14</v>
      </c>
    </row>
    <row r="2591" spans="1:9">
      <c r="A2591" t="n">
        <v>21363</v>
      </c>
      <c r="B2591" s="31" t="n">
        <v>25</v>
      </c>
      <c r="C2591" s="7" t="n">
        <v>1</v>
      </c>
      <c r="D2591" s="7" t="n">
        <v>60</v>
      </c>
      <c r="E2591" s="7" t="n">
        <v>640</v>
      </c>
      <c r="F2591" s="7" t="n">
        <v>1</v>
      </c>
    </row>
    <row r="2592" spans="1:9">
      <c r="A2592" t="s">
        <v>4</v>
      </c>
      <c r="B2592" s="4" t="s">
        <v>5</v>
      </c>
      <c r="C2592" s="4" t="s">
        <v>14</v>
      </c>
      <c r="D2592" s="4" t="s">
        <v>10</v>
      </c>
      <c r="E2592" s="4" t="s">
        <v>6</v>
      </c>
    </row>
    <row r="2593" spans="1:13">
      <c r="A2593" t="n">
        <v>21370</v>
      </c>
      <c r="B2593" s="57" t="n">
        <v>51</v>
      </c>
      <c r="C2593" s="7" t="n">
        <v>4</v>
      </c>
      <c r="D2593" s="7" t="n">
        <v>7</v>
      </c>
      <c r="E2593" s="7" t="s">
        <v>250</v>
      </c>
    </row>
    <row r="2594" spans="1:13">
      <c r="A2594" t="s">
        <v>4</v>
      </c>
      <c r="B2594" s="4" t="s">
        <v>5</v>
      </c>
      <c r="C2594" s="4" t="s">
        <v>10</v>
      </c>
    </row>
    <row r="2595" spans="1:13">
      <c r="A2595" t="n">
        <v>21384</v>
      </c>
      <c r="B2595" s="41" t="n">
        <v>16</v>
      </c>
      <c r="C2595" s="7" t="n">
        <v>0</v>
      </c>
    </row>
    <row r="2596" spans="1:13">
      <c r="A2596" t="s">
        <v>4</v>
      </c>
      <c r="B2596" s="4" t="s">
        <v>5</v>
      </c>
      <c r="C2596" s="4" t="s">
        <v>10</v>
      </c>
      <c r="D2596" s="4" t="s">
        <v>14</v>
      </c>
      <c r="E2596" s="4" t="s">
        <v>9</v>
      </c>
      <c r="F2596" s="4" t="s">
        <v>50</v>
      </c>
      <c r="G2596" s="4" t="s">
        <v>14</v>
      </c>
      <c r="H2596" s="4" t="s">
        <v>14</v>
      </c>
    </row>
    <row r="2597" spans="1:13">
      <c r="A2597" t="n">
        <v>21387</v>
      </c>
      <c r="B2597" s="58" t="n">
        <v>26</v>
      </c>
      <c r="C2597" s="7" t="n">
        <v>7</v>
      </c>
      <c r="D2597" s="7" t="n">
        <v>17</v>
      </c>
      <c r="E2597" s="7" t="n">
        <v>4334</v>
      </c>
      <c r="F2597" s="7" t="s">
        <v>251</v>
      </c>
      <c r="G2597" s="7" t="n">
        <v>2</v>
      </c>
      <c r="H2597" s="7" t="n">
        <v>0</v>
      </c>
    </row>
    <row r="2598" spans="1:13">
      <c r="A2598" t="s">
        <v>4</v>
      </c>
      <c r="B2598" s="4" t="s">
        <v>5</v>
      </c>
    </row>
    <row r="2599" spans="1:13">
      <c r="A2599" t="n">
        <v>21432</v>
      </c>
      <c r="B2599" s="33" t="n">
        <v>28</v>
      </c>
    </row>
    <row r="2600" spans="1:13">
      <c r="A2600" t="s">
        <v>4</v>
      </c>
      <c r="B2600" s="4" t="s">
        <v>5</v>
      </c>
      <c r="C2600" s="4" t="s">
        <v>14</v>
      </c>
      <c r="D2600" s="4" t="s">
        <v>10</v>
      </c>
      <c r="E2600" s="4" t="s">
        <v>10</v>
      </c>
      <c r="F2600" s="4" t="s">
        <v>14</v>
      </c>
    </row>
    <row r="2601" spans="1:13">
      <c r="A2601" t="n">
        <v>21433</v>
      </c>
      <c r="B2601" s="31" t="n">
        <v>25</v>
      </c>
      <c r="C2601" s="7" t="n">
        <v>1</v>
      </c>
      <c r="D2601" s="7" t="n">
        <v>65535</v>
      </c>
      <c r="E2601" s="7" t="n">
        <v>65535</v>
      </c>
      <c r="F2601" s="7" t="n">
        <v>0</v>
      </c>
    </row>
    <row r="2602" spans="1:13">
      <c r="A2602" t="s">
        <v>4</v>
      </c>
      <c r="B2602" s="4" t="s">
        <v>5</v>
      </c>
      <c r="C2602" s="4" t="s">
        <v>10</v>
      </c>
      <c r="D2602" s="4" t="s">
        <v>14</v>
      </c>
    </row>
    <row r="2603" spans="1:13">
      <c r="A2603" t="n">
        <v>21440</v>
      </c>
      <c r="B2603" s="69" t="n">
        <v>89</v>
      </c>
      <c r="C2603" s="7" t="n">
        <v>65533</v>
      </c>
      <c r="D2603" s="7" t="n">
        <v>1</v>
      </c>
    </row>
    <row r="2604" spans="1:13">
      <c r="A2604" t="s">
        <v>4</v>
      </c>
      <c r="B2604" s="4" t="s">
        <v>5</v>
      </c>
      <c r="C2604" s="4" t="s">
        <v>14</v>
      </c>
      <c r="D2604" s="4" t="s">
        <v>10</v>
      </c>
      <c r="E2604" s="4" t="s">
        <v>24</v>
      </c>
    </row>
    <row r="2605" spans="1:13">
      <c r="A2605" t="n">
        <v>21444</v>
      </c>
      <c r="B2605" s="37" t="n">
        <v>58</v>
      </c>
      <c r="C2605" s="7" t="n">
        <v>101</v>
      </c>
      <c r="D2605" s="7" t="n">
        <v>500</v>
      </c>
      <c r="E2605" s="7" t="n">
        <v>1</v>
      </c>
    </row>
    <row r="2606" spans="1:13">
      <c r="A2606" t="s">
        <v>4</v>
      </c>
      <c r="B2606" s="4" t="s">
        <v>5</v>
      </c>
      <c r="C2606" s="4" t="s">
        <v>14</v>
      </c>
      <c r="D2606" s="4" t="s">
        <v>10</v>
      </c>
    </row>
    <row r="2607" spans="1:13">
      <c r="A2607" t="n">
        <v>21452</v>
      </c>
      <c r="B2607" s="37" t="n">
        <v>58</v>
      </c>
      <c r="C2607" s="7" t="n">
        <v>254</v>
      </c>
      <c r="D2607" s="7" t="n">
        <v>0</v>
      </c>
    </row>
    <row r="2608" spans="1:13">
      <c r="A2608" t="s">
        <v>4</v>
      </c>
      <c r="B2608" s="4" t="s">
        <v>5</v>
      </c>
      <c r="C2608" s="4" t="s">
        <v>10</v>
      </c>
      <c r="D2608" s="4" t="s">
        <v>24</v>
      </c>
      <c r="E2608" s="4" t="s">
        <v>24</v>
      </c>
      <c r="F2608" s="4" t="s">
        <v>24</v>
      </c>
      <c r="G2608" s="4" t="s">
        <v>10</v>
      </c>
      <c r="H2608" s="4" t="s">
        <v>10</v>
      </c>
    </row>
    <row r="2609" spans="1:8">
      <c r="A2609" t="n">
        <v>21456</v>
      </c>
      <c r="B2609" s="53" t="n">
        <v>60</v>
      </c>
      <c r="C2609" s="7" t="n">
        <v>7</v>
      </c>
      <c r="D2609" s="7" t="n">
        <v>0</v>
      </c>
      <c r="E2609" s="7" t="n">
        <v>0</v>
      </c>
      <c r="F2609" s="7" t="n">
        <v>0</v>
      </c>
      <c r="G2609" s="7" t="n">
        <v>300</v>
      </c>
      <c r="H2609" s="7" t="n">
        <v>0</v>
      </c>
    </row>
    <row r="2610" spans="1:8">
      <c r="A2610" t="s">
        <v>4</v>
      </c>
      <c r="B2610" s="4" t="s">
        <v>5</v>
      </c>
      <c r="C2610" s="4" t="s">
        <v>14</v>
      </c>
      <c r="D2610" s="4" t="s">
        <v>14</v>
      </c>
      <c r="E2610" s="4" t="s">
        <v>24</v>
      </c>
      <c r="F2610" s="4" t="s">
        <v>24</v>
      </c>
      <c r="G2610" s="4" t="s">
        <v>24</v>
      </c>
      <c r="H2610" s="4" t="s">
        <v>10</v>
      </c>
    </row>
    <row r="2611" spans="1:8">
      <c r="A2611" t="n">
        <v>21475</v>
      </c>
      <c r="B2611" s="66" t="n">
        <v>45</v>
      </c>
      <c r="C2611" s="7" t="n">
        <v>2</v>
      </c>
      <c r="D2611" s="7" t="n">
        <v>3</v>
      </c>
      <c r="E2611" s="7" t="n">
        <v>-132.479995727539</v>
      </c>
      <c r="F2611" s="7" t="n">
        <v>0.0599999986588955</v>
      </c>
      <c r="G2611" s="7" t="n">
        <v>130.649993896484</v>
      </c>
      <c r="H2611" s="7" t="n">
        <v>0</v>
      </c>
    </row>
    <row r="2612" spans="1:8">
      <c r="A2612" t="s">
        <v>4</v>
      </c>
      <c r="B2612" s="4" t="s">
        <v>5</v>
      </c>
      <c r="C2612" s="4" t="s">
        <v>14</v>
      </c>
      <c r="D2612" s="4" t="s">
        <v>14</v>
      </c>
      <c r="E2612" s="4" t="s">
        <v>24</v>
      </c>
      <c r="F2612" s="4" t="s">
        <v>24</v>
      </c>
      <c r="G2612" s="4" t="s">
        <v>24</v>
      </c>
      <c r="H2612" s="4" t="s">
        <v>10</v>
      </c>
      <c r="I2612" s="4" t="s">
        <v>14</v>
      </c>
    </row>
    <row r="2613" spans="1:8">
      <c r="A2613" t="n">
        <v>21492</v>
      </c>
      <c r="B2613" s="66" t="n">
        <v>45</v>
      </c>
      <c r="C2613" s="7" t="n">
        <v>4</v>
      </c>
      <c r="D2613" s="7" t="n">
        <v>3</v>
      </c>
      <c r="E2613" s="7" t="n">
        <v>357.779998779297</v>
      </c>
      <c r="F2613" s="7" t="n">
        <v>135.240005493164</v>
      </c>
      <c r="G2613" s="7" t="n">
        <v>354</v>
      </c>
      <c r="H2613" s="7" t="n">
        <v>0</v>
      </c>
      <c r="I2613" s="7" t="n">
        <v>0</v>
      </c>
    </row>
    <row r="2614" spans="1:8">
      <c r="A2614" t="s">
        <v>4</v>
      </c>
      <c r="B2614" s="4" t="s">
        <v>5</v>
      </c>
      <c r="C2614" s="4" t="s">
        <v>14</v>
      </c>
      <c r="D2614" s="4" t="s">
        <v>14</v>
      </c>
      <c r="E2614" s="4" t="s">
        <v>24</v>
      </c>
      <c r="F2614" s="4" t="s">
        <v>10</v>
      </c>
    </row>
    <row r="2615" spans="1:8">
      <c r="A2615" t="n">
        <v>21510</v>
      </c>
      <c r="B2615" s="66" t="n">
        <v>45</v>
      </c>
      <c r="C2615" s="7" t="n">
        <v>5</v>
      </c>
      <c r="D2615" s="7" t="n">
        <v>3</v>
      </c>
      <c r="E2615" s="7" t="n">
        <v>1.29999995231628</v>
      </c>
      <c r="F2615" s="7" t="n">
        <v>0</v>
      </c>
    </row>
    <row r="2616" spans="1:8">
      <c r="A2616" t="s">
        <v>4</v>
      </c>
      <c r="B2616" s="4" t="s">
        <v>5</v>
      </c>
      <c r="C2616" s="4" t="s">
        <v>14</v>
      </c>
      <c r="D2616" s="4" t="s">
        <v>14</v>
      </c>
      <c r="E2616" s="4" t="s">
        <v>24</v>
      </c>
      <c r="F2616" s="4" t="s">
        <v>10</v>
      </c>
    </row>
    <row r="2617" spans="1:8">
      <c r="A2617" t="n">
        <v>21519</v>
      </c>
      <c r="B2617" s="66" t="n">
        <v>45</v>
      </c>
      <c r="C2617" s="7" t="n">
        <v>11</v>
      </c>
      <c r="D2617" s="7" t="n">
        <v>3</v>
      </c>
      <c r="E2617" s="7" t="n">
        <v>45</v>
      </c>
      <c r="F2617" s="7" t="n">
        <v>0</v>
      </c>
    </row>
    <row r="2618" spans="1:8">
      <c r="A2618" t="s">
        <v>4</v>
      </c>
      <c r="B2618" s="4" t="s">
        <v>5</v>
      </c>
      <c r="C2618" s="4" t="s">
        <v>14</v>
      </c>
    </row>
    <row r="2619" spans="1:8">
      <c r="A2619" t="n">
        <v>21528</v>
      </c>
      <c r="B2619" s="72" t="n">
        <v>116</v>
      </c>
      <c r="C2619" s="7" t="n">
        <v>0</v>
      </c>
    </row>
    <row r="2620" spans="1:8">
      <c r="A2620" t="s">
        <v>4</v>
      </c>
      <c r="B2620" s="4" t="s">
        <v>5</v>
      </c>
      <c r="C2620" s="4" t="s">
        <v>14</v>
      </c>
      <c r="D2620" s="4" t="s">
        <v>10</v>
      </c>
    </row>
    <row r="2621" spans="1:8">
      <c r="A2621" t="n">
        <v>21530</v>
      </c>
      <c r="B2621" s="72" t="n">
        <v>116</v>
      </c>
      <c r="C2621" s="7" t="n">
        <v>2</v>
      </c>
      <c r="D2621" s="7" t="n">
        <v>1</v>
      </c>
    </row>
    <row r="2622" spans="1:8">
      <c r="A2622" t="s">
        <v>4</v>
      </c>
      <c r="B2622" s="4" t="s">
        <v>5</v>
      </c>
      <c r="C2622" s="4" t="s">
        <v>14</v>
      </c>
      <c r="D2622" s="4" t="s">
        <v>9</v>
      </c>
    </row>
    <row r="2623" spans="1:8">
      <c r="A2623" t="n">
        <v>21534</v>
      </c>
      <c r="B2623" s="72" t="n">
        <v>116</v>
      </c>
      <c r="C2623" s="7" t="n">
        <v>5</v>
      </c>
      <c r="D2623" s="7" t="n">
        <v>1120403456</v>
      </c>
    </row>
    <row r="2624" spans="1:8">
      <c r="A2624" t="s">
        <v>4</v>
      </c>
      <c r="B2624" s="4" t="s">
        <v>5</v>
      </c>
      <c r="C2624" s="4" t="s">
        <v>14</v>
      </c>
      <c r="D2624" s="4" t="s">
        <v>10</v>
      </c>
    </row>
    <row r="2625" spans="1:9">
      <c r="A2625" t="n">
        <v>21540</v>
      </c>
      <c r="B2625" s="72" t="n">
        <v>116</v>
      </c>
      <c r="C2625" s="7" t="n">
        <v>6</v>
      </c>
      <c r="D2625" s="7" t="n">
        <v>1</v>
      </c>
    </row>
    <row r="2626" spans="1:9">
      <c r="A2626" t="s">
        <v>4</v>
      </c>
      <c r="B2626" s="4" t="s">
        <v>5</v>
      </c>
      <c r="C2626" s="4" t="s">
        <v>10</v>
      </c>
      <c r="D2626" s="4" t="s">
        <v>24</v>
      </c>
      <c r="E2626" s="4" t="s">
        <v>24</v>
      </c>
      <c r="F2626" s="4" t="s">
        <v>24</v>
      </c>
      <c r="G2626" s="4" t="s">
        <v>10</v>
      </c>
      <c r="H2626" s="4" t="s">
        <v>10</v>
      </c>
    </row>
    <row r="2627" spans="1:9">
      <c r="A2627" t="n">
        <v>21544</v>
      </c>
      <c r="B2627" s="53" t="n">
        <v>60</v>
      </c>
      <c r="C2627" s="7" t="n">
        <v>7</v>
      </c>
      <c r="D2627" s="7" t="n">
        <v>0</v>
      </c>
      <c r="E2627" s="7" t="n">
        <v>-10</v>
      </c>
      <c r="F2627" s="7" t="n">
        <v>0</v>
      </c>
      <c r="G2627" s="7" t="n">
        <v>0</v>
      </c>
      <c r="H2627" s="7" t="n">
        <v>0</v>
      </c>
    </row>
    <row r="2628" spans="1:9">
      <c r="A2628" t="s">
        <v>4</v>
      </c>
      <c r="B2628" s="4" t="s">
        <v>5</v>
      </c>
      <c r="C2628" s="4" t="s">
        <v>14</v>
      </c>
      <c r="D2628" s="4" t="s">
        <v>14</v>
      </c>
      <c r="E2628" s="4" t="s">
        <v>24</v>
      </c>
      <c r="F2628" s="4" t="s">
        <v>10</v>
      </c>
    </row>
    <row r="2629" spans="1:9">
      <c r="A2629" t="n">
        <v>21563</v>
      </c>
      <c r="B2629" s="66" t="n">
        <v>45</v>
      </c>
      <c r="C2629" s="7" t="n">
        <v>5</v>
      </c>
      <c r="D2629" s="7" t="n">
        <v>3</v>
      </c>
      <c r="E2629" s="7" t="n">
        <v>1</v>
      </c>
      <c r="F2629" s="7" t="n">
        <v>3000</v>
      </c>
    </row>
    <row r="2630" spans="1:9">
      <c r="A2630" t="s">
        <v>4</v>
      </c>
      <c r="B2630" s="4" t="s">
        <v>5</v>
      </c>
      <c r="C2630" s="4" t="s">
        <v>14</v>
      </c>
      <c r="D2630" s="4" t="s">
        <v>10</v>
      </c>
    </row>
    <row r="2631" spans="1:9">
      <c r="A2631" t="n">
        <v>21572</v>
      </c>
      <c r="B2631" s="37" t="n">
        <v>58</v>
      </c>
      <c r="C2631" s="7" t="n">
        <v>255</v>
      </c>
      <c r="D2631" s="7" t="n">
        <v>0</v>
      </c>
    </row>
    <row r="2632" spans="1:9">
      <c r="A2632" t="s">
        <v>4</v>
      </c>
      <c r="B2632" s="4" t="s">
        <v>5</v>
      </c>
      <c r="C2632" s="4" t="s">
        <v>10</v>
      </c>
    </row>
    <row r="2633" spans="1:9">
      <c r="A2633" t="n">
        <v>21576</v>
      </c>
      <c r="B2633" s="41" t="n">
        <v>16</v>
      </c>
      <c r="C2633" s="7" t="n">
        <v>500</v>
      </c>
    </row>
    <row r="2634" spans="1:9">
      <c r="A2634" t="s">
        <v>4</v>
      </c>
      <c r="B2634" s="4" t="s">
        <v>5</v>
      </c>
      <c r="C2634" s="4" t="s">
        <v>10</v>
      </c>
      <c r="D2634" s="4" t="s">
        <v>24</v>
      </c>
      <c r="E2634" s="4" t="s">
        <v>24</v>
      </c>
      <c r="F2634" s="4" t="s">
        <v>24</v>
      </c>
      <c r="G2634" s="4" t="s">
        <v>10</v>
      </c>
      <c r="H2634" s="4" t="s">
        <v>10</v>
      </c>
    </row>
    <row r="2635" spans="1:9">
      <c r="A2635" t="n">
        <v>21579</v>
      </c>
      <c r="B2635" s="53" t="n">
        <v>60</v>
      </c>
      <c r="C2635" s="7" t="n">
        <v>7</v>
      </c>
      <c r="D2635" s="7" t="n">
        <v>0</v>
      </c>
      <c r="E2635" s="7" t="n">
        <v>0</v>
      </c>
      <c r="F2635" s="7" t="n">
        <v>0</v>
      </c>
      <c r="G2635" s="7" t="n">
        <v>1000</v>
      </c>
      <c r="H2635" s="7" t="n">
        <v>0</v>
      </c>
    </row>
    <row r="2636" spans="1:9">
      <c r="A2636" t="s">
        <v>4</v>
      </c>
      <c r="B2636" s="4" t="s">
        <v>5</v>
      </c>
      <c r="C2636" s="4" t="s">
        <v>10</v>
      </c>
    </row>
    <row r="2637" spans="1:9">
      <c r="A2637" t="n">
        <v>21598</v>
      </c>
      <c r="B2637" s="41" t="n">
        <v>16</v>
      </c>
      <c r="C2637" s="7" t="n">
        <v>300</v>
      </c>
    </row>
    <row r="2638" spans="1:9">
      <c r="A2638" t="s">
        <v>4</v>
      </c>
      <c r="B2638" s="4" t="s">
        <v>5</v>
      </c>
      <c r="C2638" s="4" t="s">
        <v>14</v>
      </c>
      <c r="D2638" s="4" t="s">
        <v>10</v>
      </c>
      <c r="E2638" s="4" t="s">
        <v>6</v>
      </c>
    </row>
    <row r="2639" spans="1:9">
      <c r="A2639" t="n">
        <v>21601</v>
      </c>
      <c r="B2639" s="57" t="n">
        <v>51</v>
      </c>
      <c r="C2639" s="7" t="n">
        <v>4</v>
      </c>
      <c r="D2639" s="7" t="n">
        <v>7</v>
      </c>
      <c r="E2639" s="7" t="s">
        <v>217</v>
      </c>
    </row>
    <row r="2640" spans="1:9">
      <c r="A2640" t="s">
        <v>4</v>
      </c>
      <c r="B2640" s="4" t="s">
        <v>5</v>
      </c>
      <c r="C2640" s="4" t="s">
        <v>10</v>
      </c>
    </row>
    <row r="2641" spans="1:8">
      <c r="A2641" t="n">
        <v>21615</v>
      </c>
      <c r="B2641" s="41" t="n">
        <v>16</v>
      </c>
      <c r="C2641" s="7" t="n">
        <v>0</v>
      </c>
    </row>
    <row r="2642" spans="1:8">
      <c r="A2642" t="s">
        <v>4</v>
      </c>
      <c r="B2642" s="4" t="s">
        <v>5</v>
      </c>
      <c r="C2642" s="4" t="s">
        <v>10</v>
      </c>
      <c r="D2642" s="4" t="s">
        <v>14</v>
      </c>
      <c r="E2642" s="4" t="s">
        <v>9</v>
      </c>
      <c r="F2642" s="4" t="s">
        <v>50</v>
      </c>
      <c r="G2642" s="4" t="s">
        <v>14</v>
      </c>
      <c r="H2642" s="4" t="s">
        <v>14</v>
      </c>
      <c r="I2642" s="4" t="s">
        <v>14</v>
      </c>
      <c r="J2642" s="4" t="s">
        <v>9</v>
      </c>
      <c r="K2642" s="4" t="s">
        <v>50</v>
      </c>
      <c r="L2642" s="4" t="s">
        <v>14</v>
      </c>
      <c r="M2642" s="4" t="s">
        <v>14</v>
      </c>
    </row>
    <row r="2643" spans="1:8">
      <c r="A2643" t="n">
        <v>21618</v>
      </c>
      <c r="B2643" s="58" t="n">
        <v>26</v>
      </c>
      <c r="C2643" s="7" t="n">
        <v>7</v>
      </c>
      <c r="D2643" s="7" t="n">
        <v>17</v>
      </c>
      <c r="E2643" s="7" t="n">
        <v>4335</v>
      </c>
      <c r="F2643" s="7" t="s">
        <v>252</v>
      </c>
      <c r="G2643" s="7" t="n">
        <v>2</v>
      </c>
      <c r="H2643" s="7" t="n">
        <v>3</v>
      </c>
      <c r="I2643" s="7" t="n">
        <v>17</v>
      </c>
      <c r="J2643" s="7" t="n">
        <v>4336</v>
      </c>
      <c r="K2643" s="7" t="s">
        <v>253</v>
      </c>
      <c r="L2643" s="7" t="n">
        <v>2</v>
      </c>
      <c r="M2643" s="7" t="n">
        <v>0</v>
      </c>
    </row>
    <row r="2644" spans="1:8">
      <c r="A2644" t="s">
        <v>4</v>
      </c>
      <c r="B2644" s="4" t="s">
        <v>5</v>
      </c>
    </row>
    <row r="2645" spans="1:8">
      <c r="A2645" t="n">
        <v>21798</v>
      </c>
      <c r="B2645" s="33" t="n">
        <v>28</v>
      </c>
    </row>
    <row r="2646" spans="1:8">
      <c r="A2646" t="s">
        <v>4</v>
      </c>
      <c r="B2646" s="4" t="s">
        <v>5</v>
      </c>
      <c r="C2646" s="4" t="s">
        <v>10</v>
      </c>
      <c r="D2646" s="4" t="s">
        <v>14</v>
      </c>
    </row>
    <row r="2647" spans="1:8">
      <c r="A2647" t="n">
        <v>21799</v>
      </c>
      <c r="B2647" s="69" t="n">
        <v>89</v>
      </c>
      <c r="C2647" s="7" t="n">
        <v>65533</v>
      </c>
      <c r="D2647" s="7" t="n">
        <v>1</v>
      </c>
    </row>
    <row r="2648" spans="1:8">
      <c r="A2648" t="s">
        <v>4</v>
      </c>
      <c r="B2648" s="4" t="s">
        <v>5</v>
      </c>
      <c r="C2648" s="4" t="s">
        <v>9</v>
      </c>
    </row>
    <row r="2649" spans="1:8">
      <c r="A2649" t="n">
        <v>21803</v>
      </c>
      <c r="B2649" s="44" t="n">
        <v>15</v>
      </c>
      <c r="C2649" s="7" t="n">
        <v>256</v>
      </c>
    </row>
    <row r="2650" spans="1:8">
      <c r="A2650" t="s">
        <v>4</v>
      </c>
      <c r="B2650" s="4" t="s">
        <v>5</v>
      </c>
      <c r="C2650" s="4" t="s">
        <v>14</v>
      </c>
      <c r="D2650" s="4" t="s">
        <v>10</v>
      </c>
      <c r="E2650" s="4" t="s">
        <v>6</v>
      </c>
    </row>
    <row r="2651" spans="1:8">
      <c r="A2651" t="n">
        <v>21808</v>
      </c>
      <c r="B2651" s="57" t="n">
        <v>51</v>
      </c>
      <c r="C2651" s="7" t="n">
        <v>4</v>
      </c>
      <c r="D2651" s="7" t="n">
        <v>25</v>
      </c>
      <c r="E2651" s="7" t="s">
        <v>221</v>
      </c>
    </row>
    <row r="2652" spans="1:8">
      <c r="A2652" t="s">
        <v>4</v>
      </c>
      <c r="B2652" s="4" t="s">
        <v>5</v>
      </c>
      <c r="C2652" s="4" t="s">
        <v>10</v>
      </c>
    </row>
    <row r="2653" spans="1:8">
      <c r="A2653" t="n">
        <v>21822</v>
      </c>
      <c r="B2653" s="41" t="n">
        <v>16</v>
      </c>
      <c r="C2653" s="7" t="n">
        <v>500</v>
      </c>
    </row>
    <row r="2654" spans="1:8">
      <c r="A2654" t="s">
        <v>4</v>
      </c>
      <c r="B2654" s="4" t="s">
        <v>5</v>
      </c>
      <c r="C2654" s="4" t="s">
        <v>10</v>
      </c>
      <c r="D2654" s="4" t="s">
        <v>14</v>
      </c>
      <c r="E2654" s="4" t="s">
        <v>9</v>
      </c>
      <c r="F2654" s="4" t="s">
        <v>50</v>
      </c>
      <c r="G2654" s="4" t="s">
        <v>14</v>
      </c>
      <c r="H2654" s="4" t="s">
        <v>14</v>
      </c>
    </row>
    <row r="2655" spans="1:8">
      <c r="A2655" t="n">
        <v>21825</v>
      </c>
      <c r="B2655" s="58" t="n">
        <v>26</v>
      </c>
      <c r="C2655" s="7" t="n">
        <v>25</v>
      </c>
      <c r="D2655" s="7" t="n">
        <v>17</v>
      </c>
      <c r="E2655" s="7" t="n">
        <v>34306</v>
      </c>
      <c r="F2655" s="7" t="s">
        <v>254</v>
      </c>
      <c r="G2655" s="7" t="n">
        <v>2</v>
      </c>
      <c r="H2655" s="7" t="n">
        <v>0</v>
      </c>
    </row>
    <row r="2656" spans="1:8">
      <c r="A2656" t="s">
        <v>4</v>
      </c>
      <c r="B2656" s="4" t="s">
        <v>5</v>
      </c>
    </row>
    <row r="2657" spans="1:13">
      <c r="A2657" t="n">
        <v>21853</v>
      </c>
      <c r="B2657" s="33" t="n">
        <v>28</v>
      </c>
    </row>
    <row r="2658" spans="1:13">
      <c r="A2658" t="s">
        <v>4</v>
      </c>
      <c r="B2658" s="4" t="s">
        <v>5</v>
      </c>
      <c r="C2658" s="4" t="s">
        <v>10</v>
      </c>
      <c r="D2658" s="4" t="s">
        <v>14</v>
      </c>
      <c r="E2658" s="4" t="s">
        <v>6</v>
      </c>
      <c r="F2658" s="4" t="s">
        <v>24</v>
      </c>
      <c r="G2658" s="4" t="s">
        <v>24</v>
      </c>
      <c r="H2658" s="4" t="s">
        <v>24</v>
      </c>
    </row>
    <row r="2659" spans="1:13">
      <c r="A2659" t="n">
        <v>21854</v>
      </c>
      <c r="B2659" s="60" t="n">
        <v>48</v>
      </c>
      <c r="C2659" s="7" t="n">
        <v>24</v>
      </c>
      <c r="D2659" s="7" t="n">
        <v>0</v>
      </c>
      <c r="E2659" s="7" t="s">
        <v>128</v>
      </c>
      <c r="F2659" s="7" t="n">
        <v>-1</v>
      </c>
      <c r="G2659" s="7" t="n">
        <v>1</v>
      </c>
      <c r="H2659" s="7" t="n">
        <v>0</v>
      </c>
    </row>
    <row r="2660" spans="1:13">
      <c r="A2660" t="s">
        <v>4</v>
      </c>
      <c r="B2660" s="4" t="s">
        <v>5</v>
      </c>
      <c r="C2660" s="4" t="s">
        <v>10</v>
      </c>
    </row>
    <row r="2661" spans="1:13">
      <c r="A2661" t="n">
        <v>21882</v>
      </c>
      <c r="B2661" s="41" t="n">
        <v>16</v>
      </c>
      <c r="C2661" s="7" t="n">
        <v>500</v>
      </c>
    </row>
    <row r="2662" spans="1:13">
      <c r="A2662" t="s">
        <v>4</v>
      </c>
      <c r="B2662" s="4" t="s">
        <v>5</v>
      </c>
      <c r="C2662" s="4" t="s">
        <v>14</v>
      </c>
      <c r="D2662" s="4" t="s">
        <v>10</v>
      </c>
      <c r="E2662" s="4" t="s">
        <v>6</v>
      </c>
    </row>
    <row r="2663" spans="1:13">
      <c r="A2663" t="n">
        <v>21885</v>
      </c>
      <c r="B2663" s="57" t="n">
        <v>51</v>
      </c>
      <c r="C2663" s="7" t="n">
        <v>4</v>
      </c>
      <c r="D2663" s="7" t="n">
        <v>24</v>
      </c>
      <c r="E2663" s="7" t="s">
        <v>255</v>
      </c>
    </row>
    <row r="2664" spans="1:13">
      <c r="A2664" t="s">
        <v>4</v>
      </c>
      <c r="B2664" s="4" t="s">
        <v>5</v>
      </c>
      <c r="C2664" s="4" t="s">
        <v>10</v>
      </c>
    </row>
    <row r="2665" spans="1:13">
      <c r="A2665" t="n">
        <v>21899</v>
      </c>
      <c r="B2665" s="41" t="n">
        <v>16</v>
      </c>
      <c r="C2665" s="7" t="n">
        <v>0</v>
      </c>
    </row>
    <row r="2666" spans="1:13">
      <c r="A2666" t="s">
        <v>4</v>
      </c>
      <c r="B2666" s="4" t="s">
        <v>5</v>
      </c>
      <c r="C2666" s="4" t="s">
        <v>10</v>
      </c>
      <c r="D2666" s="4" t="s">
        <v>14</v>
      </c>
      <c r="E2666" s="4" t="s">
        <v>9</v>
      </c>
      <c r="F2666" s="4" t="s">
        <v>50</v>
      </c>
      <c r="G2666" s="4" t="s">
        <v>14</v>
      </c>
      <c r="H2666" s="4" t="s">
        <v>14</v>
      </c>
      <c r="I2666" s="4" t="s">
        <v>14</v>
      </c>
      <c r="J2666" s="4" t="s">
        <v>9</v>
      </c>
      <c r="K2666" s="4" t="s">
        <v>50</v>
      </c>
      <c r="L2666" s="4" t="s">
        <v>14</v>
      </c>
      <c r="M2666" s="4" t="s">
        <v>14</v>
      </c>
      <c r="N2666" s="4" t="s">
        <v>14</v>
      </c>
      <c r="O2666" s="4" t="s">
        <v>9</v>
      </c>
      <c r="P2666" s="4" t="s">
        <v>50</v>
      </c>
      <c r="Q2666" s="4" t="s">
        <v>14</v>
      </c>
      <c r="R2666" s="4" t="s">
        <v>14</v>
      </c>
    </row>
    <row r="2667" spans="1:13">
      <c r="A2667" t="n">
        <v>21902</v>
      </c>
      <c r="B2667" s="58" t="n">
        <v>26</v>
      </c>
      <c r="C2667" s="7" t="n">
        <v>24</v>
      </c>
      <c r="D2667" s="7" t="n">
        <v>17</v>
      </c>
      <c r="E2667" s="7" t="n">
        <v>27311</v>
      </c>
      <c r="F2667" s="7" t="s">
        <v>256</v>
      </c>
      <c r="G2667" s="7" t="n">
        <v>2</v>
      </c>
      <c r="H2667" s="7" t="n">
        <v>3</v>
      </c>
      <c r="I2667" s="7" t="n">
        <v>17</v>
      </c>
      <c r="J2667" s="7" t="n">
        <v>27312</v>
      </c>
      <c r="K2667" s="7" t="s">
        <v>257</v>
      </c>
      <c r="L2667" s="7" t="n">
        <v>2</v>
      </c>
      <c r="M2667" s="7" t="n">
        <v>3</v>
      </c>
      <c r="N2667" s="7" t="n">
        <v>17</v>
      </c>
      <c r="O2667" s="7" t="n">
        <v>27313</v>
      </c>
      <c r="P2667" s="7" t="s">
        <v>258</v>
      </c>
      <c r="Q2667" s="7" t="n">
        <v>2</v>
      </c>
      <c r="R2667" s="7" t="n">
        <v>0</v>
      </c>
    </row>
    <row r="2668" spans="1:13">
      <c r="A2668" t="s">
        <v>4</v>
      </c>
      <c r="B2668" s="4" t="s">
        <v>5</v>
      </c>
    </row>
    <row r="2669" spans="1:13">
      <c r="A2669" t="n">
        <v>22298</v>
      </c>
      <c r="B2669" s="33" t="n">
        <v>28</v>
      </c>
    </row>
    <row r="2670" spans="1:13">
      <c r="A2670" t="s">
        <v>4</v>
      </c>
      <c r="B2670" s="4" t="s">
        <v>5</v>
      </c>
      <c r="C2670" s="4" t="s">
        <v>10</v>
      </c>
      <c r="D2670" s="4" t="s">
        <v>14</v>
      </c>
    </row>
    <row r="2671" spans="1:13">
      <c r="A2671" t="n">
        <v>22299</v>
      </c>
      <c r="B2671" s="69" t="n">
        <v>89</v>
      </c>
      <c r="C2671" s="7" t="n">
        <v>65533</v>
      </c>
      <c r="D2671" s="7" t="n">
        <v>1</v>
      </c>
    </row>
    <row r="2672" spans="1:13">
      <c r="A2672" t="s">
        <v>4</v>
      </c>
      <c r="B2672" s="4" t="s">
        <v>5</v>
      </c>
      <c r="C2672" s="4" t="s">
        <v>14</v>
      </c>
      <c r="D2672" s="4" t="s">
        <v>10</v>
      </c>
      <c r="E2672" s="4" t="s">
        <v>6</v>
      </c>
    </row>
    <row r="2673" spans="1:18">
      <c r="A2673" t="n">
        <v>22303</v>
      </c>
      <c r="B2673" s="57" t="n">
        <v>51</v>
      </c>
      <c r="C2673" s="7" t="n">
        <v>4</v>
      </c>
      <c r="D2673" s="7" t="n">
        <v>7</v>
      </c>
      <c r="E2673" s="7" t="s">
        <v>259</v>
      </c>
    </row>
    <row r="2674" spans="1:18">
      <c r="A2674" t="s">
        <v>4</v>
      </c>
      <c r="B2674" s="4" t="s">
        <v>5</v>
      </c>
      <c r="C2674" s="4" t="s">
        <v>10</v>
      </c>
    </row>
    <row r="2675" spans="1:18">
      <c r="A2675" t="n">
        <v>22317</v>
      </c>
      <c r="B2675" s="41" t="n">
        <v>16</v>
      </c>
      <c r="C2675" s="7" t="n">
        <v>0</v>
      </c>
    </row>
    <row r="2676" spans="1:18">
      <c r="A2676" t="s">
        <v>4</v>
      </c>
      <c r="B2676" s="4" t="s">
        <v>5</v>
      </c>
      <c r="C2676" s="4" t="s">
        <v>10</v>
      </c>
      <c r="D2676" s="4" t="s">
        <v>14</v>
      </c>
      <c r="E2676" s="4" t="s">
        <v>9</v>
      </c>
      <c r="F2676" s="4" t="s">
        <v>50</v>
      </c>
      <c r="G2676" s="4" t="s">
        <v>14</v>
      </c>
      <c r="H2676" s="4" t="s">
        <v>14</v>
      </c>
    </row>
    <row r="2677" spans="1:18">
      <c r="A2677" t="n">
        <v>22320</v>
      </c>
      <c r="B2677" s="58" t="n">
        <v>26</v>
      </c>
      <c r="C2677" s="7" t="n">
        <v>7</v>
      </c>
      <c r="D2677" s="7" t="n">
        <v>17</v>
      </c>
      <c r="E2677" s="7" t="n">
        <v>4337</v>
      </c>
      <c r="F2677" s="7" t="s">
        <v>260</v>
      </c>
      <c r="G2677" s="7" t="n">
        <v>2</v>
      </c>
      <c r="H2677" s="7" t="n">
        <v>0</v>
      </c>
    </row>
    <row r="2678" spans="1:18">
      <c r="A2678" t="s">
        <v>4</v>
      </c>
      <c r="B2678" s="4" t="s">
        <v>5</v>
      </c>
    </row>
    <row r="2679" spans="1:18">
      <c r="A2679" t="n">
        <v>22339</v>
      </c>
      <c r="B2679" s="33" t="n">
        <v>28</v>
      </c>
    </row>
    <row r="2680" spans="1:18">
      <c r="A2680" t="s">
        <v>4</v>
      </c>
      <c r="B2680" s="4" t="s">
        <v>5</v>
      </c>
      <c r="C2680" s="4" t="s">
        <v>10</v>
      </c>
      <c r="D2680" s="4" t="s">
        <v>14</v>
      </c>
    </row>
    <row r="2681" spans="1:18">
      <c r="A2681" t="n">
        <v>22340</v>
      </c>
      <c r="B2681" s="69" t="n">
        <v>89</v>
      </c>
      <c r="C2681" s="7" t="n">
        <v>65533</v>
      </c>
      <c r="D2681" s="7" t="n">
        <v>1</v>
      </c>
    </row>
    <row r="2682" spans="1:18">
      <c r="A2682" t="s">
        <v>4</v>
      </c>
      <c r="B2682" s="4" t="s">
        <v>5</v>
      </c>
      <c r="C2682" s="4" t="s">
        <v>14</v>
      </c>
      <c r="D2682" s="4" t="s">
        <v>10</v>
      </c>
      <c r="E2682" s="4" t="s">
        <v>24</v>
      </c>
    </row>
    <row r="2683" spans="1:18">
      <c r="A2683" t="n">
        <v>22344</v>
      </c>
      <c r="B2683" s="37" t="n">
        <v>58</v>
      </c>
      <c r="C2683" s="7" t="n">
        <v>101</v>
      </c>
      <c r="D2683" s="7" t="n">
        <v>500</v>
      </c>
      <c r="E2683" s="7" t="n">
        <v>1</v>
      </c>
    </row>
    <row r="2684" spans="1:18">
      <c r="A2684" t="s">
        <v>4</v>
      </c>
      <c r="B2684" s="4" t="s">
        <v>5</v>
      </c>
      <c r="C2684" s="4" t="s">
        <v>14</v>
      </c>
      <c r="D2684" s="4" t="s">
        <v>10</v>
      </c>
    </row>
    <row r="2685" spans="1:18">
      <c r="A2685" t="n">
        <v>22352</v>
      </c>
      <c r="B2685" s="37" t="n">
        <v>58</v>
      </c>
      <c r="C2685" s="7" t="n">
        <v>254</v>
      </c>
      <c r="D2685" s="7" t="n">
        <v>0</v>
      </c>
    </row>
    <row r="2686" spans="1:18">
      <c r="A2686" t="s">
        <v>4</v>
      </c>
      <c r="B2686" s="4" t="s">
        <v>5</v>
      </c>
      <c r="C2686" s="4" t="s">
        <v>14</v>
      </c>
      <c r="D2686" s="4" t="s">
        <v>14</v>
      </c>
      <c r="E2686" s="4" t="s">
        <v>24</v>
      </c>
      <c r="F2686" s="4" t="s">
        <v>24</v>
      </c>
      <c r="G2686" s="4" t="s">
        <v>24</v>
      </c>
      <c r="H2686" s="4" t="s">
        <v>10</v>
      </c>
    </row>
    <row r="2687" spans="1:18">
      <c r="A2687" t="n">
        <v>22356</v>
      </c>
      <c r="B2687" s="66" t="n">
        <v>45</v>
      </c>
      <c r="C2687" s="7" t="n">
        <v>2</v>
      </c>
      <c r="D2687" s="7" t="n">
        <v>3</v>
      </c>
      <c r="E2687" s="7" t="n">
        <v>-132.940002441406</v>
      </c>
      <c r="F2687" s="7" t="n">
        <v>0.219999998807907</v>
      </c>
      <c r="G2687" s="7" t="n">
        <v>135.789993286133</v>
      </c>
      <c r="H2687" s="7" t="n">
        <v>0</v>
      </c>
    </row>
    <row r="2688" spans="1:18">
      <c r="A2688" t="s">
        <v>4</v>
      </c>
      <c r="B2688" s="4" t="s">
        <v>5</v>
      </c>
      <c r="C2688" s="4" t="s">
        <v>14</v>
      </c>
      <c r="D2688" s="4" t="s">
        <v>14</v>
      </c>
      <c r="E2688" s="4" t="s">
        <v>24</v>
      </c>
      <c r="F2688" s="4" t="s">
        <v>24</v>
      </c>
      <c r="G2688" s="4" t="s">
        <v>24</v>
      </c>
      <c r="H2688" s="4" t="s">
        <v>10</v>
      </c>
      <c r="I2688" s="4" t="s">
        <v>14</v>
      </c>
    </row>
    <row r="2689" spans="1:9">
      <c r="A2689" t="n">
        <v>22373</v>
      </c>
      <c r="B2689" s="66" t="n">
        <v>45</v>
      </c>
      <c r="C2689" s="7" t="n">
        <v>4</v>
      </c>
      <c r="D2689" s="7" t="n">
        <v>3</v>
      </c>
      <c r="E2689" s="7" t="n">
        <v>6.30000019073486</v>
      </c>
      <c r="F2689" s="7" t="n">
        <v>332.940002441406</v>
      </c>
      <c r="G2689" s="7" t="n">
        <v>350</v>
      </c>
      <c r="H2689" s="7" t="n">
        <v>0</v>
      </c>
      <c r="I2689" s="7" t="n">
        <v>0</v>
      </c>
    </row>
    <row r="2690" spans="1:9">
      <c r="A2690" t="s">
        <v>4</v>
      </c>
      <c r="B2690" s="4" t="s">
        <v>5</v>
      </c>
      <c r="C2690" s="4" t="s">
        <v>14</v>
      </c>
      <c r="D2690" s="4" t="s">
        <v>14</v>
      </c>
      <c r="E2690" s="4" t="s">
        <v>24</v>
      </c>
      <c r="F2690" s="4" t="s">
        <v>10</v>
      </c>
    </row>
    <row r="2691" spans="1:9">
      <c r="A2691" t="n">
        <v>22391</v>
      </c>
      <c r="B2691" s="66" t="n">
        <v>45</v>
      </c>
      <c r="C2691" s="7" t="n">
        <v>5</v>
      </c>
      <c r="D2691" s="7" t="n">
        <v>3</v>
      </c>
      <c r="E2691" s="7" t="n">
        <v>1.39999997615814</v>
      </c>
      <c r="F2691" s="7" t="n">
        <v>0</v>
      </c>
    </row>
    <row r="2692" spans="1:9">
      <c r="A2692" t="s">
        <v>4</v>
      </c>
      <c r="B2692" s="4" t="s">
        <v>5</v>
      </c>
      <c r="C2692" s="4" t="s">
        <v>14</v>
      </c>
      <c r="D2692" s="4" t="s">
        <v>14</v>
      </c>
      <c r="E2692" s="4" t="s">
        <v>24</v>
      </c>
      <c r="F2692" s="4" t="s">
        <v>10</v>
      </c>
    </row>
    <row r="2693" spans="1:9">
      <c r="A2693" t="n">
        <v>22400</v>
      </c>
      <c r="B2693" s="66" t="n">
        <v>45</v>
      </c>
      <c r="C2693" s="7" t="n">
        <v>11</v>
      </c>
      <c r="D2693" s="7" t="n">
        <v>3</v>
      </c>
      <c r="E2693" s="7" t="n">
        <v>39.7999992370605</v>
      </c>
      <c r="F2693" s="7" t="n">
        <v>0</v>
      </c>
    </row>
    <row r="2694" spans="1:9">
      <c r="A2694" t="s">
        <v>4</v>
      </c>
      <c r="B2694" s="4" t="s">
        <v>5</v>
      </c>
      <c r="C2694" s="4" t="s">
        <v>14</v>
      </c>
      <c r="D2694" s="4" t="s">
        <v>14</v>
      </c>
      <c r="E2694" s="4" t="s">
        <v>24</v>
      </c>
      <c r="F2694" s="4" t="s">
        <v>24</v>
      </c>
      <c r="G2694" s="4" t="s">
        <v>24</v>
      </c>
      <c r="H2694" s="4" t="s">
        <v>10</v>
      </c>
    </row>
    <row r="2695" spans="1:9">
      <c r="A2695" t="n">
        <v>22409</v>
      </c>
      <c r="B2695" s="66" t="n">
        <v>45</v>
      </c>
      <c r="C2695" s="7" t="n">
        <v>2</v>
      </c>
      <c r="D2695" s="7" t="n">
        <v>3</v>
      </c>
      <c r="E2695" s="7" t="n">
        <v>-132.850006103516</v>
      </c>
      <c r="F2695" s="7" t="n">
        <v>0.209999993443489</v>
      </c>
      <c r="G2695" s="7" t="n">
        <v>135.820007324219</v>
      </c>
      <c r="H2695" s="7" t="n">
        <v>3000</v>
      </c>
    </row>
    <row r="2696" spans="1:9">
      <c r="A2696" t="s">
        <v>4</v>
      </c>
      <c r="B2696" s="4" t="s">
        <v>5</v>
      </c>
      <c r="C2696" s="4" t="s">
        <v>14</v>
      </c>
      <c r="D2696" s="4" t="s">
        <v>14</v>
      </c>
      <c r="E2696" s="4" t="s">
        <v>24</v>
      </c>
      <c r="F2696" s="4" t="s">
        <v>24</v>
      </c>
      <c r="G2696" s="4" t="s">
        <v>24</v>
      </c>
      <c r="H2696" s="4" t="s">
        <v>10</v>
      </c>
      <c r="I2696" s="4" t="s">
        <v>14</v>
      </c>
    </row>
    <row r="2697" spans="1:9">
      <c r="A2697" t="n">
        <v>22426</v>
      </c>
      <c r="B2697" s="66" t="n">
        <v>45</v>
      </c>
      <c r="C2697" s="7" t="n">
        <v>4</v>
      </c>
      <c r="D2697" s="7" t="n">
        <v>3</v>
      </c>
      <c r="E2697" s="7" t="n">
        <v>0.479999989271164</v>
      </c>
      <c r="F2697" s="7" t="n">
        <v>319.630004882813</v>
      </c>
      <c r="G2697" s="7" t="n">
        <v>354</v>
      </c>
      <c r="H2697" s="7" t="n">
        <v>3000</v>
      </c>
      <c r="I2697" s="7" t="n">
        <v>1</v>
      </c>
    </row>
    <row r="2698" spans="1:9">
      <c r="A2698" t="s">
        <v>4</v>
      </c>
      <c r="B2698" s="4" t="s">
        <v>5</v>
      </c>
      <c r="C2698" s="4" t="s">
        <v>10</v>
      </c>
      <c r="D2698" s="4" t="s">
        <v>24</v>
      </c>
      <c r="E2698" s="4" t="s">
        <v>24</v>
      </c>
      <c r="F2698" s="4" t="s">
        <v>24</v>
      </c>
      <c r="G2698" s="4" t="s">
        <v>24</v>
      </c>
    </row>
    <row r="2699" spans="1:9">
      <c r="A2699" t="n">
        <v>22444</v>
      </c>
      <c r="B2699" s="51" t="n">
        <v>46</v>
      </c>
      <c r="C2699" s="7" t="n">
        <v>0</v>
      </c>
      <c r="D2699" s="7" t="n">
        <v>-132.089996337891</v>
      </c>
      <c r="E2699" s="7" t="n">
        <v>-1.1599999666214</v>
      </c>
      <c r="F2699" s="7" t="n">
        <v>136.070007324219</v>
      </c>
      <c r="G2699" s="7" t="n">
        <v>250.5</v>
      </c>
    </row>
    <row r="2700" spans="1:9">
      <c r="A2700" t="s">
        <v>4</v>
      </c>
      <c r="B2700" s="4" t="s">
        <v>5</v>
      </c>
      <c r="C2700" s="4" t="s">
        <v>10</v>
      </c>
      <c r="D2700" s="4" t="s">
        <v>24</v>
      </c>
      <c r="E2700" s="4" t="s">
        <v>24</v>
      </c>
      <c r="F2700" s="4" t="s">
        <v>24</v>
      </c>
      <c r="G2700" s="4" t="s">
        <v>24</v>
      </c>
    </row>
    <row r="2701" spans="1:9">
      <c r="A2701" t="n">
        <v>22463</v>
      </c>
      <c r="B2701" s="51" t="n">
        <v>46</v>
      </c>
      <c r="C2701" s="7" t="n">
        <v>2</v>
      </c>
      <c r="D2701" s="7" t="n">
        <v>-131.679992675781</v>
      </c>
      <c r="E2701" s="7" t="n">
        <v>-1.1599999666214</v>
      </c>
      <c r="F2701" s="7" t="n">
        <v>137.100006103516</v>
      </c>
      <c r="G2701" s="7" t="n">
        <v>264.700012207031</v>
      </c>
    </row>
    <row r="2702" spans="1:9">
      <c r="A2702" t="s">
        <v>4</v>
      </c>
      <c r="B2702" s="4" t="s">
        <v>5</v>
      </c>
      <c r="C2702" s="4" t="s">
        <v>10</v>
      </c>
      <c r="D2702" s="4" t="s">
        <v>24</v>
      </c>
      <c r="E2702" s="4" t="s">
        <v>24</v>
      </c>
      <c r="F2702" s="4" t="s">
        <v>24</v>
      </c>
      <c r="G2702" s="4" t="s">
        <v>24</v>
      </c>
    </row>
    <row r="2703" spans="1:9">
      <c r="A2703" t="n">
        <v>22482</v>
      </c>
      <c r="B2703" s="51" t="n">
        <v>46</v>
      </c>
      <c r="C2703" s="7" t="n">
        <v>4</v>
      </c>
      <c r="D2703" s="7" t="n">
        <v>-130.580001831055</v>
      </c>
      <c r="E2703" s="7" t="n">
        <v>-1.1599999666214</v>
      </c>
      <c r="F2703" s="7" t="n">
        <v>132.149993896484</v>
      </c>
      <c r="G2703" s="7" t="n">
        <v>307.700012207031</v>
      </c>
    </row>
    <row r="2704" spans="1:9">
      <c r="A2704" t="s">
        <v>4</v>
      </c>
      <c r="B2704" s="4" t="s">
        <v>5</v>
      </c>
      <c r="C2704" s="4" t="s">
        <v>10</v>
      </c>
      <c r="D2704" s="4" t="s">
        <v>24</v>
      </c>
      <c r="E2704" s="4" t="s">
        <v>24</v>
      </c>
      <c r="F2704" s="4" t="s">
        <v>24</v>
      </c>
      <c r="G2704" s="4" t="s">
        <v>24</v>
      </c>
    </row>
    <row r="2705" spans="1:9">
      <c r="A2705" t="n">
        <v>22501</v>
      </c>
      <c r="B2705" s="51" t="n">
        <v>46</v>
      </c>
      <c r="C2705" s="7" t="n">
        <v>16</v>
      </c>
      <c r="D2705" s="7" t="n">
        <v>-133.080001831055</v>
      </c>
      <c r="E2705" s="7" t="n">
        <v>-1.1599999666214</v>
      </c>
      <c r="F2705" s="7" t="n">
        <v>135.289993286133</v>
      </c>
      <c r="G2705" s="7" t="n">
        <v>261.899993896484</v>
      </c>
    </row>
    <row r="2706" spans="1:9">
      <c r="A2706" t="s">
        <v>4</v>
      </c>
      <c r="B2706" s="4" t="s">
        <v>5</v>
      </c>
      <c r="C2706" s="4" t="s">
        <v>10</v>
      </c>
      <c r="D2706" s="4" t="s">
        <v>24</v>
      </c>
      <c r="E2706" s="4" t="s">
        <v>24</v>
      </c>
      <c r="F2706" s="4" t="s">
        <v>24</v>
      </c>
      <c r="G2706" s="4" t="s">
        <v>24</v>
      </c>
    </row>
    <row r="2707" spans="1:9">
      <c r="A2707" t="n">
        <v>22520</v>
      </c>
      <c r="B2707" s="51" t="n">
        <v>46</v>
      </c>
      <c r="C2707" s="7" t="n">
        <v>7032</v>
      </c>
      <c r="D2707" s="7" t="n">
        <v>-131.229995727539</v>
      </c>
      <c r="E2707" s="7" t="n">
        <v>-1.1599999666214</v>
      </c>
      <c r="F2707" s="7" t="n">
        <v>134.580001831055</v>
      </c>
      <c r="G2707" s="7" t="n">
        <v>261.899993896484</v>
      </c>
    </row>
    <row r="2708" spans="1:9">
      <c r="A2708" t="s">
        <v>4</v>
      </c>
      <c r="B2708" s="4" t="s">
        <v>5</v>
      </c>
      <c r="C2708" s="4" t="s">
        <v>10</v>
      </c>
      <c r="D2708" s="4" t="s">
        <v>14</v>
      </c>
      <c r="E2708" s="4" t="s">
        <v>6</v>
      </c>
      <c r="F2708" s="4" t="s">
        <v>24</v>
      </c>
      <c r="G2708" s="4" t="s">
        <v>24</v>
      </c>
      <c r="H2708" s="4" t="s">
        <v>24</v>
      </c>
    </row>
    <row r="2709" spans="1:9">
      <c r="A2709" t="n">
        <v>22539</v>
      </c>
      <c r="B2709" s="60" t="n">
        <v>48</v>
      </c>
      <c r="C2709" s="7" t="n">
        <v>4</v>
      </c>
      <c r="D2709" s="7" t="n">
        <v>0</v>
      </c>
      <c r="E2709" s="7" t="s">
        <v>100</v>
      </c>
      <c r="F2709" s="7" t="n">
        <v>0</v>
      </c>
      <c r="G2709" s="7" t="n">
        <v>1</v>
      </c>
      <c r="H2709" s="7" t="n">
        <v>1.40129846432482e-45</v>
      </c>
    </row>
    <row r="2710" spans="1:9">
      <c r="A2710" t="s">
        <v>4</v>
      </c>
      <c r="B2710" s="4" t="s">
        <v>5</v>
      </c>
      <c r="C2710" s="4" t="s">
        <v>10</v>
      </c>
      <c r="D2710" s="4" t="s">
        <v>10</v>
      </c>
      <c r="E2710" s="4" t="s">
        <v>24</v>
      </c>
      <c r="F2710" s="4" t="s">
        <v>24</v>
      </c>
      <c r="G2710" s="4" t="s">
        <v>24</v>
      </c>
      <c r="H2710" s="4" t="s">
        <v>24</v>
      </c>
      <c r="I2710" s="4" t="s">
        <v>14</v>
      </c>
      <c r="J2710" s="4" t="s">
        <v>10</v>
      </c>
    </row>
    <row r="2711" spans="1:9">
      <c r="A2711" t="n">
        <v>22563</v>
      </c>
      <c r="B2711" s="75" t="n">
        <v>55</v>
      </c>
      <c r="C2711" s="7" t="n">
        <v>4</v>
      </c>
      <c r="D2711" s="7" t="n">
        <v>65533</v>
      </c>
      <c r="E2711" s="7" t="n">
        <v>-132.070007324219</v>
      </c>
      <c r="F2711" s="7" t="n">
        <v>-1.1599999666214</v>
      </c>
      <c r="G2711" s="7" t="n">
        <v>134.020004272461</v>
      </c>
      <c r="H2711" s="7" t="n">
        <v>1.20000004768372</v>
      </c>
      <c r="I2711" s="7" t="n">
        <v>1</v>
      </c>
      <c r="J2711" s="7" t="n">
        <v>0</v>
      </c>
    </row>
    <row r="2712" spans="1:9">
      <c r="A2712" t="s">
        <v>4</v>
      </c>
      <c r="B2712" s="4" t="s">
        <v>5</v>
      </c>
      <c r="C2712" s="4" t="s">
        <v>10</v>
      </c>
      <c r="D2712" s="4" t="s">
        <v>10</v>
      </c>
      <c r="E2712" s="4" t="s">
        <v>10</v>
      </c>
    </row>
    <row r="2713" spans="1:9">
      <c r="A2713" t="n">
        <v>22587</v>
      </c>
      <c r="B2713" s="73" t="n">
        <v>61</v>
      </c>
      <c r="C2713" s="7" t="n">
        <v>0</v>
      </c>
      <c r="D2713" s="7" t="n">
        <v>25</v>
      </c>
      <c r="E2713" s="7" t="n">
        <v>0</v>
      </c>
    </row>
    <row r="2714" spans="1:9">
      <c r="A2714" t="s">
        <v>4</v>
      </c>
      <c r="B2714" s="4" t="s">
        <v>5</v>
      </c>
      <c r="C2714" s="4" t="s">
        <v>14</v>
      </c>
      <c r="D2714" s="4" t="s">
        <v>10</v>
      </c>
      <c r="E2714" s="4" t="s">
        <v>6</v>
      </c>
      <c r="F2714" s="4" t="s">
        <v>6</v>
      </c>
      <c r="G2714" s="4" t="s">
        <v>6</v>
      </c>
      <c r="H2714" s="4" t="s">
        <v>6</v>
      </c>
    </row>
    <row r="2715" spans="1:9">
      <c r="A2715" t="n">
        <v>22594</v>
      </c>
      <c r="B2715" s="57" t="n">
        <v>51</v>
      </c>
      <c r="C2715" s="7" t="n">
        <v>3</v>
      </c>
      <c r="D2715" s="7" t="n">
        <v>0</v>
      </c>
      <c r="E2715" s="7" t="s">
        <v>172</v>
      </c>
      <c r="F2715" s="7" t="s">
        <v>173</v>
      </c>
      <c r="G2715" s="7" t="s">
        <v>169</v>
      </c>
      <c r="H2715" s="7" t="s">
        <v>170</v>
      </c>
    </row>
    <row r="2716" spans="1:9">
      <c r="A2716" t="s">
        <v>4</v>
      </c>
      <c r="B2716" s="4" t="s">
        <v>5</v>
      </c>
      <c r="C2716" s="4" t="s">
        <v>14</v>
      </c>
      <c r="D2716" s="4" t="s">
        <v>10</v>
      </c>
    </row>
    <row r="2717" spans="1:9">
      <c r="A2717" t="n">
        <v>22623</v>
      </c>
      <c r="B2717" s="37" t="n">
        <v>58</v>
      </c>
      <c r="C2717" s="7" t="n">
        <v>255</v>
      </c>
      <c r="D2717" s="7" t="n">
        <v>0</v>
      </c>
    </row>
    <row r="2718" spans="1:9">
      <c r="A2718" t="s">
        <v>4</v>
      </c>
      <c r="B2718" s="4" t="s">
        <v>5</v>
      </c>
      <c r="C2718" s="4" t="s">
        <v>10</v>
      </c>
      <c r="D2718" s="4" t="s">
        <v>14</v>
      </c>
    </row>
    <row r="2719" spans="1:9">
      <c r="A2719" t="n">
        <v>22627</v>
      </c>
      <c r="B2719" s="76" t="n">
        <v>56</v>
      </c>
      <c r="C2719" s="7" t="n">
        <v>4</v>
      </c>
      <c r="D2719" s="7" t="n">
        <v>0</v>
      </c>
    </row>
    <row r="2720" spans="1:9">
      <c r="A2720" t="s">
        <v>4</v>
      </c>
      <c r="B2720" s="4" t="s">
        <v>5</v>
      </c>
      <c r="C2720" s="4" t="s">
        <v>14</v>
      </c>
      <c r="D2720" s="4" t="s">
        <v>14</v>
      </c>
      <c r="E2720" s="4" t="s">
        <v>14</v>
      </c>
      <c r="F2720" s="4" t="s">
        <v>14</v>
      </c>
    </row>
    <row r="2721" spans="1:10">
      <c r="A2721" t="n">
        <v>22631</v>
      </c>
      <c r="B2721" s="8" t="n">
        <v>14</v>
      </c>
      <c r="C2721" s="7" t="n">
        <v>0</v>
      </c>
      <c r="D2721" s="7" t="n">
        <v>1</v>
      </c>
      <c r="E2721" s="7" t="n">
        <v>0</v>
      </c>
      <c r="F2721" s="7" t="n">
        <v>0</v>
      </c>
    </row>
    <row r="2722" spans="1:10">
      <c r="A2722" t="s">
        <v>4</v>
      </c>
      <c r="B2722" s="4" t="s">
        <v>5</v>
      </c>
      <c r="C2722" s="4" t="s">
        <v>14</v>
      </c>
      <c r="D2722" s="4" t="s">
        <v>10</v>
      </c>
      <c r="E2722" s="4" t="s">
        <v>6</v>
      </c>
    </row>
    <row r="2723" spans="1:10">
      <c r="A2723" t="n">
        <v>22636</v>
      </c>
      <c r="B2723" s="57" t="n">
        <v>51</v>
      </c>
      <c r="C2723" s="7" t="n">
        <v>4</v>
      </c>
      <c r="D2723" s="7" t="n">
        <v>4</v>
      </c>
      <c r="E2723" s="7" t="s">
        <v>147</v>
      </c>
    </row>
    <row r="2724" spans="1:10">
      <c r="A2724" t="s">
        <v>4</v>
      </c>
      <c r="B2724" s="4" t="s">
        <v>5</v>
      </c>
      <c r="C2724" s="4" t="s">
        <v>10</v>
      </c>
    </row>
    <row r="2725" spans="1:10">
      <c r="A2725" t="n">
        <v>22649</v>
      </c>
      <c r="B2725" s="41" t="n">
        <v>16</v>
      </c>
      <c r="C2725" s="7" t="n">
        <v>0</v>
      </c>
    </row>
    <row r="2726" spans="1:10">
      <c r="A2726" t="s">
        <v>4</v>
      </c>
      <c r="B2726" s="4" t="s">
        <v>5</v>
      </c>
      <c r="C2726" s="4" t="s">
        <v>10</v>
      </c>
      <c r="D2726" s="4" t="s">
        <v>14</v>
      </c>
      <c r="E2726" s="4" t="s">
        <v>9</v>
      </c>
      <c r="F2726" s="4" t="s">
        <v>50</v>
      </c>
      <c r="G2726" s="4" t="s">
        <v>14</v>
      </c>
      <c r="H2726" s="4" t="s">
        <v>14</v>
      </c>
    </row>
    <row r="2727" spans="1:10">
      <c r="A2727" t="n">
        <v>22652</v>
      </c>
      <c r="B2727" s="58" t="n">
        <v>26</v>
      </c>
      <c r="C2727" s="7" t="n">
        <v>4</v>
      </c>
      <c r="D2727" s="7" t="n">
        <v>17</v>
      </c>
      <c r="E2727" s="7" t="n">
        <v>7333</v>
      </c>
      <c r="F2727" s="7" t="s">
        <v>261</v>
      </c>
      <c r="G2727" s="7" t="n">
        <v>2</v>
      </c>
      <c r="H2727" s="7" t="n">
        <v>0</v>
      </c>
    </row>
    <row r="2728" spans="1:10">
      <c r="A2728" t="s">
        <v>4</v>
      </c>
      <c r="B2728" s="4" t="s">
        <v>5</v>
      </c>
    </row>
    <row r="2729" spans="1:10">
      <c r="A2729" t="n">
        <v>22727</v>
      </c>
      <c r="B2729" s="33" t="n">
        <v>28</v>
      </c>
    </row>
    <row r="2730" spans="1:10">
      <c r="A2730" t="s">
        <v>4</v>
      </c>
      <c r="B2730" s="4" t="s">
        <v>5</v>
      </c>
      <c r="C2730" s="4" t="s">
        <v>10</v>
      </c>
      <c r="D2730" s="4" t="s">
        <v>14</v>
      </c>
    </row>
    <row r="2731" spans="1:10">
      <c r="A2731" t="n">
        <v>22728</v>
      </c>
      <c r="B2731" s="69" t="n">
        <v>89</v>
      </c>
      <c r="C2731" s="7" t="n">
        <v>65533</v>
      </c>
      <c r="D2731" s="7" t="n">
        <v>1</v>
      </c>
    </row>
    <row r="2732" spans="1:10">
      <c r="A2732" t="s">
        <v>4</v>
      </c>
      <c r="B2732" s="4" t="s">
        <v>5</v>
      </c>
      <c r="C2732" s="4" t="s">
        <v>9</v>
      </c>
    </row>
    <row r="2733" spans="1:10">
      <c r="A2733" t="n">
        <v>22732</v>
      </c>
      <c r="B2733" s="44" t="n">
        <v>15</v>
      </c>
      <c r="C2733" s="7" t="n">
        <v>256</v>
      </c>
    </row>
    <row r="2734" spans="1:10">
      <c r="A2734" t="s">
        <v>4</v>
      </c>
      <c r="B2734" s="4" t="s">
        <v>5</v>
      </c>
      <c r="C2734" s="4" t="s">
        <v>14</v>
      </c>
      <c r="D2734" s="4" t="s">
        <v>10</v>
      </c>
      <c r="E2734" s="4" t="s">
        <v>10</v>
      </c>
      <c r="F2734" s="4" t="s">
        <v>14</v>
      </c>
    </row>
    <row r="2735" spans="1:10">
      <c r="A2735" t="n">
        <v>22737</v>
      </c>
      <c r="B2735" s="31" t="n">
        <v>25</v>
      </c>
      <c r="C2735" s="7" t="n">
        <v>1</v>
      </c>
      <c r="D2735" s="7" t="n">
        <v>60</v>
      </c>
      <c r="E2735" s="7" t="n">
        <v>640</v>
      </c>
      <c r="F2735" s="7" t="n">
        <v>2</v>
      </c>
    </row>
    <row r="2736" spans="1:10">
      <c r="A2736" t="s">
        <v>4</v>
      </c>
      <c r="B2736" s="4" t="s">
        <v>5</v>
      </c>
      <c r="C2736" s="4" t="s">
        <v>14</v>
      </c>
      <c r="D2736" s="4" t="s">
        <v>10</v>
      </c>
      <c r="E2736" s="4" t="s">
        <v>6</v>
      </c>
    </row>
    <row r="2737" spans="1:8">
      <c r="A2737" t="n">
        <v>22744</v>
      </c>
      <c r="B2737" s="57" t="n">
        <v>51</v>
      </c>
      <c r="C2737" s="7" t="n">
        <v>4</v>
      </c>
      <c r="D2737" s="7" t="n">
        <v>2</v>
      </c>
      <c r="E2737" s="7" t="s">
        <v>262</v>
      </c>
    </row>
    <row r="2738" spans="1:8">
      <c r="A2738" t="s">
        <v>4</v>
      </c>
      <c r="B2738" s="4" t="s">
        <v>5</v>
      </c>
      <c r="C2738" s="4" t="s">
        <v>10</v>
      </c>
    </row>
    <row r="2739" spans="1:8">
      <c r="A2739" t="n">
        <v>22757</v>
      </c>
      <c r="B2739" s="41" t="n">
        <v>16</v>
      </c>
      <c r="C2739" s="7" t="n">
        <v>0</v>
      </c>
    </row>
    <row r="2740" spans="1:8">
      <c r="A2740" t="s">
        <v>4</v>
      </c>
      <c r="B2740" s="4" t="s">
        <v>5</v>
      </c>
      <c r="C2740" s="4" t="s">
        <v>10</v>
      </c>
      <c r="D2740" s="4" t="s">
        <v>14</v>
      </c>
      <c r="E2740" s="4" t="s">
        <v>9</v>
      </c>
      <c r="F2740" s="4" t="s">
        <v>50</v>
      </c>
      <c r="G2740" s="4" t="s">
        <v>14</v>
      </c>
      <c r="H2740" s="4" t="s">
        <v>14</v>
      </c>
    </row>
    <row r="2741" spans="1:8">
      <c r="A2741" t="n">
        <v>22760</v>
      </c>
      <c r="B2741" s="58" t="n">
        <v>26</v>
      </c>
      <c r="C2741" s="7" t="n">
        <v>2</v>
      </c>
      <c r="D2741" s="7" t="n">
        <v>17</v>
      </c>
      <c r="E2741" s="7" t="n">
        <v>6340</v>
      </c>
      <c r="F2741" s="7" t="s">
        <v>263</v>
      </c>
      <c r="G2741" s="7" t="n">
        <v>2</v>
      </c>
      <c r="H2741" s="7" t="n">
        <v>0</v>
      </c>
    </row>
    <row r="2742" spans="1:8">
      <c r="A2742" t="s">
        <v>4</v>
      </c>
      <c r="B2742" s="4" t="s">
        <v>5</v>
      </c>
    </row>
    <row r="2743" spans="1:8">
      <c r="A2743" t="n">
        <v>22812</v>
      </c>
      <c r="B2743" s="33" t="n">
        <v>28</v>
      </c>
    </row>
    <row r="2744" spans="1:8">
      <c r="A2744" t="s">
        <v>4</v>
      </c>
      <c r="B2744" s="4" t="s">
        <v>5</v>
      </c>
      <c r="C2744" s="4" t="s">
        <v>14</v>
      </c>
      <c r="D2744" s="4" t="s">
        <v>10</v>
      </c>
      <c r="E2744" s="4" t="s">
        <v>10</v>
      </c>
      <c r="F2744" s="4" t="s">
        <v>14</v>
      </c>
    </row>
    <row r="2745" spans="1:8">
      <c r="A2745" t="n">
        <v>22813</v>
      </c>
      <c r="B2745" s="31" t="n">
        <v>25</v>
      </c>
      <c r="C2745" s="7" t="n">
        <v>1</v>
      </c>
      <c r="D2745" s="7" t="n">
        <v>65535</v>
      </c>
      <c r="E2745" s="7" t="n">
        <v>65535</v>
      </c>
      <c r="F2745" s="7" t="n">
        <v>0</v>
      </c>
    </row>
    <row r="2746" spans="1:8">
      <c r="A2746" t="s">
        <v>4</v>
      </c>
      <c r="B2746" s="4" t="s">
        <v>5</v>
      </c>
      <c r="C2746" s="4" t="s">
        <v>14</v>
      </c>
      <c r="D2746" s="4" t="s">
        <v>10</v>
      </c>
      <c r="E2746" s="4" t="s">
        <v>6</v>
      </c>
    </row>
    <row r="2747" spans="1:8">
      <c r="A2747" t="n">
        <v>22820</v>
      </c>
      <c r="B2747" s="57" t="n">
        <v>51</v>
      </c>
      <c r="C2747" s="7" t="n">
        <v>4</v>
      </c>
      <c r="D2747" s="7" t="n">
        <v>16</v>
      </c>
      <c r="E2747" s="7" t="s">
        <v>157</v>
      </c>
    </row>
    <row r="2748" spans="1:8">
      <c r="A2748" t="s">
        <v>4</v>
      </c>
      <c r="B2748" s="4" t="s">
        <v>5</v>
      </c>
      <c r="C2748" s="4" t="s">
        <v>10</v>
      </c>
    </row>
    <row r="2749" spans="1:8">
      <c r="A2749" t="n">
        <v>22833</v>
      </c>
      <c r="B2749" s="41" t="n">
        <v>16</v>
      </c>
      <c r="C2749" s="7" t="n">
        <v>0</v>
      </c>
    </row>
    <row r="2750" spans="1:8">
      <c r="A2750" t="s">
        <v>4</v>
      </c>
      <c r="B2750" s="4" t="s">
        <v>5</v>
      </c>
      <c r="C2750" s="4" t="s">
        <v>10</v>
      </c>
      <c r="D2750" s="4" t="s">
        <v>14</v>
      </c>
      <c r="E2750" s="4" t="s">
        <v>9</v>
      </c>
      <c r="F2750" s="4" t="s">
        <v>50</v>
      </c>
      <c r="G2750" s="4" t="s">
        <v>14</v>
      </c>
      <c r="H2750" s="4" t="s">
        <v>14</v>
      </c>
      <c r="I2750" s="4" t="s">
        <v>14</v>
      </c>
      <c r="J2750" s="4" t="s">
        <v>9</v>
      </c>
      <c r="K2750" s="4" t="s">
        <v>50</v>
      </c>
      <c r="L2750" s="4" t="s">
        <v>14</v>
      </c>
      <c r="M2750" s="4" t="s">
        <v>14</v>
      </c>
    </row>
    <row r="2751" spans="1:8">
      <c r="A2751" t="n">
        <v>22836</v>
      </c>
      <c r="B2751" s="58" t="n">
        <v>26</v>
      </c>
      <c r="C2751" s="7" t="n">
        <v>16</v>
      </c>
      <c r="D2751" s="7" t="n">
        <v>17</v>
      </c>
      <c r="E2751" s="7" t="n">
        <v>14341</v>
      </c>
      <c r="F2751" s="7" t="s">
        <v>264</v>
      </c>
      <c r="G2751" s="7" t="n">
        <v>2</v>
      </c>
      <c r="H2751" s="7" t="n">
        <v>3</v>
      </c>
      <c r="I2751" s="7" t="n">
        <v>17</v>
      </c>
      <c r="J2751" s="7" t="n">
        <v>14342</v>
      </c>
      <c r="K2751" s="7" t="s">
        <v>265</v>
      </c>
      <c r="L2751" s="7" t="n">
        <v>2</v>
      </c>
      <c r="M2751" s="7" t="n">
        <v>0</v>
      </c>
    </row>
    <row r="2752" spans="1:8">
      <c r="A2752" t="s">
        <v>4</v>
      </c>
      <c r="B2752" s="4" t="s">
        <v>5</v>
      </c>
    </row>
    <row r="2753" spans="1:13">
      <c r="A2753" t="n">
        <v>23042</v>
      </c>
      <c r="B2753" s="33" t="n">
        <v>28</v>
      </c>
    </row>
    <row r="2754" spans="1:13">
      <c r="A2754" t="s">
        <v>4</v>
      </c>
      <c r="B2754" s="4" t="s">
        <v>5</v>
      </c>
      <c r="C2754" s="4" t="s">
        <v>14</v>
      </c>
      <c r="D2754" s="4" t="s">
        <v>10</v>
      </c>
      <c r="E2754" s="4" t="s">
        <v>6</v>
      </c>
    </row>
    <row r="2755" spans="1:13">
      <c r="A2755" t="n">
        <v>23043</v>
      </c>
      <c r="B2755" s="57" t="n">
        <v>51</v>
      </c>
      <c r="C2755" s="7" t="n">
        <v>4</v>
      </c>
      <c r="D2755" s="7" t="n">
        <v>7032</v>
      </c>
      <c r="E2755" s="7" t="s">
        <v>217</v>
      </c>
    </row>
    <row r="2756" spans="1:13">
      <c r="A2756" t="s">
        <v>4</v>
      </c>
      <c r="B2756" s="4" t="s">
        <v>5</v>
      </c>
      <c r="C2756" s="4" t="s">
        <v>10</v>
      </c>
    </row>
    <row r="2757" spans="1:13">
      <c r="A2757" t="n">
        <v>23057</v>
      </c>
      <c r="B2757" s="41" t="n">
        <v>16</v>
      </c>
      <c r="C2757" s="7" t="n">
        <v>0</v>
      </c>
    </row>
    <row r="2758" spans="1:13">
      <c r="A2758" t="s">
        <v>4</v>
      </c>
      <c r="B2758" s="4" t="s">
        <v>5</v>
      </c>
      <c r="C2758" s="4" t="s">
        <v>10</v>
      </c>
      <c r="D2758" s="4" t="s">
        <v>14</v>
      </c>
      <c r="E2758" s="4" t="s">
        <v>9</v>
      </c>
      <c r="F2758" s="4" t="s">
        <v>50</v>
      </c>
      <c r="G2758" s="4" t="s">
        <v>14</v>
      </c>
      <c r="H2758" s="4" t="s">
        <v>14</v>
      </c>
    </row>
    <row r="2759" spans="1:13">
      <c r="A2759" t="n">
        <v>23060</v>
      </c>
      <c r="B2759" s="58" t="n">
        <v>26</v>
      </c>
      <c r="C2759" s="7" t="n">
        <v>7032</v>
      </c>
      <c r="D2759" s="7" t="n">
        <v>17</v>
      </c>
      <c r="E2759" s="7" t="n">
        <v>18424</v>
      </c>
      <c r="F2759" s="7" t="s">
        <v>266</v>
      </c>
      <c r="G2759" s="7" t="n">
        <v>2</v>
      </c>
      <c r="H2759" s="7" t="n">
        <v>0</v>
      </c>
    </row>
    <row r="2760" spans="1:13">
      <c r="A2760" t="s">
        <v>4</v>
      </c>
      <c r="B2760" s="4" t="s">
        <v>5</v>
      </c>
    </row>
    <row r="2761" spans="1:13">
      <c r="A2761" t="n">
        <v>23096</v>
      </c>
      <c r="B2761" s="33" t="n">
        <v>28</v>
      </c>
    </row>
    <row r="2762" spans="1:13">
      <c r="A2762" t="s">
        <v>4</v>
      </c>
      <c r="B2762" s="4" t="s">
        <v>5</v>
      </c>
      <c r="C2762" s="4" t="s">
        <v>14</v>
      </c>
      <c r="D2762" s="4" t="s">
        <v>10</v>
      </c>
      <c r="E2762" s="4" t="s">
        <v>6</v>
      </c>
    </row>
    <row r="2763" spans="1:13">
      <c r="A2763" t="n">
        <v>23097</v>
      </c>
      <c r="B2763" s="57" t="n">
        <v>51</v>
      </c>
      <c r="C2763" s="7" t="n">
        <v>4</v>
      </c>
      <c r="D2763" s="7" t="n">
        <v>0</v>
      </c>
      <c r="E2763" s="7" t="s">
        <v>149</v>
      </c>
    </row>
    <row r="2764" spans="1:13">
      <c r="A2764" t="s">
        <v>4</v>
      </c>
      <c r="B2764" s="4" t="s">
        <v>5</v>
      </c>
      <c r="C2764" s="4" t="s">
        <v>10</v>
      </c>
    </row>
    <row r="2765" spans="1:13">
      <c r="A2765" t="n">
        <v>23111</v>
      </c>
      <c r="B2765" s="41" t="n">
        <v>16</v>
      </c>
      <c r="C2765" s="7" t="n">
        <v>0</v>
      </c>
    </row>
    <row r="2766" spans="1:13">
      <c r="A2766" t="s">
        <v>4</v>
      </c>
      <c r="B2766" s="4" t="s">
        <v>5</v>
      </c>
      <c r="C2766" s="4" t="s">
        <v>10</v>
      </c>
      <c r="D2766" s="4" t="s">
        <v>14</v>
      </c>
      <c r="E2766" s="4" t="s">
        <v>9</v>
      </c>
      <c r="F2766" s="4" t="s">
        <v>50</v>
      </c>
      <c r="G2766" s="4" t="s">
        <v>14</v>
      </c>
      <c r="H2766" s="4" t="s">
        <v>14</v>
      </c>
    </row>
    <row r="2767" spans="1:13">
      <c r="A2767" t="n">
        <v>23114</v>
      </c>
      <c r="B2767" s="58" t="n">
        <v>26</v>
      </c>
      <c r="C2767" s="7" t="n">
        <v>0</v>
      </c>
      <c r="D2767" s="7" t="n">
        <v>17</v>
      </c>
      <c r="E2767" s="7" t="n">
        <v>52513</v>
      </c>
      <c r="F2767" s="7" t="s">
        <v>267</v>
      </c>
      <c r="G2767" s="7" t="n">
        <v>2</v>
      </c>
      <c r="H2767" s="7" t="n">
        <v>0</v>
      </c>
    </row>
    <row r="2768" spans="1:13">
      <c r="A2768" t="s">
        <v>4</v>
      </c>
      <c r="B2768" s="4" t="s">
        <v>5</v>
      </c>
    </row>
    <row r="2769" spans="1:8">
      <c r="A2769" t="n">
        <v>23190</v>
      </c>
      <c r="B2769" s="33" t="n">
        <v>28</v>
      </c>
    </row>
    <row r="2770" spans="1:8">
      <c r="A2770" t="s">
        <v>4</v>
      </c>
      <c r="B2770" s="4" t="s">
        <v>5</v>
      </c>
      <c r="C2770" s="4" t="s">
        <v>10</v>
      </c>
      <c r="D2770" s="4" t="s">
        <v>14</v>
      </c>
    </row>
    <row r="2771" spans="1:8">
      <c r="A2771" t="n">
        <v>23191</v>
      </c>
      <c r="B2771" s="69" t="n">
        <v>89</v>
      </c>
      <c r="C2771" s="7" t="n">
        <v>65533</v>
      </c>
      <c r="D2771" s="7" t="n">
        <v>1</v>
      </c>
    </row>
    <row r="2772" spans="1:8">
      <c r="A2772" t="s">
        <v>4</v>
      </c>
      <c r="B2772" s="4" t="s">
        <v>5</v>
      </c>
      <c r="C2772" s="4" t="s">
        <v>14</v>
      </c>
      <c r="D2772" s="4" t="s">
        <v>10</v>
      </c>
      <c r="E2772" s="4" t="s">
        <v>24</v>
      </c>
    </row>
    <row r="2773" spans="1:8">
      <c r="A2773" t="n">
        <v>23195</v>
      </c>
      <c r="B2773" s="37" t="n">
        <v>58</v>
      </c>
      <c r="C2773" s="7" t="n">
        <v>101</v>
      </c>
      <c r="D2773" s="7" t="n">
        <v>500</v>
      </c>
      <c r="E2773" s="7" t="n">
        <v>1</v>
      </c>
    </row>
    <row r="2774" spans="1:8">
      <c r="A2774" t="s">
        <v>4</v>
      </c>
      <c r="B2774" s="4" t="s">
        <v>5</v>
      </c>
      <c r="C2774" s="4" t="s">
        <v>14</v>
      </c>
      <c r="D2774" s="4" t="s">
        <v>10</v>
      </c>
    </row>
    <row r="2775" spans="1:8">
      <c r="A2775" t="n">
        <v>23203</v>
      </c>
      <c r="B2775" s="37" t="n">
        <v>58</v>
      </c>
      <c r="C2775" s="7" t="n">
        <v>254</v>
      </c>
      <c r="D2775" s="7" t="n">
        <v>0</v>
      </c>
    </row>
    <row r="2776" spans="1:8">
      <c r="A2776" t="s">
        <v>4</v>
      </c>
      <c r="B2776" s="4" t="s">
        <v>5</v>
      </c>
      <c r="C2776" s="4" t="s">
        <v>10</v>
      </c>
      <c r="D2776" s="4" t="s">
        <v>10</v>
      </c>
      <c r="E2776" s="4" t="s">
        <v>10</v>
      </c>
    </row>
    <row r="2777" spans="1:8">
      <c r="A2777" t="n">
        <v>23207</v>
      </c>
      <c r="B2777" s="73" t="n">
        <v>61</v>
      </c>
      <c r="C2777" s="7" t="n">
        <v>0</v>
      </c>
      <c r="D2777" s="7" t="n">
        <v>24</v>
      </c>
      <c r="E2777" s="7" t="n">
        <v>0</v>
      </c>
    </row>
    <row r="2778" spans="1:8">
      <c r="A2778" t="s">
        <v>4</v>
      </c>
      <c r="B2778" s="4" t="s">
        <v>5</v>
      </c>
      <c r="C2778" s="4" t="s">
        <v>14</v>
      </c>
    </row>
    <row r="2779" spans="1:8">
      <c r="A2779" t="n">
        <v>23214</v>
      </c>
      <c r="B2779" s="72" t="n">
        <v>116</v>
      </c>
      <c r="C2779" s="7" t="n">
        <v>1</v>
      </c>
    </row>
    <row r="2780" spans="1:8">
      <c r="A2780" t="s">
        <v>4</v>
      </c>
      <c r="B2780" s="4" t="s">
        <v>5</v>
      </c>
      <c r="C2780" s="4" t="s">
        <v>14</v>
      </c>
      <c r="D2780" s="4" t="s">
        <v>14</v>
      </c>
      <c r="E2780" s="4" t="s">
        <v>24</v>
      </c>
      <c r="F2780" s="4" t="s">
        <v>24</v>
      </c>
      <c r="G2780" s="4" t="s">
        <v>24</v>
      </c>
      <c r="H2780" s="4" t="s">
        <v>10</v>
      </c>
    </row>
    <row r="2781" spans="1:8">
      <c r="A2781" t="n">
        <v>23216</v>
      </c>
      <c r="B2781" s="66" t="n">
        <v>45</v>
      </c>
      <c r="C2781" s="7" t="n">
        <v>2</v>
      </c>
      <c r="D2781" s="7" t="n">
        <v>3</v>
      </c>
      <c r="E2781" s="7" t="n">
        <v>-139.570007324219</v>
      </c>
      <c r="F2781" s="7" t="n">
        <v>0.300000011920929</v>
      </c>
      <c r="G2781" s="7" t="n">
        <v>135.100006103516</v>
      </c>
      <c r="H2781" s="7" t="n">
        <v>0</v>
      </c>
    </row>
    <row r="2782" spans="1:8">
      <c r="A2782" t="s">
        <v>4</v>
      </c>
      <c r="B2782" s="4" t="s">
        <v>5</v>
      </c>
      <c r="C2782" s="4" t="s">
        <v>14</v>
      </c>
      <c r="D2782" s="4" t="s">
        <v>14</v>
      </c>
      <c r="E2782" s="4" t="s">
        <v>24</v>
      </c>
      <c r="F2782" s="4" t="s">
        <v>24</v>
      </c>
      <c r="G2782" s="4" t="s">
        <v>24</v>
      </c>
      <c r="H2782" s="4" t="s">
        <v>10</v>
      </c>
      <c r="I2782" s="4" t="s">
        <v>14</v>
      </c>
    </row>
    <row r="2783" spans="1:8">
      <c r="A2783" t="n">
        <v>23233</v>
      </c>
      <c r="B2783" s="66" t="n">
        <v>45</v>
      </c>
      <c r="C2783" s="7" t="n">
        <v>4</v>
      </c>
      <c r="D2783" s="7" t="n">
        <v>3</v>
      </c>
      <c r="E2783" s="7" t="n">
        <v>347.850006103516</v>
      </c>
      <c r="F2783" s="7" t="n">
        <v>330.910003662109</v>
      </c>
      <c r="G2783" s="7" t="n">
        <v>358</v>
      </c>
      <c r="H2783" s="7" t="n">
        <v>0</v>
      </c>
      <c r="I2783" s="7" t="n">
        <v>0</v>
      </c>
    </row>
    <row r="2784" spans="1:8">
      <c r="A2784" t="s">
        <v>4</v>
      </c>
      <c r="B2784" s="4" t="s">
        <v>5</v>
      </c>
      <c r="C2784" s="4" t="s">
        <v>14</v>
      </c>
      <c r="D2784" s="4" t="s">
        <v>14</v>
      </c>
      <c r="E2784" s="4" t="s">
        <v>24</v>
      </c>
      <c r="F2784" s="4" t="s">
        <v>10</v>
      </c>
    </row>
    <row r="2785" spans="1:9">
      <c r="A2785" t="n">
        <v>23251</v>
      </c>
      <c r="B2785" s="66" t="n">
        <v>45</v>
      </c>
      <c r="C2785" s="7" t="n">
        <v>5</v>
      </c>
      <c r="D2785" s="7" t="n">
        <v>3</v>
      </c>
      <c r="E2785" s="7" t="n">
        <v>1.79999995231628</v>
      </c>
      <c r="F2785" s="7" t="n">
        <v>0</v>
      </c>
    </row>
    <row r="2786" spans="1:9">
      <c r="A2786" t="s">
        <v>4</v>
      </c>
      <c r="B2786" s="4" t="s">
        <v>5</v>
      </c>
      <c r="C2786" s="4" t="s">
        <v>14</v>
      </c>
      <c r="D2786" s="4" t="s">
        <v>14</v>
      </c>
      <c r="E2786" s="4" t="s">
        <v>24</v>
      </c>
      <c r="F2786" s="4" t="s">
        <v>10</v>
      </c>
    </row>
    <row r="2787" spans="1:9">
      <c r="A2787" t="n">
        <v>23260</v>
      </c>
      <c r="B2787" s="66" t="n">
        <v>45</v>
      </c>
      <c r="C2787" s="7" t="n">
        <v>11</v>
      </c>
      <c r="D2787" s="7" t="n">
        <v>3</v>
      </c>
      <c r="E2787" s="7" t="n">
        <v>39.5999984741211</v>
      </c>
      <c r="F2787" s="7" t="n">
        <v>0</v>
      </c>
    </row>
    <row r="2788" spans="1:9">
      <c r="A2788" t="s">
        <v>4</v>
      </c>
      <c r="B2788" s="4" t="s">
        <v>5</v>
      </c>
      <c r="C2788" s="4" t="s">
        <v>14</v>
      </c>
      <c r="D2788" s="4" t="s">
        <v>14</v>
      </c>
      <c r="E2788" s="4" t="s">
        <v>24</v>
      </c>
      <c r="F2788" s="4" t="s">
        <v>24</v>
      </c>
      <c r="G2788" s="4" t="s">
        <v>24</v>
      </c>
      <c r="H2788" s="4" t="s">
        <v>10</v>
      </c>
      <c r="I2788" s="4" t="s">
        <v>14</v>
      </c>
    </row>
    <row r="2789" spans="1:9">
      <c r="A2789" t="n">
        <v>23269</v>
      </c>
      <c r="B2789" s="66" t="n">
        <v>45</v>
      </c>
      <c r="C2789" s="7" t="n">
        <v>4</v>
      </c>
      <c r="D2789" s="7" t="n">
        <v>3</v>
      </c>
      <c r="E2789" s="7" t="n">
        <v>347.850006103516</v>
      </c>
      <c r="F2789" s="7" t="n">
        <v>326.290008544922</v>
      </c>
      <c r="G2789" s="7" t="n">
        <v>358</v>
      </c>
      <c r="H2789" s="7" t="n">
        <v>10000</v>
      </c>
      <c r="I2789" s="7" t="n">
        <v>0</v>
      </c>
    </row>
    <row r="2790" spans="1:9">
      <c r="A2790" t="s">
        <v>4</v>
      </c>
      <c r="B2790" s="4" t="s">
        <v>5</v>
      </c>
      <c r="C2790" s="4" t="s">
        <v>14</v>
      </c>
      <c r="D2790" s="4" t="s">
        <v>10</v>
      </c>
      <c r="E2790" s="4" t="s">
        <v>10</v>
      </c>
      <c r="F2790" s="4" t="s">
        <v>9</v>
      </c>
    </row>
    <row r="2791" spans="1:9">
      <c r="A2791" t="n">
        <v>23287</v>
      </c>
      <c r="B2791" s="67" t="n">
        <v>84</v>
      </c>
      <c r="C2791" s="7" t="n">
        <v>0</v>
      </c>
      <c r="D2791" s="7" t="n">
        <v>0</v>
      </c>
      <c r="E2791" s="7" t="n">
        <v>0</v>
      </c>
      <c r="F2791" s="7" t="n">
        <v>1036831949</v>
      </c>
    </row>
    <row r="2792" spans="1:9">
      <c r="A2792" t="s">
        <v>4</v>
      </c>
      <c r="B2792" s="4" t="s">
        <v>5</v>
      </c>
      <c r="C2792" s="4" t="s">
        <v>10</v>
      </c>
      <c r="D2792" s="4" t="s">
        <v>24</v>
      </c>
      <c r="E2792" s="4" t="s">
        <v>24</v>
      </c>
      <c r="F2792" s="4" t="s">
        <v>24</v>
      </c>
      <c r="G2792" s="4" t="s">
        <v>24</v>
      </c>
    </row>
    <row r="2793" spans="1:9">
      <c r="A2793" t="n">
        <v>23297</v>
      </c>
      <c r="B2793" s="51" t="n">
        <v>46</v>
      </c>
      <c r="C2793" s="7" t="n">
        <v>7</v>
      </c>
      <c r="D2793" s="7" t="n">
        <v>-132.990005493164</v>
      </c>
      <c r="E2793" s="7" t="n">
        <v>-1.1599999666214</v>
      </c>
      <c r="F2793" s="7" t="n">
        <v>131.449996948242</v>
      </c>
      <c r="G2793" s="7" t="n">
        <v>-67.3000030517578</v>
      </c>
    </row>
    <row r="2794" spans="1:9">
      <c r="A2794" t="s">
        <v>4</v>
      </c>
      <c r="B2794" s="4" t="s">
        <v>5</v>
      </c>
      <c r="C2794" s="4" t="s">
        <v>14</v>
      </c>
      <c r="D2794" s="4" t="s">
        <v>10</v>
      </c>
    </row>
    <row r="2795" spans="1:9">
      <c r="A2795" t="n">
        <v>23316</v>
      </c>
      <c r="B2795" s="37" t="n">
        <v>58</v>
      </c>
      <c r="C2795" s="7" t="n">
        <v>255</v>
      </c>
      <c r="D2795" s="7" t="n">
        <v>0</v>
      </c>
    </row>
    <row r="2796" spans="1:9">
      <c r="A2796" t="s">
        <v>4</v>
      </c>
      <c r="B2796" s="4" t="s">
        <v>5</v>
      </c>
      <c r="C2796" s="4" t="s">
        <v>14</v>
      </c>
      <c r="D2796" s="4" t="s">
        <v>10</v>
      </c>
      <c r="E2796" s="4" t="s">
        <v>6</v>
      </c>
    </row>
    <row r="2797" spans="1:9">
      <c r="A2797" t="n">
        <v>23320</v>
      </c>
      <c r="B2797" s="57" t="n">
        <v>51</v>
      </c>
      <c r="C2797" s="7" t="n">
        <v>4</v>
      </c>
      <c r="D2797" s="7" t="n">
        <v>24</v>
      </c>
      <c r="E2797" s="7" t="s">
        <v>268</v>
      </c>
    </row>
    <row r="2798" spans="1:9">
      <c r="A2798" t="s">
        <v>4</v>
      </c>
      <c r="B2798" s="4" t="s">
        <v>5</v>
      </c>
      <c r="C2798" s="4" t="s">
        <v>10</v>
      </c>
    </row>
    <row r="2799" spans="1:9">
      <c r="A2799" t="n">
        <v>23334</v>
      </c>
      <c r="B2799" s="41" t="n">
        <v>16</v>
      </c>
      <c r="C2799" s="7" t="n">
        <v>0</v>
      </c>
    </row>
    <row r="2800" spans="1:9">
      <c r="A2800" t="s">
        <v>4</v>
      </c>
      <c r="B2800" s="4" t="s">
        <v>5</v>
      </c>
      <c r="C2800" s="4" t="s">
        <v>10</v>
      </c>
      <c r="D2800" s="4" t="s">
        <v>14</v>
      </c>
      <c r="E2800" s="4" t="s">
        <v>9</v>
      </c>
      <c r="F2800" s="4" t="s">
        <v>50</v>
      </c>
      <c r="G2800" s="4" t="s">
        <v>14</v>
      </c>
      <c r="H2800" s="4" t="s">
        <v>14</v>
      </c>
      <c r="I2800" s="4" t="s">
        <v>14</v>
      </c>
      <c r="J2800" s="4" t="s">
        <v>9</v>
      </c>
      <c r="K2800" s="4" t="s">
        <v>50</v>
      </c>
      <c r="L2800" s="4" t="s">
        <v>14</v>
      </c>
      <c r="M2800" s="4" t="s">
        <v>14</v>
      </c>
      <c r="N2800" s="4" t="s">
        <v>14</v>
      </c>
      <c r="O2800" s="4" t="s">
        <v>9</v>
      </c>
      <c r="P2800" s="4" t="s">
        <v>50</v>
      </c>
      <c r="Q2800" s="4" t="s">
        <v>14</v>
      </c>
      <c r="R2800" s="4" t="s">
        <v>14</v>
      </c>
    </row>
    <row r="2801" spans="1:18">
      <c r="A2801" t="n">
        <v>23337</v>
      </c>
      <c r="B2801" s="58" t="n">
        <v>26</v>
      </c>
      <c r="C2801" s="7" t="n">
        <v>24</v>
      </c>
      <c r="D2801" s="7" t="n">
        <v>17</v>
      </c>
      <c r="E2801" s="7" t="n">
        <v>27314</v>
      </c>
      <c r="F2801" s="7" t="s">
        <v>269</v>
      </c>
      <c r="G2801" s="7" t="n">
        <v>2</v>
      </c>
      <c r="H2801" s="7" t="n">
        <v>3</v>
      </c>
      <c r="I2801" s="7" t="n">
        <v>17</v>
      </c>
      <c r="J2801" s="7" t="n">
        <v>27315</v>
      </c>
      <c r="K2801" s="7" t="s">
        <v>270</v>
      </c>
      <c r="L2801" s="7" t="n">
        <v>2</v>
      </c>
      <c r="M2801" s="7" t="n">
        <v>3</v>
      </c>
      <c r="N2801" s="7" t="n">
        <v>17</v>
      </c>
      <c r="O2801" s="7" t="n">
        <v>27316</v>
      </c>
      <c r="P2801" s="7" t="s">
        <v>271</v>
      </c>
      <c r="Q2801" s="7" t="n">
        <v>2</v>
      </c>
      <c r="R2801" s="7" t="n">
        <v>0</v>
      </c>
    </row>
    <row r="2802" spans="1:18">
      <c r="A2802" t="s">
        <v>4</v>
      </c>
      <c r="B2802" s="4" t="s">
        <v>5</v>
      </c>
    </row>
    <row r="2803" spans="1:18">
      <c r="A2803" t="n">
        <v>23560</v>
      </c>
      <c r="B2803" s="33" t="n">
        <v>28</v>
      </c>
    </row>
    <row r="2804" spans="1:18">
      <c r="A2804" t="s">
        <v>4</v>
      </c>
      <c r="B2804" s="4" t="s">
        <v>5</v>
      </c>
      <c r="C2804" s="4" t="s">
        <v>14</v>
      </c>
      <c r="D2804" s="4" t="s">
        <v>10</v>
      </c>
      <c r="E2804" s="4" t="s">
        <v>6</v>
      </c>
    </row>
    <row r="2805" spans="1:18">
      <c r="A2805" t="n">
        <v>23561</v>
      </c>
      <c r="B2805" s="57" t="n">
        <v>51</v>
      </c>
      <c r="C2805" s="7" t="n">
        <v>4</v>
      </c>
      <c r="D2805" s="7" t="n">
        <v>25</v>
      </c>
      <c r="E2805" s="7" t="s">
        <v>76</v>
      </c>
    </row>
    <row r="2806" spans="1:18">
      <c r="A2806" t="s">
        <v>4</v>
      </c>
      <c r="B2806" s="4" t="s">
        <v>5</v>
      </c>
      <c r="C2806" s="4" t="s">
        <v>10</v>
      </c>
    </row>
    <row r="2807" spans="1:18">
      <c r="A2807" t="n">
        <v>23574</v>
      </c>
      <c r="B2807" s="41" t="n">
        <v>16</v>
      </c>
      <c r="C2807" s="7" t="n">
        <v>0</v>
      </c>
    </row>
    <row r="2808" spans="1:18">
      <c r="A2808" t="s">
        <v>4</v>
      </c>
      <c r="B2808" s="4" t="s">
        <v>5</v>
      </c>
      <c r="C2808" s="4" t="s">
        <v>10</v>
      </c>
      <c r="D2808" s="4" t="s">
        <v>14</v>
      </c>
      <c r="E2808" s="4" t="s">
        <v>9</v>
      </c>
      <c r="F2808" s="4" t="s">
        <v>50</v>
      </c>
      <c r="G2808" s="4" t="s">
        <v>14</v>
      </c>
      <c r="H2808" s="4" t="s">
        <v>14</v>
      </c>
    </row>
    <row r="2809" spans="1:18">
      <c r="A2809" t="n">
        <v>23577</v>
      </c>
      <c r="B2809" s="58" t="n">
        <v>26</v>
      </c>
      <c r="C2809" s="7" t="n">
        <v>25</v>
      </c>
      <c r="D2809" s="7" t="n">
        <v>17</v>
      </c>
      <c r="E2809" s="7" t="n">
        <v>34307</v>
      </c>
      <c r="F2809" s="7" t="s">
        <v>272</v>
      </c>
      <c r="G2809" s="7" t="n">
        <v>2</v>
      </c>
      <c r="H2809" s="7" t="n">
        <v>0</v>
      </c>
    </row>
    <row r="2810" spans="1:18">
      <c r="A2810" t="s">
        <v>4</v>
      </c>
      <c r="B2810" s="4" t="s">
        <v>5</v>
      </c>
    </row>
    <row r="2811" spans="1:18">
      <c r="A2811" t="n">
        <v>23639</v>
      </c>
      <c r="B2811" s="33" t="n">
        <v>28</v>
      </c>
    </row>
    <row r="2812" spans="1:18">
      <c r="A2812" t="s">
        <v>4</v>
      </c>
      <c r="B2812" s="4" t="s">
        <v>5</v>
      </c>
      <c r="C2812" s="4" t="s">
        <v>10</v>
      </c>
      <c r="D2812" s="4" t="s">
        <v>14</v>
      </c>
    </row>
    <row r="2813" spans="1:18">
      <c r="A2813" t="n">
        <v>23640</v>
      </c>
      <c r="B2813" s="69" t="n">
        <v>89</v>
      </c>
      <c r="C2813" s="7" t="n">
        <v>65533</v>
      </c>
      <c r="D2813" s="7" t="n">
        <v>1</v>
      </c>
    </row>
    <row r="2814" spans="1:18">
      <c r="A2814" t="s">
        <v>4</v>
      </c>
      <c r="B2814" s="4" t="s">
        <v>5</v>
      </c>
      <c r="C2814" s="4" t="s">
        <v>14</v>
      </c>
      <c r="D2814" s="4" t="s">
        <v>10</v>
      </c>
      <c r="E2814" s="4" t="s">
        <v>24</v>
      </c>
    </row>
    <row r="2815" spans="1:18">
      <c r="A2815" t="n">
        <v>23644</v>
      </c>
      <c r="B2815" s="37" t="n">
        <v>58</v>
      </c>
      <c r="C2815" s="7" t="n">
        <v>101</v>
      </c>
      <c r="D2815" s="7" t="n">
        <v>500</v>
      </c>
      <c r="E2815" s="7" t="n">
        <v>1</v>
      </c>
    </row>
    <row r="2816" spans="1:18">
      <c r="A2816" t="s">
        <v>4</v>
      </c>
      <c r="B2816" s="4" t="s">
        <v>5</v>
      </c>
      <c r="C2816" s="4" t="s">
        <v>14</v>
      </c>
      <c r="D2816" s="4" t="s">
        <v>10</v>
      </c>
    </row>
    <row r="2817" spans="1:18">
      <c r="A2817" t="n">
        <v>23652</v>
      </c>
      <c r="B2817" s="37" t="n">
        <v>58</v>
      </c>
      <c r="C2817" s="7" t="n">
        <v>254</v>
      </c>
      <c r="D2817" s="7" t="n">
        <v>0</v>
      </c>
    </row>
    <row r="2818" spans="1:18">
      <c r="A2818" t="s">
        <v>4</v>
      </c>
      <c r="B2818" s="4" t="s">
        <v>5</v>
      </c>
      <c r="C2818" s="4" t="s">
        <v>14</v>
      </c>
      <c r="D2818" s="4" t="s">
        <v>10</v>
      </c>
      <c r="E2818" s="4" t="s">
        <v>10</v>
      </c>
      <c r="F2818" s="4" t="s">
        <v>9</v>
      </c>
    </row>
    <row r="2819" spans="1:18">
      <c r="A2819" t="n">
        <v>23656</v>
      </c>
      <c r="B2819" s="67" t="n">
        <v>84</v>
      </c>
      <c r="C2819" s="7" t="n">
        <v>1</v>
      </c>
      <c r="D2819" s="7" t="n">
        <v>0</v>
      </c>
      <c r="E2819" s="7" t="n">
        <v>0</v>
      </c>
      <c r="F2819" s="7" t="n">
        <v>0</v>
      </c>
    </row>
    <row r="2820" spans="1:18">
      <c r="A2820" t="s">
        <v>4</v>
      </c>
      <c r="B2820" s="4" t="s">
        <v>5</v>
      </c>
      <c r="C2820" s="4" t="s">
        <v>14</v>
      </c>
      <c r="D2820" s="4" t="s">
        <v>14</v>
      </c>
      <c r="E2820" s="4" t="s">
        <v>24</v>
      </c>
      <c r="F2820" s="4" t="s">
        <v>24</v>
      </c>
      <c r="G2820" s="4" t="s">
        <v>24</v>
      </c>
      <c r="H2820" s="4" t="s">
        <v>10</v>
      </c>
    </row>
    <row r="2821" spans="1:18">
      <c r="A2821" t="n">
        <v>23666</v>
      </c>
      <c r="B2821" s="66" t="n">
        <v>45</v>
      </c>
      <c r="C2821" s="7" t="n">
        <v>2</v>
      </c>
      <c r="D2821" s="7" t="n">
        <v>3</v>
      </c>
      <c r="E2821" s="7" t="n">
        <v>-133.160003662109</v>
      </c>
      <c r="F2821" s="7" t="n">
        <v>0.129999995231628</v>
      </c>
      <c r="G2821" s="7" t="n">
        <v>131.589996337891</v>
      </c>
      <c r="H2821" s="7" t="n">
        <v>0</v>
      </c>
    </row>
    <row r="2822" spans="1:18">
      <c r="A2822" t="s">
        <v>4</v>
      </c>
      <c r="B2822" s="4" t="s">
        <v>5</v>
      </c>
      <c r="C2822" s="4" t="s">
        <v>14</v>
      </c>
      <c r="D2822" s="4" t="s">
        <v>14</v>
      </c>
      <c r="E2822" s="4" t="s">
        <v>24</v>
      </c>
      <c r="F2822" s="4" t="s">
        <v>24</v>
      </c>
      <c r="G2822" s="4" t="s">
        <v>24</v>
      </c>
      <c r="H2822" s="4" t="s">
        <v>10</v>
      </c>
      <c r="I2822" s="4" t="s">
        <v>14</v>
      </c>
    </row>
    <row r="2823" spans="1:18">
      <c r="A2823" t="n">
        <v>23683</v>
      </c>
      <c r="B2823" s="66" t="n">
        <v>45</v>
      </c>
      <c r="C2823" s="7" t="n">
        <v>4</v>
      </c>
      <c r="D2823" s="7" t="n">
        <v>3</v>
      </c>
      <c r="E2823" s="7" t="n">
        <v>15.3199996948242</v>
      </c>
      <c r="F2823" s="7" t="n">
        <v>324.609985351563</v>
      </c>
      <c r="G2823" s="7" t="n">
        <v>0</v>
      </c>
      <c r="H2823" s="7" t="n">
        <v>0</v>
      </c>
      <c r="I2823" s="7" t="n">
        <v>0</v>
      </c>
    </row>
    <row r="2824" spans="1:18">
      <c r="A2824" t="s">
        <v>4</v>
      </c>
      <c r="B2824" s="4" t="s">
        <v>5</v>
      </c>
      <c r="C2824" s="4" t="s">
        <v>14</v>
      </c>
      <c r="D2824" s="4" t="s">
        <v>14</v>
      </c>
      <c r="E2824" s="4" t="s">
        <v>24</v>
      </c>
      <c r="F2824" s="4" t="s">
        <v>10</v>
      </c>
    </row>
    <row r="2825" spans="1:18">
      <c r="A2825" t="n">
        <v>23701</v>
      </c>
      <c r="B2825" s="66" t="n">
        <v>45</v>
      </c>
      <c r="C2825" s="7" t="n">
        <v>5</v>
      </c>
      <c r="D2825" s="7" t="n">
        <v>3</v>
      </c>
      <c r="E2825" s="7" t="n">
        <v>1</v>
      </c>
      <c r="F2825" s="7" t="n">
        <v>0</v>
      </c>
    </row>
    <row r="2826" spans="1:18">
      <c r="A2826" t="s">
        <v>4</v>
      </c>
      <c r="B2826" s="4" t="s">
        <v>5</v>
      </c>
      <c r="C2826" s="4" t="s">
        <v>14</v>
      </c>
      <c r="D2826" s="4" t="s">
        <v>14</v>
      </c>
      <c r="E2826" s="4" t="s">
        <v>24</v>
      </c>
      <c r="F2826" s="4" t="s">
        <v>10</v>
      </c>
    </row>
    <row r="2827" spans="1:18">
      <c r="A2827" t="n">
        <v>23710</v>
      </c>
      <c r="B2827" s="66" t="n">
        <v>45</v>
      </c>
      <c r="C2827" s="7" t="n">
        <v>11</v>
      </c>
      <c r="D2827" s="7" t="n">
        <v>3</v>
      </c>
      <c r="E2827" s="7" t="n">
        <v>45</v>
      </c>
      <c r="F2827" s="7" t="n">
        <v>0</v>
      </c>
    </row>
    <row r="2828" spans="1:18">
      <c r="A2828" t="s">
        <v>4</v>
      </c>
      <c r="B2828" s="4" t="s">
        <v>5</v>
      </c>
      <c r="C2828" s="4" t="s">
        <v>14</v>
      </c>
      <c r="D2828" s="4" t="s">
        <v>14</v>
      </c>
      <c r="E2828" s="4" t="s">
        <v>24</v>
      </c>
      <c r="F2828" s="4" t="s">
        <v>10</v>
      </c>
    </row>
    <row r="2829" spans="1:18">
      <c r="A2829" t="n">
        <v>23719</v>
      </c>
      <c r="B2829" s="66" t="n">
        <v>45</v>
      </c>
      <c r="C2829" s="7" t="n">
        <v>5</v>
      </c>
      <c r="D2829" s="7" t="n">
        <v>3</v>
      </c>
      <c r="E2829" s="7" t="n">
        <v>0.800000011920929</v>
      </c>
      <c r="F2829" s="7" t="n">
        <v>3000</v>
      </c>
    </row>
    <row r="2830" spans="1:18">
      <c r="A2830" t="s">
        <v>4</v>
      </c>
      <c r="B2830" s="4" t="s">
        <v>5</v>
      </c>
      <c r="C2830" s="4" t="s">
        <v>14</v>
      </c>
    </row>
    <row r="2831" spans="1:18">
      <c r="A2831" t="n">
        <v>23728</v>
      </c>
      <c r="B2831" s="72" t="n">
        <v>116</v>
      </c>
      <c r="C2831" s="7" t="n">
        <v>0</v>
      </c>
    </row>
    <row r="2832" spans="1:18">
      <c r="A2832" t="s">
        <v>4</v>
      </c>
      <c r="B2832" s="4" t="s">
        <v>5</v>
      </c>
      <c r="C2832" s="4" t="s">
        <v>14</v>
      </c>
      <c r="D2832" s="4" t="s">
        <v>10</v>
      </c>
    </row>
    <row r="2833" spans="1:9">
      <c r="A2833" t="n">
        <v>23730</v>
      </c>
      <c r="B2833" s="72" t="n">
        <v>116</v>
      </c>
      <c r="C2833" s="7" t="n">
        <v>2</v>
      </c>
      <c r="D2833" s="7" t="n">
        <v>1</v>
      </c>
    </row>
    <row r="2834" spans="1:9">
      <c r="A2834" t="s">
        <v>4</v>
      </c>
      <c r="B2834" s="4" t="s">
        <v>5</v>
      </c>
      <c r="C2834" s="4" t="s">
        <v>14</v>
      </c>
      <c r="D2834" s="4" t="s">
        <v>9</v>
      </c>
    </row>
    <row r="2835" spans="1:9">
      <c r="A2835" t="n">
        <v>23734</v>
      </c>
      <c r="B2835" s="72" t="n">
        <v>116</v>
      </c>
      <c r="C2835" s="7" t="n">
        <v>5</v>
      </c>
      <c r="D2835" s="7" t="n">
        <v>1112014848</v>
      </c>
    </row>
    <row r="2836" spans="1:9">
      <c r="A2836" t="s">
        <v>4</v>
      </c>
      <c r="B2836" s="4" t="s">
        <v>5</v>
      </c>
      <c r="C2836" s="4" t="s">
        <v>14</v>
      </c>
      <c r="D2836" s="4" t="s">
        <v>10</v>
      </c>
    </row>
    <row r="2837" spans="1:9">
      <c r="A2837" t="n">
        <v>23740</v>
      </c>
      <c r="B2837" s="72" t="n">
        <v>116</v>
      </c>
      <c r="C2837" s="7" t="n">
        <v>6</v>
      </c>
      <c r="D2837" s="7" t="n">
        <v>1</v>
      </c>
    </row>
    <row r="2838" spans="1:9">
      <c r="A2838" t="s">
        <v>4</v>
      </c>
      <c r="B2838" s="4" t="s">
        <v>5</v>
      </c>
      <c r="C2838" s="4" t="s">
        <v>14</v>
      </c>
      <c r="D2838" s="4" t="s">
        <v>10</v>
      </c>
    </row>
    <row r="2839" spans="1:9">
      <c r="A2839" t="n">
        <v>23744</v>
      </c>
      <c r="B2839" s="37" t="n">
        <v>58</v>
      </c>
      <c r="C2839" s="7" t="n">
        <v>255</v>
      </c>
      <c r="D2839" s="7" t="n">
        <v>0</v>
      </c>
    </row>
    <row r="2840" spans="1:9">
      <c r="A2840" t="s">
        <v>4</v>
      </c>
      <c r="B2840" s="4" t="s">
        <v>5</v>
      </c>
      <c r="C2840" s="4" t="s">
        <v>14</v>
      </c>
      <c r="D2840" s="4" t="s">
        <v>10</v>
      </c>
      <c r="E2840" s="4" t="s">
        <v>6</v>
      </c>
      <c r="F2840" s="4" t="s">
        <v>6</v>
      </c>
      <c r="G2840" s="4" t="s">
        <v>6</v>
      </c>
      <c r="H2840" s="4" t="s">
        <v>6</v>
      </c>
    </row>
    <row r="2841" spans="1:9">
      <c r="A2841" t="n">
        <v>23748</v>
      </c>
      <c r="B2841" s="57" t="n">
        <v>51</v>
      </c>
      <c r="C2841" s="7" t="n">
        <v>3</v>
      </c>
      <c r="D2841" s="7" t="n">
        <v>7</v>
      </c>
      <c r="E2841" s="7" t="s">
        <v>273</v>
      </c>
      <c r="F2841" s="7" t="s">
        <v>170</v>
      </c>
      <c r="G2841" s="7" t="s">
        <v>169</v>
      </c>
      <c r="H2841" s="7" t="s">
        <v>170</v>
      </c>
    </row>
    <row r="2842" spans="1:9">
      <c r="A2842" t="s">
        <v>4</v>
      </c>
      <c r="B2842" s="4" t="s">
        <v>5</v>
      </c>
      <c r="C2842" s="4" t="s">
        <v>10</v>
      </c>
      <c r="D2842" s="4" t="s">
        <v>14</v>
      </c>
      <c r="E2842" s="4" t="s">
        <v>14</v>
      </c>
      <c r="F2842" s="4" t="s">
        <v>6</v>
      </c>
    </row>
    <row r="2843" spans="1:9">
      <c r="A2843" t="n">
        <v>23761</v>
      </c>
      <c r="B2843" s="19" t="n">
        <v>20</v>
      </c>
      <c r="C2843" s="7" t="n">
        <v>7</v>
      </c>
      <c r="D2843" s="7" t="n">
        <v>2</v>
      </c>
      <c r="E2843" s="7" t="n">
        <v>10</v>
      </c>
      <c r="F2843" s="7" t="s">
        <v>184</v>
      </c>
    </row>
    <row r="2844" spans="1:9">
      <c r="A2844" t="s">
        <v>4</v>
      </c>
      <c r="B2844" s="4" t="s">
        <v>5</v>
      </c>
      <c r="C2844" s="4" t="s">
        <v>10</v>
      </c>
    </row>
    <row r="2845" spans="1:9">
      <c r="A2845" t="n">
        <v>23782</v>
      </c>
      <c r="B2845" s="41" t="n">
        <v>16</v>
      </c>
      <c r="C2845" s="7" t="n">
        <v>500</v>
      </c>
    </row>
    <row r="2846" spans="1:9">
      <c r="A2846" t="s">
        <v>4</v>
      </c>
      <c r="B2846" s="4" t="s">
        <v>5</v>
      </c>
      <c r="C2846" s="4" t="s">
        <v>14</v>
      </c>
      <c r="D2846" s="4" t="s">
        <v>10</v>
      </c>
      <c r="E2846" s="4" t="s">
        <v>6</v>
      </c>
    </row>
    <row r="2847" spans="1:9">
      <c r="A2847" t="n">
        <v>23785</v>
      </c>
      <c r="B2847" s="57" t="n">
        <v>51</v>
      </c>
      <c r="C2847" s="7" t="n">
        <v>4</v>
      </c>
      <c r="D2847" s="7" t="n">
        <v>7</v>
      </c>
      <c r="E2847" s="7" t="s">
        <v>274</v>
      </c>
    </row>
    <row r="2848" spans="1:9">
      <c r="A2848" t="s">
        <v>4</v>
      </c>
      <c r="B2848" s="4" t="s">
        <v>5</v>
      </c>
      <c r="C2848" s="4" t="s">
        <v>10</v>
      </c>
    </row>
    <row r="2849" spans="1:8">
      <c r="A2849" t="n">
        <v>23799</v>
      </c>
      <c r="B2849" s="41" t="n">
        <v>16</v>
      </c>
      <c r="C2849" s="7" t="n">
        <v>0</v>
      </c>
    </row>
    <row r="2850" spans="1:8">
      <c r="A2850" t="s">
        <v>4</v>
      </c>
      <c r="B2850" s="4" t="s">
        <v>5</v>
      </c>
      <c r="C2850" s="4" t="s">
        <v>10</v>
      </c>
      <c r="D2850" s="4" t="s">
        <v>14</v>
      </c>
      <c r="E2850" s="4" t="s">
        <v>9</v>
      </c>
      <c r="F2850" s="4" t="s">
        <v>50</v>
      </c>
      <c r="G2850" s="4" t="s">
        <v>14</v>
      </c>
      <c r="H2850" s="4" t="s">
        <v>14</v>
      </c>
      <c r="I2850" s="4" t="s">
        <v>14</v>
      </c>
      <c r="J2850" s="4" t="s">
        <v>9</v>
      </c>
      <c r="K2850" s="4" t="s">
        <v>50</v>
      </c>
      <c r="L2850" s="4" t="s">
        <v>14</v>
      </c>
      <c r="M2850" s="4" t="s">
        <v>14</v>
      </c>
      <c r="N2850" s="4" t="s">
        <v>14</v>
      </c>
      <c r="O2850" s="4" t="s">
        <v>9</v>
      </c>
      <c r="P2850" s="4" t="s">
        <v>50</v>
      </c>
      <c r="Q2850" s="4" t="s">
        <v>14</v>
      </c>
      <c r="R2850" s="4" t="s">
        <v>14</v>
      </c>
    </row>
    <row r="2851" spans="1:8">
      <c r="A2851" t="n">
        <v>23802</v>
      </c>
      <c r="B2851" s="58" t="n">
        <v>26</v>
      </c>
      <c r="C2851" s="7" t="n">
        <v>7</v>
      </c>
      <c r="D2851" s="7" t="n">
        <v>17</v>
      </c>
      <c r="E2851" s="7" t="n">
        <v>4338</v>
      </c>
      <c r="F2851" s="7" t="s">
        <v>275</v>
      </c>
      <c r="G2851" s="7" t="n">
        <v>2</v>
      </c>
      <c r="H2851" s="7" t="n">
        <v>3</v>
      </c>
      <c r="I2851" s="7" t="n">
        <v>17</v>
      </c>
      <c r="J2851" s="7" t="n">
        <v>4339</v>
      </c>
      <c r="K2851" s="7" t="s">
        <v>276</v>
      </c>
      <c r="L2851" s="7" t="n">
        <v>2</v>
      </c>
      <c r="M2851" s="7" t="n">
        <v>3</v>
      </c>
      <c r="N2851" s="7" t="n">
        <v>17</v>
      </c>
      <c r="O2851" s="7" t="n">
        <v>4340</v>
      </c>
      <c r="P2851" s="7" t="s">
        <v>277</v>
      </c>
      <c r="Q2851" s="7" t="n">
        <v>2</v>
      </c>
      <c r="R2851" s="7" t="n">
        <v>0</v>
      </c>
    </row>
    <row r="2852" spans="1:8">
      <c r="A2852" t="s">
        <v>4</v>
      </c>
      <c r="B2852" s="4" t="s">
        <v>5</v>
      </c>
    </row>
    <row r="2853" spans="1:8">
      <c r="A2853" t="n">
        <v>23991</v>
      </c>
      <c r="B2853" s="33" t="n">
        <v>28</v>
      </c>
    </row>
    <row r="2854" spans="1:8">
      <c r="A2854" t="s">
        <v>4</v>
      </c>
      <c r="B2854" s="4" t="s">
        <v>5</v>
      </c>
      <c r="C2854" s="4" t="s">
        <v>10</v>
      </c>
      <c r="D2854" s="4" t="s">
        <v>14</v>
      </c>
    </row>
    <row r="2855" spans="1:8">
      <c r="A2855" t="n">
        <v>23992</v>
      </c>
      <c r="B2855" s="69" t="n">
        <v>89</v>
      </c>
      <c r="C2855" s="7" t="n">
        <v>65533</v>
      </c>
      <c r="D2855" s="7" t="n">
        <v>1</v>
      </c>
    </row>
    <row r="2856" spans="1:8">
      <c r="A2856" t="s">
        <v>4</v>
      </c>
      <c r="B2856" s="4" t="s">
        <v>5</v>
      </c>
      <c r="C2856" s="4" t="s">
        <v>14</v>
      </c>
      <c r="D2856" s="4" t="s">
        <v>10</v>
      </c>
      <c r="E2856" s="4" t="s">
        <v>24</v>
      </c>
    </row>
    <row r="2857" spans="1:8">
      <c r="A2857" t="n">
        <v>23996</v>
      </c>
      <c r="B2857" s="37" t="n">
        <v>58</v>
      </c>
      <c r="C2857" s="7" t="n">
        <v>101</v>
      </c>
      <c r="D2857" s="7" t="n">
        <v>500</v>
      </c>
      <c r="E2857" s="7" t="n">
        <v>1</v>
      </c>
    </row>
    <row r="2858" spans="1:8">
      <c r="A2858" t="s">
        <v>4</v>
      </c>
      <c r="B2858" s="4" t="s">
        <v>5</v>
      </c>
      <c r="C2858" s="4" t="s">
        <v>14</v>
      </c>
      <c r="D2858" s="4" t="s">
        <v>10</v>
      </c>
    </row>
    <row r="2859" spans="1:8">
      <c r="A2859" t="n">
        <v>24004</v>
      </c>
      <c r="B2859" s="37" t="n">
        <v>58</v>
      </c>
      <c r="C2859" s="7" t="n">
        <v>254</v>
      </c>
      <c r="D2859" s="7" t="n">
        <v>0</v>
      </c>
    </row>
    <row r="2860" spans="1:8">
      <c r="A2860" t="s">
        <v>4</v>
      </c>
      <c r="B2860" s="4" t="s">
        <v>5</v>
      </c>
      <c r="C2860" s="4" t="s">
        <v>14</v>
      </c>
    </row>
    <row r="2861" spans="1:8">
      <c r="A2861" t="n">
        <v>24008</v>
      </c>
      <c r="B2861" s="72" t="n">
        <v>116</v>
      </c>
      <c r="C2861" s="7" t="n">
        <v>0</v>
      </c>
    </row>
    <row r="2862" spans="1:8">
      <c r="A2862" t="s">
        <v>4</v>
      </c>
      <c r="B2862" s="4" t="s">
        <v>5</v>
      </c>
      <c r="C2862" s="4" t="s">
        <v>14</v>
      </c>
      <c r="D2862" s="4" t="s">
        <v>10</v>
      </c>
    </row>
    <row r="2863" spans="1:8">
      <c r="A2863" t="n">
        <v>24010</v>
      </c>
      <c r="B2863" s="72" t="n">
        <v>116</v>
      </c>
      <c r="C2863" s="7" t="n">
        <v>2</v>
      </c>
      <c r="D2863" s="7" t="n">
        <v>1</v>
      </c>
    </row>
    <row r="2864" spans="1:8">
      <c r="A2864" t="s">
        <v>4</v>
      </c>
      <c r="B2864" s="4" t="s">
        <v>5</v>
      </c>
      <c r="C2864" s="4" t="s">
        <v>14</v>
      </c>
      <c r="D2864" s="4" t="s">
        <v>9</v>
      </c>
    </row>
    <row r="2865" spans="1:18">
      <c r="A2865" t="n">
        <v>24014</v>
      </c>
      <c r="B2865" s="72" t="n">
        <v>116</v>
      </c>
      <c r="C2865" s="7" t="n">
        <v>5</v>
      </c>
      <c r="D2865" s="7" t="n">
        <v>1128792064</v>
      </c>
    </row>
    <row r="2866" spans="1:18">
      <c r="A2866" t="s">
        <v>4</v>
      </c>
      <c r="B2866" s="4" t="s">
        <v>5</v>
      </c>
      <c r="C2866" s="4" t="s">
        <v>14</v>
      </c>
      <c r="D2866" s="4" t="s">
        <v>10</v>
      </c>
    </row>
    <row r="2867" spans="1:18">
      <c r="A2867" t="n">
        <v>24020</v>
      </c>
      <c r="B2867" s="72" t="n">
        <v>116</v>
      </c>
      <c r="C2867" s="7" t="n">
        <v>6</v>
      </c>
      <c r="D2867" s="7" t="n">
        <v>1</v>
      </c>
    </row>
    <row r="2868" spans="1:18">
      <c r="A2868" t="s">
        <v>4</v>
      </c>
      <c r="B2868" s="4" t="s">
        <v>5</v>
      </c>
      <c r="C2868" s="4" t="s">
        <v>14</v>
      </c>
      <c r="D2868" s="4" t="s">
        <v>14</v>
      </c>
      <c r="E2868" s="4" t="s">
        <v>24</v>
      </c>
      <c r="F2868" s="4" t="s">
        <v>24</v>
      </c>
      <c r="G2868" s="4" t="s">
        <v>24</v>
      </c>
      <c r="H2868" s="4" t="s">
        <v>10</v>
      </c>
    </row>
    <row r="2869" spans="1:18">
      <c r="A2869" t="n">
        <v>24024</v>
      </c>
      <c r="B2869" s="66" t="n">
        <v>45</v>
      </c>
      <c r="C2869" s="7" t="n">
        <v>2</v>
      </c>
      <c r="D2869" s="7" t="n">
        <v>3</v>
      </c>
      <c r="E2869" s="7" t="n">
        <v>-139.740005493164</v>
      </c>
      <c r="F2869" s="7" t="n">
        <v>0.330000013113022</v>
      </c>
      <c r="G2869" s="7" t="n">
        <v>135.470001220703</v>
      </c>
      <c r="H2869" s="7" t="n">
        <v>0</v>
      </c>
    </row>
    <row r="2870" spans="1:18">
      <c r="A2870" t="s">
        <v>4</v>
      </c>
      <c r="B2870" s="4" t="s">
        <v>5</v>
      </c>
      <c r="C2870" s="4" t="s">
        <v>14</v>
      </c>
      <c r="D2870" s="4" t="s">
        <v>14</v>
      </c>
      <c r="E2870" s="4" t="s">
        <v>24</v>
      </c>
      <c r="F2870" s="4" t="s">
        <v>24</v>
      </c>
      <c r="G2870" s="4" t="s">
        <v>24</v>
      </c>
      <c r="H2870" s="4" t="s">
        <v>10</v>
      </c>
      <c r="I2870" s="4" t="s">
        <v>14</v>
      </c>
    </row>
    <row r="2871" spans="1:18">
      <c r="A2871" t="n">
        <v>24041</v>
      </c>
      <c r="B2871" s="66" t="n">
        <v>45</v>
      </c>
      <c r="C2871" s="7" t="n">
        <v>4</v>
      </c>
      <c r="D2871" s="7" t="n">
        <v>3</v>
      </c>
      <c r="E2871" s="7" t="n">
        <v>11.5699996948242</v>
      </c>
      <c r="F2871" s="7" t="n">
        <v>58.1599998474121</v>
      </c>
      <c r="G2871" s="7" t="n">
        <v>0</v>
      </c>
      <c r="H2871" s="7" t="n">
        <v>0</v>
      </c>
      <c r="I2871" s="7" t="n">
        <v>1</v>
      </c>
    </row>
    <row r="2872" spans="1:18">
      <c r="A2872" t="s">
        <v>4</v>
      </c>
      <c r="B2872" s="4" t="s">
        <v>5</v>
      </c>
      <c r="C2872" s="4" t="s">
        <v>14</v>
      </c>
      <c r="D2872" s="4" t="s">
        <v>14</v>
      </c>
      <c r="E2872" s="4" t="s">
        <v>24</v>
      </c>
      <c r="F2872" s="4" t="s">
        <v>10</v>
      </c>
    </row>
    <row r="2873" spans="1:18">
      <c r="A2873" t="n">
        <v>24059</v>
      </c>
      <c r="B2873" s="66" t="n">
        <v>45</v>
      </c>
      <c r="C2873" s="7" t="n">
        <v>5</v>
      </c>
      <c r="D2873" s="7" t="n">
        <v>3</v>
      </c>
      <c r="E2873" s="7" t="n">
        <v>1.10000002384186</v>
      </c>
      <c r="F2873" s="7" t="n">
        <v>0</v>
      </c>
    </row>
    <row r="2874" spans="1:18">
      <c r="A2874" t="s">
        <v>4</v>
      </c>
      <c r="B2874" s="4" t="s">
        <v>5</v>
      </c>
      <c r="C2874" s="4" t="s">
        <v>14</v>
      </c>
      <c r="D2874" s="4" t="s">
        <v>14</v>
      </c>
      <c r="E2874" s="4" t="s">
        <v>24</v>
      </c>
      <c r="F2874" s="4" t="s">
        <v>10</v>
      </c>
    </row>
    <row r="2875" spans="1:18">
      <c r="A2875" t="n">
        <v>24068</v>
      </c>
      <c r="B2875" s="66" t="n">
        <v>45</v>
      </c>
      <c r="C2875" s="7" t="n">
        <v>11</v>
      </c>
      <c r="D2875" s="7" t="n">
        <v>3</v>
      </c>
      <c r="E2875" s="7" t="n">
        <v>45</v>
      </c>
      <c r="F2875" s="7" t="n">
        <v>0</v>
      </c>
    </row>
    <row r="2876" spans="1:18">
      <c r="A2876" t="s">
        <v>4</v>
      </c>
      <c r="B2876" s="4" t="s">
        <v>5</v>
      </c>
      <c r="C2876" s="4" t="s">
        <v>10</v>
      </c>
      <c r="D2876" s="4" t="s">
        <v>24</v>
      </c>
      <c r="E2876" s="4" t="s">
        <v>24</v>
      </c>
      <c r="F2876" s="4" t="s">
        <v>24</v>
      </c>
      <c r="G2876" s="4" t="s">
        <v>10</v>
      </c>
      <c r="H2876" s="4" t="s">
        <v>10</v>
      </c>
    </row>
    <row r="2877" spans="1:18">
      <c r="A2877" t="n">
        <v>24077</v>
      </c>
      <c r="B2877" s="53" t="n">
        <v>60</v>
      </c>
      <c r="C2877" s="7" t="n">
        <v>24</v>
      </c>
      <c r="D2877" s="7" t="n">
        <v>0</v>
      </c>
      <c r="E2877" s="7" t="n">
        <v>0</v>
      </c>
      <c r="F2877" s="7" t="n">
        <v>0</v>
      </c>
      <c r="G2877" s="7" t="n">
        <v>0</v>
      </c>
      <c r="H2877" s="7" t="n">
        <v>1</v>
      </c>
    </row>
    <row r="2878" spans="1:18">
      <c r="A2878" t="s">
        <v>4</v>
      </c>
      <c r="B2878" s="4" t="s">
        <v>5</v>
      </c>
      <c r="C2878" s="4" t="s">
        <v>10</v>
      </c>
      <c r="D2878" s="4" t="s">
        <v>24</v>
      </c>
      <c r="E2878" s="4" t="s">
        <v>24</v>
      </c>
      <c r="F2878" s="4" t="s">
        <v>24</v>
      </c>
      <c r="G2878" s="4" t="s">
        <v>10</v>
      </c>
      <c r="H2878" s="4" t="s">
        <v>10</v>
      </c>
    </row>
    <row r="2879" spans="1:18">
      <c r="A2879" t="n">
        <v>24096</v>
      </c>
      <c r="B2879" s="53" t="n">
        <v>60</v>
      </c>
      <c r="C2879" s="7" t="n">
        <v>24</v>
      </c>
      <c r="D2879" s="7" t="n">
        <v>0</v>
      </c>
      <c r="E2879" s="7" t="n">
        <v>0</v>
      </c>
      <c r="F2879" s="7" t="n">
        <v>0</v>
      </c>
      <c r="G2879" s="7" t="n">
        <v>0</v>
      </c>
      <c r="H2879" s="7" t="n">
        <v>0</v>
      </c>
    </row>
    <row r="2880" spans="1:18">
      <c r="A2880" t="s">
        <v>4</v>
      </c>
      <c r="B2880" s="4" t="s">
        <v>5</v>
      </c>
      <c r="C2880" s="4" t="s">
        <v>10</v>
      </c>
      <c r="D2880" s="4" t="s">
        <v>10</v>
      </c>
      <c r="E2880" s="4" t="s">
        <v>10</v>
      </c>
    </row>
    <row r="2881" spans="1:9">
      <c r="A2881" t="n">
        <v>24115</v>
      </c>
      <c r="B2881" s="73" t="n">
        <v>61</v>
      </c>
      <c r="C2881" s="7" t="n">
        <v>24</v>
      </c>
      <c r="D2881" s="7" t="n">
        <v>65533</v>
      </c>
      <c r="E2881" s="7" t="n">
        <v>0</v>
      </c>
    </row>
    <row r="2882" spans="1:9">
      <c r="A2882" t="s">
        <v>4</v>
      </c>
      <c r="B2882" s="4" t="s">
        <v>5</v>
      </c>
      <c r="C2882" s="4" t="s">
        <v>10</v>
      </c>
      <c r="D2882" s="4" t="s">
        <v>24</v>
      </c>
      <c r="E2882" s="4" t="s">
        <v>24</v>
      </c>
      <c r="F2882" s="4" t="s">
        <v>24</v>
      </c>
      <c r="G2882" s="4" t="s">
        <v>10</v>
      </c>
      <c r="H2882" s="4" t="s">
        <v>10</v>
      </c>
    </row>
    <row r="2883" spans="1:9">
      <c r="A2883" t="n">
        <v>24122</v>
      </c>
      <c r="B2883" s="53" t="n">
        <v>60</v>
      </c>
      <c r="C2883" s="7" t="n">
        <v>25</v>
      </c>
      <c r="D2883" s="7" t="n">
        <v>0</v>
      </c>
      <c r="E2883" s="7" t="n">
        <v>0</v>
      </c>
      <c r="F2883" s="7" t="n">
        <v>0</v>
      </c>
      <c r="G2883" s="7" t="n">
        <v>0</v>
      </c>
      <c r="H2883" s="7" t="n">
        <v>1</v>
      </c>
    </row>
    <row r="2884" spans="1:9">
      <c r="A2884" t="s">
        <v>4</v>
      </c>
      <c r="B2884" s="4" t="s">
        <v>5</v>
      </c>
      <c r="C2884" s="4" t="s">
        <v>10</v>
      </c>
      <c r="D2884" s="4" t="s">
        <v>24</v>
      </c>
      <c r="E2884" s="4" t="s">
        <v>24</v>
      </c>
      <c r="F2884" s="4" t="s">
        <v>24</v>
      </c>
      <c r="G2884" s="4" t="s">
        <v>10</v>
      </c>
      <c r="H2884" s="4" t="s">
        <v>10</v>
      </c>
    </row>
    <row r="2885" spans="1:9">
      <c r="A2885" t="n">
        <v>24141</v>
      </c>
      <c r="B2885" s="53" t="n">
        <v>60</v>
      </c>
      <c r="C2885" s="7" t="n">
        <v>25</v>
      </c>
      <c r="D2885" s="7" t="n">
        <v>0</v>
      </c>
      <c r="E2885" s="7" t="n">
        <v>0</v>
      </c>
      <c r="F2885" s="7" t="n">
        <v>0</v>
      </c>
      <c r="G2885" s="7" t="n">
        <v>0</v>
      </c>
      <c r="H2885" s="7" t="n">
        <v>0</v>
      </c>
    </row>
    <row r="2886" spans="1:9">
      <c r="A2886" t="s">
        <v>4</v>
      </c>
      <c r="B2886" s="4" t="s">
        <v>5</v>
      </c>
      <c r="C2886" s="4" t="s">
        <v>10</v>
      </c>
      <c r="D2886" s="4" t="s">
        <v>10</v>
      </c>
      <c r="E2886" s="4" t="s">
        <v>10</v>
      </c>
    </row>
    <row r="2887" spans="1:9">
      <c r="A2887" t="n">
        <v>24160</v>
      </c>
      <c r="B2887" s="73" t="n">
        <v>61</v>
      </c>
      <c r="C2887" s="7" t="n">
        <v>25</v>
      </c>
      <c r="D2887" s="7" t="n">
        <v>65533</v>
      </c>
      <c r="E2887" s="7" t="n">
        <v>0</v>
      </c>
    </row>
    <row r="2888" spans="1:9">
      <c r="A2888" t="s">
        <v>4</v>
      </c>
      <c r="B2888" s="4" t="s">
        <v>5</v>
      </c>
      <c r="C2888" s="4" t="s">
        <v>14</v>
      </c>
      <c r="D2888" s="4" t="s">
        <v>10</v>
      </c>
    </row>
    <row r="2889" spans="1:9">
      <c r="A2889" t="n">
        <v>24167</v>
      </c>
      <c r="B2889" s="37" t="n">
        <v>58</v>
      </c>
      <c r="C2889" s="7" t="n">
        <v>255</v>
      </c>
      <c r="D2889" s="7" t="n">
        <v>0</v>
      </c>
    </row>
    <row r="2890" spans="1:9">
      <c r="A2890" t="s">
        <v>4</v>
      </c>
      <c r="B2890" s="4" t="s">
        <v>5</v>
      </c>
      <c r="C2890" s="4" t="s">
        <v>14</v>
      </c>
      <c r="D2890" s="4" t="s">
        <v>10</v>
      </c>
      <c r="E2890" s="4" t="s">
        <v>6</v>
      </c>
    </row>
    <row r="2891" spans="1:9">
      <c r="A2891" t="n">
        <v>24171</v>
      </c>
      <c r="B2891" s="57" t="n">
        <v>51</v>
      </c>
      <c r="C2891" s="7" t="n">
        <v>4</v>
      </c>
      <c r="D2891" s="7" t="n">
        <v>24</v>
      </c>
      <c r="E2891" s="7" t="s">
        <v>278</v>
      </c>
    </row>
    <row r="2892" spans="1:9">
      <c r="A2892" t="s">
        <v>4</v>
      </c>
      <c r="B2892" s="4" t="s">
        <v>5</v>
      </c>
      <c r="C2892" s="4" t="s">
        <v>10</v>
      </c>
    </row>
    <row r="2893" spans="1:9">
      <c r="A2893" t="n">
        <v>24185</v>
      </c>
      <c r="B2893" s="41" t="n">
        <v>16</v>
      </c>
      <c r="C2893" s="7" t="n">
        <v>0</v>
      </c>
    </row>
    <row r="2894" spans="1:9">
      <c r="A2894" t="s">
        <v>4</v>
      </c>
      <c r="B2894" s="4" t="s">
        <v>5</v>
      </c>
      <c r="C2894" s="4" t="s">
        <v>10</v>
      </c>
      <c r="D2894" s="4" t="s">
        <v>14</v>
      </c>
      <c r="E2894" s="4" t="s">
        <v>9</v>
      </c>
      <c r="F2894" s="4" t="s">
        <v>50</v>
      </c>
      <c r="G2894" s="4" t="s">
        <v>14</v>
      </c>
      <c r="H2894" s="4" t="s">
        <v>14</v>
      </c>
    </row>
    <row r="2895" spans="1:9">
      <c r="A2895" t="n">
        <v>24188</v>
      </c>
      <c r="B2895" s="58" t="n">
        <v>26</v>
      </c>
      <c r="C2895" s="7" t="n">
        <v>24</v>
      </c>
      <c r="D2895" s="7" t="n">
        <v>17</v>
      </c>
      <c r="E2895" s="7" t="n">
        <v>27317</v>
      </c>
      <c r="F2895" s="7" t="s">
        <v>279</v>
      </c>
      <c r="G2895" s="7" t="n">
        <v>2</v>
      </c>
      <c r="H2895" s="7" t="n">
        <v>0</v>
      </c>
    </row>
    <row r="2896" spans="1:9">
      <c r="A2896" t="s">
        <v>4</v>
      </c>
      <c r="B2896" s="4" t="s">
        <v>5</v>
      </c>
    </row>
    <row r="2897" spans="1:8">
      <c r="A2897" t="n">
        <v>24240</v>
      </c>
      <c r="B2897" s="33" t="n">
        <v>28</v>
      </c>
    </row>
    <row r="2898" spans="1:8">
      <c r="A2898" t="s">
        <v>4</v>
      </c>
      <c r="B2898" s="4" t="s">
        <v>5</v>
      </c>
      <c r="C2898" s="4" t="s">
        <v>10</v>
      </c>
      <c r="D2898" s="4" t="s">
        <v>14</v>
      </c>
    </row>
    <row r="2899" spans="1:8">
      <c r="A2899" t="n">
        <v>24241</v>
      </c>
      <c r="B2899" s="69" t="n">
        <v>89</v>
      </c>
      <c r="C2899" s="7" t="n">
        <v>65533</v>
      </c>
      <c r="D2899" s="7" t="n">
        <v>1</v>
      </c>
    </row>
    <row r="2900" spans="1:8">
      <c r="A2900" t="s">
        <v>4</v>
      </c>
      <c r="B2900" s="4" t="s">
        <v>5</v>
      </c>
      <c r="C2900" s="4" t="s">
        <v>14</v>
      </c>
      <c r="D2900" s="4" t="s">
        <v>14</v>
      </c>
      <c r="E2900" s="4" t="s">
        <v>24</v>
      </c>
      <c r="F2900" s="4" t="s">
        <v>24</v>
      </c>
      <c r="G2900" s="4" t="s">
        <v>24</v>
      </c>
      <c r="H2900" s="4" t="s">
        <v>10</v>
      </c>
    </row>
    <row r="2901" spans="1:8">
      <c r="A2901" t="n">
        <v>24245</v>
      </c>
      <c r="B2901" s="66" t="n">
        <v>45</v>
      </c>
      <c r="C2901" s="7" t="n">
        <v>2</v>
      </c>
      <c r="D2901" s="7" t="n">
        <v>3</v>
      </c>
      <c r="E2901" s="7" t="n">
        <v>-139.279998779297</v>
      </c>
      <c r="F2901" s="7" t="n">
        <v>-0.300000011920929</v>
      </c>
      <c r="G2901" s="7" t="n">
        <v>135.630004882813</v>
      </c>
      <c r="H2901" s="7" t="n">
        <v>2000</v>
      </c>
    </row>
    <row r="2902" spans="1:8">
      <c r="A2902" t="s">
        <v>4</v>
      </c>
      <c r="B2902" s="4" t="s">
        <v>5</v>
      </c>
      <c r="C2902" s="4" t="s">
        <v>14</v>
      </c>
      <c r="D2902" s="4" t="s">
        <v>14</v>
      </c>
      <c r="E2902" s="4" t="s">
        <v>24</v>
      </c>
      <c r="F2902" s="4" t="s">
        <v>24</v>
      </c>
      <c r="G2902" s="4" t="s">
        <v>24</v>
      </c>
      <c r="H2902" s="4" t="s">
        <v>10</v>
      </c>
      <c r="I2902" s="4" t="s">
        <v>14</v>
      </c>
    </row>
    <row r="2903" spans="1:8">
      <c r="A2903" t="n">
        <v>24262</v>
      </c>
      <c r="B2903" s="66" t="n">
        <v>45</v>
      </c>
      <c r="C2903" s="7" t="n">
        <v>4</v>
      </c>
      <c r="D2903" s="7" t="n">
        <v>3</v>
      </c>
      <c r="E2903" s="7" t="n">
        <v>17.5499992370605</v>
      </c>
      <c r="F2903" s="7" t="n">
        <v>109.25</v>
      </c>
      <c r="G2903" s="7" t="n">
        <v>0</v>
      </c>
      <c r="H2903" s="7" t="n">
        <v>2000</v>
      </c>
      <c r="I2903" s="7" t="n">
        <v>1</v>
      </c>
    </row>
    <row r="2904" spans="1:8">
      <c r="A2904" t="s">
        <v>4</v>
      </c>
      <c r="B2904" s="4" t="s">
        <v>5</v>
      </c>
      <c r="C2904" s="4" t="s">
        <v>14</v>
      </c>
      <c r="D2904" s="4" t="s">
        <v>14</v>
      </c>
      <c r="E2904" s="4" t="s">
        <v>24</v>
      </c>
      <c r="F2904" s="4" t="s">
        <v>10</v>
      </c>
    </row>
    <row r="2905" spans="1:8">
      <c r="A2905" t="n">
        <v>24280</v>
      </c>
      <c r="B2905" s="66" t="n">
        <v>45</v>
      </c>
      <c r="C2905" s="7" t="n">
        <v>5</v>
      </c>
      <c r="D2905" s="7" t="n">
        <v>3</v>
      </c>
      <c r="E2905" s="7" t="n">
        <v>1.5</v>
      </c>
      <c r="F2905" s="7" t="n">
        <v>2000</v>
      </c>
    </row>
    <row r="2906" spans="1:8">
      <c r="A2906" t="s">
        <v>4</v>
      </c>
      <c r="B2906" s="4" t="s">
        <v>5</v>
      </c>
      <c r="C2906" s="4" t="s">
        <v>14</v>
      </c>
      <c r="D2906" s="4" t="s">
        <v>14</v>
      </c>
      <c r="E2906" s="4" t="s">
        <v>24</v>
      </c>
      <c r="F2906" s="4" t="s">
        <v>10</v>
      </c>
    </row>
    <row r="2907" spans="1:8">
      <c r="A2907" t="n">
        <v>24289</v>
      </c>
      <c r="B2907" s="66" t="n">
        <v>45</v>
      </c>
      <c r="C2907" s="7" t="n">
        <v>11</v>
      </c>
      <c r="D2907" s="7" t="n">
        <v>3</v>
      </c>
      <c r="E2907" s="7" t="n">
        <v>45</v>
      </c>
      <c r="F2907" s="7" t="n">
        <v>2000</v>
      </c>
    </row>
    <row r="2908" spans="1:8">
      <c r="A2908" t="s">
        <v>4</v>
      </c>
      <c r="B2908" s="4" t="s">
        <v>5</v>
      </c>
      <c r="C2908" s="4" t="s">
        <v>14</v>
      </c>
      <c r="D2908" s="4" t="s">
        <v>10</v>
      </c>
      <c r="E2908" s="4" t="s">
        <v>10</v>
      </c>
      <c r="F2908" s="4" t="s">
        <v>9</v>
      </c>
    </row>
    <row r="2909" spans="1:8">
      <c r="A2909" t="n">
        <v>24298</v>
      </c>
      <c r="B2909" s="67" t="n">
        <v>84</v>
      </c>
      <c r="C2909" s="7" t="n">
        <v>0</v>
      </c>
      <c r="D2909" s="7" t="n">
        <v>2</v>
      </c>
      <c r="E2909" s="7" t="n">
        <v>0</v>
      </c>
      <c r="F2909" s="7" t="n">
        <v>1045220557</v>
      </c>
    </row>
    <row r="2910" spans="1:8">
      <c r="A2910" t="s">
        <v>4</v>
      </c>
      <c r="B2910" s="4" t="s">
        <v>5</v>
      </c>
      <c r="C2910" s="4" t="s">
        <v>10</v>
      </c>
      <c r="D2910" s="4" t="s">
        <v>14</v>
      </c>
      <c r="E2910" s="4" t="s">
        <v>14</v>
      </c>
      <c r="F2910" s="4" t="s">
        <v>6</v>
      </c>
    </row>
    <row r="2911" spans="1:8">
      <c r="A2911" t="n">
        <v>24308</v>
      </c>
      <c r="B2911" s="61" t="n">
        <v>47</v>
      </c>
      <c r="C2911" s="7" t="n">
        <v>24</v>
      </c>
      <c r="D2911" s="7" t="n">
        <v>0</v>
      </c>
      <c r="E2911" s="7" t="n">
        <v>0</v>
      </c>
      <c r="F2911" s="7" t="s">
        <v>116</v>
      </c>
    </row>
    <row r="2912" spans="1:8">
      <c r="A2912" t="s">
        <v>4</v>
      </c>
      <c r="B2912" s="4" t="s">
        <v>5</v>
      </c>
      <c r="C2912" s="4" t="s">
        <v>10</v>
      </c>
    </row>
    <row r="2913" spans="1:9">
      <c r="A2913" t="n">
        <v>24323</v>
      </c>
      <c r="B2913" s="41" t="n">
        <v>16</v>
      </c>
      <c r="C2913" s="7" t="n">
        <v>500</v>
      </c>
    </row>
    <row r="2914" spans="1:9">
      <c r="A2914" t="s">
        <v>4</v>
      </c>
      <c r="B2914" s="4" t="s">
        <v>5</v>
      </c>
      <c r="C2914" s="4" t="s">
        <v>14</v>
      </c>
      <c r="D2914" s="4" t="s">
        <v>10</v>
      </c>
      <c r="E2914" s="4" t="s">
        <v>6</v>
      </c>
      <c r="F2914" s="4" t="s">
        <v>6</v>
      </c>
      <c r="G2914" s="4" t="s">
        <v>6</v>
      </c>
      <c r="H2914" s="4" t="s">
        <v>6</v>
      </c>
    </row>
    <row r="2915" spans="1:9">
      <c r="A2915" t="n">
        <v>24326</v>
      </c>
      <c r="B2915" s="57" t="n">
        <v>51</v>
      </c>
      <c r="C2915" s="7" t="n">
        <v>3</v>
      </c>
      <c r="D2915" s="7" t="n">
        <v>24</v>
      </c>
      <c r="E2915" s="7" t="s">
        <v>273</v>
      </c>
      <c r="F2915" s="7" t="s">
        <v>170</v>
      </c>
      <c r="G2915" s="7" t="s">
        <v>169</v>
      </c>
      <c r="H2915" s="7" t="s">
        <v>170</v>
      </c>
    </row>
    <row r="2916" spans="1:9">
      <c r="A2916" t="s">
        <v>4</v>
      </c>
      <c r="B2916" s="4" t="s">
        <v>5</v>
      </c>
      <c r="C2916" s="4" t="s">
        <v>10</v>
      </c>
      <c r="D2916" s="4" t="s">
        <v>9</v>
      </c>
      <c r="E2916" s="4" t="s">
        <v>14</v>
      </c>
    </row>
    <row r="2917" spans="1:9">
      <c r="A2917" t="n">
        <v>24339</v>
      </c>
      <c r="B2917" s="81" t="n">
        <v>35</v>
      </c>
      <c r="C2917" s="7" t="n">
        <v>24</v>
      </c>
      <c r="D2917" s="7" t="n">
        <v>0</v>
      </c>
      <c r="E2917" s="7" t="n">
        <v>0</v>
      </c>
    </row>
    <row r="2918" spans="1:9">
      <c r="A2918" t="s">
        <v>4</v>
      </c>
      <c r="B2918" s="4" t="s">
        <v>5</v>
      </c>
      <c r="C2918" s="4" t="s">
        <v>14</v>
      </c>
      <c r="D2918" s="4" t="s">
        <v>10</v>
      </c>
      <c r="E2918" s="4" t="s">
        <v>10</v>
      </c>
      <c r="F2918" s="4" t="s">
        <v>9</v>
      </c>
    </row>
    <row r="2919" spans="1:9">
      <c r="A2919" t="n">
        <v>24347</v>
      </c>
      <c r="B2919" s="67" t="n">
        <v>84</v>
      </c>
      <c r="C2919" s="7" t="n">
        <v>1</v>
      </c>
      <c r="D2919" s="7" t="n">
        <v>0</v>
      </c>
      <c r="E2919" s="7" t="n">
        <v>500</v>
      </c>
      <c r="F2919" s="7" t="n">
        <v>0</v>
      </c>
    </row>
    <row r="2920" spans="1:9">
      <c r="A2920" t="s">
        <v>4</v>
      </c>
      <c r="B2920" s="4" t="s">
        <v>5</v>
      </c>
      <c r="C2920" s="4" t="s">
        <v>10</v>
      </c>
    </row>
    <row r="2921" spans="1:9">
      <c r="A2921" t="n">
        <v>24357</v>
      </c>
      <c r="B2921" s="41" t="n">
        <v>16</v>
      </c>
      <c r="C2921" s="7" t="n">
        <v>1000</v>
      </c>
    </row>
    <row r="2922" spans="1:9">
      <c r="A2922" t="s">
        <v>4</v>
      </c>
      <c r="B2922" s="4" t="s">
        <v>5</v>
      </c>
      <c r="C2922" s="4" t="s">
        <v>14</v>
      </c>
      <c r="D2922" s="4" t="s">
        <v>10</v>
      </c>
    </row>
    <row r="2923" spans="1:9">
      <c r="A2923" t="n">
        <v>24360</v>
      </c>
      <c r="B2923" s="66" t="n">
        <v>45</v>
      </c>
      <c r="C2923" s="7" t="n">
        <v>7</v>
      </c>
      <c r="D2923" s="7" t="n">
        <v>255</v>
      </c>
    </row>
    <row r="2924" spans="1:9">
      <c r="A2924" t="s">
        <v>4</v>
      </c>
      <c r="B2924" s="4" t="s">
        <v>5</v>
      </c>
      <c r="C2924" s="4" t="s">
        <v>14</v>
      </c>
      <c r="D2924" s="4" t="s">
        <v>10</v>
      </c>
      <c r="E2924" s="4" t="s">
        <v>24</v>
      </c>
    </row>
    <row r="2925" spans="1:9">
      <c r="A2925" t="n">
        <v>24364</v>
      </c>
      <c r="B2925" s="37" t="n">
        <v>58</v>
      </c>
      <c r="C2925" s="7" t="n">
        <v>101</v>
      </c>
      <c r="D2925" s="7" t="n">
        <v>500</v>
      </c>
      <c r="E2925" s="7" t="n">
        <v>1</v>
      </c>
    </row>
    <row r="2926" spans="1:9">
      <c r="A2926" t="s">
        <v>4</v>
      </c>
      <c r="B2926" s="4" t="s">
        <v>5</v>
      </c>
      <c r="C2926" s="4" t="s">
        <v>14</v>
      </c>
      <c r="D2926" s="4" t="s">
        <v>10</v>
      </c>
    </row>
    <row r="2927" spans="1:9">
      <c r="A2927" t="n">
        <v>24372</v>
      </c>
      <c r="B2927" s="37" t="n">
        <v>58</v>
      </c>
      <c r="C2927" s="7" t="n">
        <v>254</v>
      </c>
      <c r="D2927" s="7" t="n">
        <v>0</v>
      </c>
    </row>
    <row r="2928" spans="1:9">
      <c r="A2928" t="s">
        <v>4</v>
      </c>
      <c r="B2928" s="4" t="s">
        <v>5</v>
      </c>
      <c r="C2928" s="4" t="s">
        <v>14</v>
      </c>
      <c r="D2928" s="4" t="s">
        <v>14</v>
      </c>
      <c r="E2928" s="4" t="s">
        <v>24</v>
      </c>
      <c r="F2928" s="4" t="s">
        <v>24</v>
      </c>
      <c r="G2928" s="4" t="s">
        <v>24</v>
      </c>
      <c r="H2928" s="4" t="s">
        <v>10</v>
      </c>
    </row>
    <row r="2929" spans="1:8">
      <c r="A2929" t="n">
        <v>24376</v>
      </c>
      <c r="B2929" s="66" t="n">
        <v>45</v>
      </c>
      <c r="C2929" s="7" t="n">
        <v>2</v>
      </c>
      <c r="D2929" s="7" t="n">
        <v>3</v>
      </c>
      <c r="E2929" s="7" t="n">
        <v>-140.160003662109</v>
      </c>
      <c r="F2929" s="7" t="n">
        <v>-0.109999999403954</v>
      </c>
      <c r="G2929" s="7" t="n">
        <v>133.690002441406</v>
      </c>
      <c r="H2929" s="7" t="n">
        <v>0</v>
      </c>
    </row>
    <row r="2930" spans="1:8">
      <c r="A2930" t="s">
        <v>4</v>
      </c>
      <c r="B2930" s="4" t="s">
        <v>5</v>
      </c>
      <c r="C2930" s="4" t="s">
        <v>14</v>
      </c>
      <c r="D2930" s="4" t="s">
        <v>14</v>
      </c>
      <c r="E2930" s="4" t="s">
        <v>24</v>
      </c>
      <c r="F2930" s="4" t="s">
        <v>24</v>
      </c>
      <c r="G2930" s="4" t="s">
        <v>24</v>
      </c>
      <c r="H2930" s="4" t="s">
        <v>10</v>
      </c>
      <c r="I2930" s="4" t="s">
        <v>14</v>
      </c>
    </row>
    <row r="2931" spans="1:8">
      <c r="A2931" t="n">
        <v>24393</v>
      </c>
      <c r="B2931" s="66" t="n">
        <v>45</v>
      </c>
      <c r="C2931" s="7" t="n">
        <v>4</v>
      </c>
      <c r="D2931" s="7" t="n">
        <v>3</v>
      </c>
      <c r="E2931" s="7" t="n">
        <v>343.619995117188</v>
      </c>
      <c r="F2931" s="7" t="n">
        <v>339.959991455078</v>
      </c>
      <c r="G2931" s="7" t="n">
        <v>0</v>
      </c>
      <c r="H2931" s="7" t="n">
        <v>0</v>
      </c>
      <c r="I2931" s="7" t="n">
        <v>0</v>
      </c>
    </row>
    <row r="2932" spans="1:8">
      <c r="A2932" t="s">
        <v>4</v>
      </c>
      <c r="B2932" s="4" t="s">
        <v>5</v>
      </c>
      <c r="C2932" s="4" t="s">
        <v>14</v>
      </c>
      <c r="D2932" s="4" t="s">
        <v>14</v>
      </c>
      <c r="E2932" s="4" t="s">
        <v>24</v>
      </c>
      <c r="F2932" s="4" t="s">
        <v>10</v>
      </c>
    </row>
    <row r="2933" spans="1:8">
      <c r="A2933" t="n">
        <v>24411</v>
      </c>
      <c r="B2933" s="66" t="n">
        <v>45</v>
      </c>
      <c r="C2933" s="7" t="n">
        <v>5</v>
      </c>
      <c r="D2933" s="7" t="n">
        <v>3</v>
      </c>
      <c r="E2933" s="7" t="n">
        <v>1.60000002384186</v>
      </c>
      <c r="F2933" s="7" t="n">
        <v>0</v>
      </c>
    </row>
    <row r="2934" spans="1:8">
      <c r="A2934" t="s">
        <v>4</v>
      </c>
      <c r="B2934" s="4" t="s">
        <v>5</v>
      </c>
      <c r="C2934" s="4" t="s">
        <v>14</v>
      </c>
      <c r="D2934" s="4" t="s">
        <v>14</v>
      </c>
      <c r="E2934" s="4" t="s">
        <v>24</v>
      </c>
      <c r="F2934" s="4" t="s">
        <v>10</v>
      </c>
    </row>
    <row r="2935" spans="1:8">
      <c r="A2935" t="n">
        <v>24420</v>
      </c>
      <c r="B2935" s="66" t="n">
        <v>45</v>
      </c>
      <c r="C2935" s="7" t="n">
        <v>11</v>
      </c>
      <c r="D2935" s="7" t="n">
        <v>3</v>
      </c>
      <c r="E2935" s="7" t="n">
        <v>45</v>
      </c>
      <c r="F2935" s="7" t="n">
        <v>0</v>
      </c>
    </row>
    <row r="2936" spans="1:8">
      <c r="A2936" t="s">
        <v>4</v>
      </c>
      <c r="B2936" s="4" t="s">
        <v>5</v>
      </c>
      <c r="C2936" s="4" t="s">
        <v>14</v>
      </c>
      <c r="D2936" s="4" t="s">
        <v>14</v>
      </c>
      <c r="E2936" s="4" t="s">
        <v>24</v>
      </c>
      <c r="F2936" s="4" t="s">
        <v>24</v>
      </c>
      <c r="G2936" s="4" t="s">
        <v>24</v>
      </c>
      <c r="H2936" s="4" t="s">
        <v>10</v>
      </c>
    </row>
    <row r="2937" spans="1:8">
      <c r="A2937" t="n">
        <v>24429</v>
      </c>
      <c r="B2937" s="66" t="n">
        <v>45</v>
      </c>
      <c r="C2937" s="7" t="n">
        <v>2</v>
      </c>
      <c r="D2937" s="7" t="n">
        <v>3</v>
      </c>
      <c r="E2937" s="7" t="n">
        <v>-140.160003662109</v>
      </c>
      <c r="F2937" s="7" t="n">
        <v>0.0500000007450581</v>
      </c>
      <c r="G2937" s="7" t="n">
        <v>133.690002441406</v>
      </c>
      <c r="H2937" s="7" t="n">
        <v>2000</v>
      </c>
    </row>
    <row r="2938" spans="1:8">
      <c r="A2938" t="s">
        <v>4</v>
      </c>
      <c r="B2938" s="4" t="s">
        <v>5</v>
      </c>
      <c r="C2938" s="4" t="s">
        <v>14</v>
      </c>
      <c r="D2938" s="4" t="s">
        <v>14</v>
      </c>
      <c r="E2938" s="4" t="s">
        <v>24</v>
      </c>
      <c r="F2938" s="4" t="s">
        <v>24</v>
      </c>
      <c r="G2938" s="4" t="s">
        <v>24</v>
      </c>
      <c r="H2938" s="4" t="s">
        <v>10</v>
      </c>
      <c r="I2938" s="4" t="s">
        <v>14</v>
      </c>
    </row>
    <row r="2939" spans="1:8">
      <c r="A2939" t="n">
        <v>24446</v>
      </c>
      <c r="B2939" s="66" t="n">
        <v>45</v>
      </c>
      <c r="C2939" s="7" t="n">
        <v>4</v>
      </c>
      <c r="D2939" s="7" t="n">
        <v>3</v>
      </c>
      <c r="E2939" s="7" t="n">
        <v>2.34999990463257</v>
      </c>
      <c r="F2939" s="7" t="n">
        <v>74.2900009155273</v>
      </c>
      <c r="G2939" s="7" t="n">
        <v>344</v>
      </c>
      <c r="H2939" s="7" t="n">
        <v>2000</v>
      </c>
      <c r="I2939" s="7" t="n">
        <v>1</v>
      </c>
    </row>
    <row r="2940" spans="1:8">
      <c r="A2940" t="s">
        <v>4</v>
      </c>
      <c r="B2940" s="4" t="s">
        <v>5</v>
      </c>
      <c r="C2940" s="4" t="s">
        <v>14</v>
      </c>
      <c r="D2940" s="4" t="s">
        <v>14</v>
      </c>
      <c r="E2940" s="4" t="s">
        <v>24</v>
      </c>
      <c r="F2940" s="4" t="s">
        <v>10</v>
      </c>
    </row>
    <row r="2941" spans="1:8">
      <c r="A2941" t="n">
        <v>24464</v>
      </c>
      <c r="B2941" s="66" t="n">
        <v>45</v>
      </c>
      <c r="C2941" s="7" t="n">
        <v>5</v>
      </c>
      <c r="D2941" s="7" t="n">
        <v>3</v>
      </c>
      <c r="E2941" s="7" t="n">
        <v>1.70000004768372</v>
      </c>
      <c r="F2941" s="7" t="n">
        <v>2000</v>
      </c>
    </row>
    <row r="2942" spans="1:8">
      <c r="A2942" t="s">
        <v>4</v>
      </c>
      <c r="B2942" s="4" t="s">
        <v>5</v>
      </c>
      <c r="C2942" s="4" t="s">
        <v>14</v>
      </c>
      <c r="D2942" s="4" t="s">
        <v>14</v>
      </c>
      <c r="E2942" s="4" t="s">
        <v>24</v>
      </c>
      <c r="F2942" s="4" t="s">
        <v>10</v>
      </c>
    </row>
    <row r="2943" spans="1:8">
      <c r="A2943" t="n">
        <v>24473</v>
      </c>
      <c r="B2943" s="66" t="n">
        <v>45</v>
      </c>
      <c r="C2943" s="7" t="n">
        <v>11</v>
      </c>
      <c r="D2943" s="7" t="n">
        <v>3</v>
      </c>
      <c r="E2943" s="7" t="n">
        <v>45</v>
      </c>
      <c r="F2943" s="7" t="n">
        <v>2000</v>
      </c>
    </row>
    <row r="2944" spans="1:8">
      <c r="A2944" t="s">
        <v>4</v>
      </c>
      <c r="B2944" s="4" t="s">
        <v>5</v>
      </c>
      <c r="C2944" s="4" t="s">
        <v>14</v>
      </c>
      <c r="D2944" s="4" t="s">
        <v>10</v>
      </c>
      <c r="E2944" s="4" t="s">
        <v>6</v>
      </c>
      <c r="F2944" s="4" t="s">
        <v>6</v>
      </c>
      <c r="G2944" s="4" t="s">
        <v>6</v>
      </c>
      <c r="H2944" s="4" t="s">
        <v>6</v>
      </c>
    </row>
    <row r="2945" spans="1:9">
      <c r="A2945" t="n">
        <v>24482</v>
      </c>
      <c r="B2945" s="57" t="n">
        <v>51</v>
      </c>
      <c r="C2945" s="7" t="n">
        <v>3</v>
      </c>
      <c r="D2945" s="7" t="n">
        <v>25</v>
      </c>
      <c r="E2945" s="7" t="s">
        <v>273</v>
      </c>
      <c r="F2945" s="7" t="s">
        <v>170</v>
      </c>
      <c r="G2945" s="7" t="s">
        <v>169</v>
      </c>
      <c r="H2945" s="7" t="s">
        <v>170</v>
      </c>
    </row>
    <row r="2946" spans="1:9">
      <c r="A2946" t="s">
        <v>4</v>
      </c>
      <c r="B2946" s="4" t="s">
        <v>5</v>
      </c>
      <c r="C2946" s="4" t="s">
        <v>14</v>
      </c>
      <c r="D2946" s="4" t="s">
        <v>10</v>
      </c>
    </row>
    <row r="2947" spans="1:9">
      <c r="A2947" t="n">
        <v>24495</v>
      </c>
      <c r="B2947" s="37" t="n">
        <v>58</v>
      </c>
      <c r="C2947" s="7" t="n">
        <v>255</v>
      </c>
      <c r="D2947" s="7" t="n">
        <v>0</v>
      </c>
    </row>
    <row r="2948" spans="1:9">
      <c r="A2948" t="s">
        <v>4</v>
      </c>
      <c r="B2948" s="4" t="s">
        <v>5</v>
      </c>
      <c r="C2948" s="4" t="s">
        <v>14</v>
      </c>
      <c r="D2948" s="4" t="s">
        <v>10</v>
      </c>
      <c r="E2948" s="4" t="s">
        <v>10</v>
      </c>
      <c r="F2948" s="4" t="s">
        <v>9</v>
      </c>
    </row>
    <row r="2949" spans="1:9">
      <c r="A2949" t="n">
        <v>24499</v>
      </c>
      <c r="B2949" s="67" t="n">
        <v>84</v>
      </c>
      <c r="C2949" s="7" t="n">
        <v>0</v>
      </c>
      <c r="D2949" s="7" t="n">
        <v>2</v>
      </c>
      <c r="E2949" s="7" t="n">
        <v>0</v>
      </c>
      <c r="F2949" s="7" t="n">
        <v>1045220557</v>
      </c>
    </row>
    <row r="2950" spans="1:9">
      <c r="A2950" t="s">
        <v>4</v>
      </c>
      <c r="B2950" s="4" t="s">
        <v>5</v>
      </c>
      <c r="C2950" s="4" t="s">
        <v>10</v>
      </c>
      <c r="D2950" s="4" t="s">
        <v>14</v>
      </c>
      <c r="E2950" s="4" t="s">
        <v>14</v>
      </c>
      <c r="F2950" s="4" t="s">
        <v>6</v>
      </c>
    </row>
    <row r="2951" spans="1:9">
      <c r="A2951" t="n">
        <v>24509</v>
      </c>
      <c r="B2951" s="61" t="n">
        <v>47</v>
      </c>
      <c r="C2951" s="7" t="n">
        <v>25</v>
      </c>
      <c r="D2951" s="7" t="n">
        <v>0</v>
      </c>
      <c r="E2951" s="7" t="n">
        <v>0</v>
      </c>
      <c r="F2951" s="7" t="s">
        <v>116</v>
      </c>
    </row>
    <row r="2952" spans="1:9">
      <c r="A2952" t="s">
        <v>4</v>
      </c>
      <c r="B2952" s="4" t="s">
        <v>5</v>
      </c>
      <c r="C2952" s="4" t="s">
        <v>10</v>
      </c>
      <c r="D2952" s="4" t="s">
        <v>9</v>
      </c>
      <c r="E2952" s="4" t="s">
        <v>14</v>
      </c>
    </row>
    <row r="2953" spans="1:9">
      <c r="A2953" t="n">
        <v>24524</v>
      </c>
      <c r="B2953" s="81" t="n">
        <v>35</v>
      </c>
      <c r="C2953" s="7" t="n">
        <v>25</v>
      </c>
      <c r="D2953" s="7" t="n">
        <v>0</v>
      </c>
      <c r="E2953" s="7" t="n">
        <v>0</v>
      </c>
    </row>
    <row r="2954" spans="1:9">
      <c r="A2954" t="s">
        <v>4</v>
      </c>
      <c r="B2954" s="4" t="s">
        <v>5</v>
      </c>
      <c r="C2954" s="4" t="s">
        <v>14</v>
      </c>
      <c r="D2954" s="4" t="s">
        <v>10</v>
      </c>
      <c r="E2954" s="4" t="s">
        <v>6</v>
      </c>
      <c r="F2954" s="4" t="s">
        <v>6</v>
      </c>
      <c r="G2954" s="4" t="s">
        <v>6</v>
      </c>
      <c r="H2954" s="4" t="s">
        <v>6</v>
      </c>
    </row>
    <row r="2955" spans="1:9">
      <c r="A2955" t="n">
        <v>24532</v>
      </c>
      <c r="B2955" s="57" t="n">
        <v>51</v>
      </c>
      <c r="C2955" s="7" t="n">
        <v>3</v>
      </c>
      <c r="D2955" s="7" t="n">
        <v>25</v>
      </c>
      <c r="E2955" s="7" t="s">
        <v>227</v>
      </c>
      <c r="F2955" s="7" t="s">
        <v>170</v>
      </c>
      <c r="G2955" s="7" t="s">
        <v>169</v>
      </c>
      <c r="H2955" s="7" t="s">
        <v>170</v>
      </c>
    </row>
    <row r="2956" spans="1:9">
      <c r="A2956" t="s">
        <v>4</v>
      </c>
      <c r="B2956" s="4" t="s">
        <v>5</v>
      </c>
      <c r="C2956" s="4" t="s">
        <v>14</v>
      </c>
      <c r="D2956" s="4" t="s">
        <v>10</v>
      </c>
      <c r="E2956" s="4" t="s">
        <v>10</v>
      </c>
      <c r="F2956" s="4" t="s">
        <v>9</v>
      </c>
    </row>
    <row r="2957" spans="1:9">
      <c r="A2957" t="n">
        <v>24545</v>
      </c>
      <c r="B2957" s="67" t="n">
        <v>84</v>
      </c>
      <c r="C2957" s="7" t="n">
        <v>1</v>
      </c>
      <c r="D2957" s="7" t="n">
        <v>0</v>
      </c>
      <c r="E2957" s="7" t="n">
        <v>500</v>
      </c>
      <c r="F2957" s="7" t="n">
        <v>0</v>
      </c>
    </row>
    <row r="2958" spans="1:9">
      <c r="A2958" t="s">
        <v>4</v>
      </c>
      <c r="B2958" s="4" t="s">
        <v>5</v>
      </c>
      <c r="C2958" s="4" t="s">
        <v>10</v>
      </c>
    </row>
    <row r="2959" spans="1:9">
      <c r="A2959" t="n">
        <v>24555</v>
      </c>
      <c r="B2959" s="41" t="n">
        <v>16</v>
      </c>
      <c r="C2959" s="7" t="n">
        <v>1000</v>
      </c>
    </row>
    <row r="2960" spans="1:9">
      <c r="A2960" t="s">
        <v>4</v>
      </c>
      <c r="B2960" s="4" t="s">
        <v>5</v>
      </c>
      <c r="C2960" s="4" t="s">
        <v>14</v>
      </c>
      <c r="D2960" s="4" t="s">
        <v>10</v>
      </c>
      <c r="E2960" s="4" t="s">
        <v>14</v>
      </c>
    </row>
    <row r="2961" spans="1:8">
      <c r="A2961" t="n">
        <v>24558</v>
      </c>
      <c r="B2961" s="14" t="n">
        <v>49</v>
      </c>
      <c r="C2961" s="7" t="n">
        <v>1</v>
      </c>
      <c r="D2961" s="7" t="n">
        <v>4000</v>
      </c>
      <c r="E2961" s="7" t="n">
        <v>0</v>
      </c>
    </row>
    <row r="2962" spans="1:8">
      <c r="A2962" t="s">
        <v>4</v>
      </c>
      <c r="B2962" s="4" t="s">
        <v>5</v>
      </c>
      <c r="C2962" s="4" t="s">
        <v>10</v>
      </c>
    </row>
    <row r="2963" spans="1:8">
      <c r="A2963" t="n">
        <v>24563</v>
      </c>
      <c r="B2963" s="41" t="n">
        <v>16</v>
      </c>
      <c r="C2963" s="7" t="n">
        <v>1000</v>
      </c>
    </row>
    <row r="2964" spans="1:8">
      <c r="A2964" t="s">
        <v>4</v>
      </c>
      <c r="B2964" s="4" t="s">
        <v>5</v>
      </c>
      <c r="C2964" s="4" t="s">
        <v>14</v>
      </c>
      <c r="D2964" s="4" t="s">
        <v>10</v>
      </c>
    </row>
    <row r="2965" spans="1:8">
      <c r="A2965" t="n">
        <v>24566</v>
      </c>
      <c r="B2965" s="66" t="n">
        <v>45</v>
      </c>
      <c r="C2965" s="7" t="n">
        <v>7</v>
      </c>
      <c r="D2965" s="7" t="n">
        <v>255</v>
      </c>
    </row>
    <row r="2966" spans="1:8">
      <c r="A2966" t="s">
        <v>4</v>
      </c>
      <c r="B2966" s="4" t="s">
        <v>5</v>
      </c>
      <c r="C2966" s="4" t="s">
        <v>14</v>
      </c>
      <c r="D2966" s="4" t="s">
        <v>10</v>
      </c>
      <c r="E2966" s="4" t="s">
        <v>24</v>
      </c>
    </row>
    <row r="2967" spans="1:8">
      <c r="A2967" t="n">
        <v>24570</v>
      </c>
      <c r="B2967" s="37" t="n">
        <v>58</v>
      </c>
      <c r="C2967" s="7" t="n">
        <v>101</v>
      </c>
      <c r="D2967" s="7" t="n">
        <v>500</v>
      </c>
      <c r="E2967" s="7" t="n">
        <v>1</v>
      </c>
    </row>
    <row r="2968" spans="1:8">
      <c r="A2968" t="s">
        <v>4</v>
      </c>
      <c r="B2968" s="4" t="s">
        <v>5</v>
      </c>
      <c r="C2968" s="4" t="s">
        <v>14</v>
      </c>
      <c r="D2968" s="4" t="s">
        <v>10</v>
      </c>
    </row>
    <row r="2969" spans="1:8">
      <c r="A2969" t="n">
        <v>24578</v>
      </c>
      <c r="B2969" s="37" t="n">
        <v>58</v>
      </c>
      <c r="C2969" s="7" t="n">
        <v>254</v>
      </c>
      <c r="D2969" s="7" t="n">
        <v>0</v>
      </c>
    </row>
    <row r="2970" spans="1:8">
      <c r="A2970" t="s">
        <v>4</v>
      </c>
      <c r="B2970" s="4" t="s">
        <v>5</v>
      </c>
      <c r="C2970" s="4" t="s">
        <v>14</v>
      </c>
      <c r="D2970" s="4" t="s">
        <v>14</v>
      </c>
      <c r="E2970" s="4" t="s">
        <v>24</v>
      </c>
      <c r="F2970" s="4" t="s">
        <v>24</v>
      </c>
      <c r="G2970" s="4" t="s">
        <v>24</v>
      </c>
      <c r="H2970" s="4" t="s">
        <v>10</v>
      </c>
    </row>
    <row r="2971" spans="1:8">
      <c r="A2971" t="n">
        <v>24582</v>
      </c>
      <c r="B2971" s="66" t="n">
        <v>45</v>
      </c>
      <c r="C2971" s="7" t="n">
        <v>2</v>
      </c>
      <c r="D2971" s="7" t="n">
        <v>3</v>
      </c>
      <c r="E2971" s="7" t="n">
        <v>-133.029998779297</v>
      </c>
      <c r="F2971" s="7" t="n">
        <v>-0.189999997615814</v>
      </c>
      <c r="G2971" s="7" t="n">
        <v>134.889999389648</v>
      </c>
      <c r="H2971" s="7" t="n">
        <v>0</v>
      </c>
    </row>
    <row r="2972" spans="1:8">
      <c r="A2972" t="s">
        <v>4</v>
      </c>
      <c r="B2972" s="4" t="s">
        <v>5</v>
      </c>
      <c r="C2972" s="4" t="s">
        <v>14</v>
      </c>
      <c r="D2972" s="4" t="s">
        <v>14</v>
      </c>
      <c r="E2972" s="4" t="s">
        <v>24</v>
      </c>
      <c r="F2972" s="4" t="s">
        <v>24</v>
      </c>
      <c r="G2972" s="4" t="s">
        <v>24</v>
      </c>
      <c r="H2972" s="4" t="s">
        <v>10</v>
      </c>
      <c r="I2972" s="4" t="s">
        <v>14</v>
      </c>
    </row>
    <row r="2973" spans="1:8">
      <c r="A2973" t="n">
        <v>24599</v>
      </c>
      <c r="B2973" s="66" t="n">
        <v>45</v>
      </c>
      <c r="C2973" s="7" t="n">
        <v>4</v>
      </c>
      <c r="D2973" s="7" t="n">
        <v>3</v>
      </c>
      <c r="E2973" s="7" t="n">
        <v>21.3600006103516</v>
      </c>
      <c r="F2973" s="7" t="n">
        <v>79.0699996948242</v>
      </c>
      <c r="G2973" s="7" t="n">
        <v>-16</v>
      </c>
      <c r="H2973" s="7" t="n">
        <v>0</v>
      </c>
      <c r="I2973" s="7" t="n">
        <v>0</v>
      </c>
    </row>
    <row r="2974" spans="1:8">
      <c r="A2974" t="s">
        <v>4</v>
      </c>
      <c r="B2974" s="4" t="s">
        <v>5</v>
      </c>
      <c r="C2974" s="4" t="s">
        <v>14</v>
      </c>
      <c r="D2974" s="4" t="s">
        <v>14</v>
      </c>
      <c r="E2974" s="4" t="s">
        <v>24</v>
      </c>
      <c r="F2974" s="4" t="s">
        <v>10</v>
      </c>
    </row>
    <row r="2975" spans="1:8">
      <c r="A2975" t="n">
        <v>24617</v>
      </c>
      <c r="B2975" s="66" t="n">
        <v>45</v>
      </c>
      <c r="C2975" s="7" t="n">
        <v>5</v>
      </c>
      <c r="D2975" s="7" t="n">
        <v>3</v>
      </c>
      <c r="E2975" s="7" t="n">
        <v>3.40000009536743</v>
      </c>
      <c r="F2975" s="7" t="n">
        <v>0</v>
      </c>
    </row>
    <row r="2976" spans="1:8">
      <c r="A2976" t="s">
        <v>4</v>
      </c>
      <c r="B2976" s="4" t="s">
        <v>5</v>
      </c>
      <c r="C2976" s="4" t="s">
        <v>14</v>
      </c>
      <c r="D2976" s="4" t="s">
        <v>14</v>
      </c>
      <c r="E2976" s="4" t="s">
        <v>24</v>
      </c>
      <c r="F2976" s="4" t="s">
        <v>10</v>
      </c>
    </row>
    <row r="2977" spans="1:9">
      <c r="A2977" t="n">
        <v>24626</v>
      </c>
      <c r="B2977" s="66" t="n">
        <v>45</v>
      </c>
      <c r="C2977" s="7" t="n">
        <v>11</v>
      </c>
      <c r="D2977" s="7" t="n">
        <v>3</v>
      </c>
      <c r="E2977" s="7" t="n">
        <v>45</v>
      </c>
      <c r="F2977" s="7" t="n">
        <v>0</v>
      </c>
    </row>
    <row r="2978" spans="1:9">
      <c r="A2978" t="s">
        <v>4</v>
      </c>
      <c r="B2978" s="4" t="s">
        <v>5</v>
      </c>
      <c r="C2978" s="4" t="s">
        <v>14</v>
      </c>
      <c r="D2978" s="4" t="s">
        <v>14</v>
      </c>
      <c r="E2978" s="4" t="s">
        <v>24</v>
      </c>
      <c r="F2978" s="4" t="s">
        <v>24</v>
      </c>
      <c r="G2978" s="4" t="s">
        <v>24</v>
      </c>
      <c r="H2978" s="4" t="s">
        <v>10</v>
      </c>
    </row>
    <row r="2979" spans="1:9">
      <c r="A2979" t="n">
        <v>24635</v>
      </c>
      <c r="B2979" s="66" t="n">
        <v>45</v>
      </c>
      <c r="C2979" s="7" t="n">
        <v>2</v>
      </c>
      <c r="D2979" s="7" t="n">
        <v>3</v>
      </c>
      <c r="E2979" s="7" t="n">
        <v>-133.029998779297</v>
      </c>
      <c r="F2979" s="7" t="n">
        <v>-0.189999997615814</v>
      </c>
      <c r="G2979" s="7" t="n">
        <v>134.889999389648</v>
      </c>
      <c r="H2979" s="7" t="n">
        <v>10000</v>
      </c>
    </row>
    <row r="2980" spans="1:9">
      <c r="A2980" t="s">
        <v>4</v>
      </c>
      <c r="B2980" s="4" t="s">
        <v>5</v>
      </c>
      <c r="C2980" s="4" t="s">
        <v>14</v>
      </c>
      <c r="D2980" s="4" t="s">
        <v>14</v>
      </c>
      <c r="E2980" s="4" t="s">
        <v>24</v>
      </c>
      <c r="F2980" s="4" t="s">
        <v>24</v>
      </c>
      <c r="G2980" s="4" t="s">
        <v>24</v>
      </c>
      <c r="H2980" s="4" t="s">
        <v>10</v>
      </c>
      <c r="I2980" s="4" t="s">
        <v>14</v>
      </c>
    </row>
    <row r="2981" spans="1:9">
      <c r="A2981" t="n">
        <v>24652</v>
      </c>
      <c r="B2981" s="66" t="n">
        <v>45</v>
      </c>
      <c r="C2981" s="7" t="n">
        <v>4</v>
      </c>
      <c r="D2981" s="7" t="n">
        <v>3</v>
      </c>
      <c r="E2981" s="7" t="n">
        <v>9.51000022888184</v>
      </c>
      <c r="F2981" s="7" t="n">
        <v>82.6999969482422</v>
      </c>
      <c r="G2981" s="7" t="n">
        <v>-16</v>
      </c>
      <c r="H2981" s="7" t="n">
        <v>10000</v>
      </c>
      <c r="I2981" s="7" t="n">
        <v>1</v>
      </c>
    </row>
    <row r="2982" spans="1:9">
      <c r="A2982" t="s">
        <v>4</v>
      </c>
      <c r="B2982" s="4" t="s">
        <v>5</v>
      </c>
      <c r="C2982" s="4" t="s">
        <v>14</v>
      </c>
      <c r="D2982" s="4" t="s">
        <v>14</v>
      </c>
      <c r="E2982" s="4" t="s">
        <v>24</v>
      </c>
      <c r="F2982" s="4" t="s">
        <v>10</v>
      </c>
    </row>
    <row r="2983" spans="1:9">
      <c r="A2983" t="n">
        <v>24670</v>
      </c>
      <c r="B2983" s="66" t="n">
        <v>45</v>
      </c>
      <c r="C2983" s="7" t="n">
        <v>5</v>
      </c>
      <c r="D2983" s="7" t="n">
        <v>3</v>
      </c>
      <c r="E2983" s="7" t="n">
        <v>3.59999990463257</v>
      </c>
      <c r="F2983" s="7" t="n">
        <v>10000</v>
      </c>
    </row>
    <row r="2984" spans="1:9">
      <c r="A2984" t="s">
        <v>4</v>
      </c>
      <c r="B2984" s="4" t="s">
        <v>5</v>
      </c>
      <c r="C2984" s="4" t="s">
        <v>14</v>
      </c>
      <c r="D2984" s="4" t="s">
        <v>14</v>
      </c>
      <c r="E2984" s="4" t="s">
        <v>24</v>
      </c>
      <c r="F2984" s="4" t="s">
        <v>10</v>
      </c>
    </row>
    <row r="2985" spans="1:9">
      <c r="A2985" t="n">
        <v>24679</v>
      </c>
      <c r="B2985" s="66" t="n">
        <v>45</v>
      </c>
      <c r="C2985" s="7" t="n">
        <v>11</v>
      </c>
      <c r="D2985" s="7" t="n">
        <v>3</v>
      </c>
      <c r="E2985" s="7" t="n">
        <v>45</v>
      </c>
      <c r="F2985" s="7" t="n">
        <v>10000</v>
      </c>
    </row>
    <row r="2986" spans="1:9">
      <c r="A2986" t="s">
        <v>4</v>
      </c>
      <c r="B2986" s="4" t="s">
        <v>5</v>
      </c>
      <c r="C2986" s="4" t="s">
        <v>14</v>
      </c>
    </row>
    <row r="2987" spans="1:9">
      <c r="A2987" t="n">
        <v>24688</v>
      </c>
      <c r="B2987" s="72" t="n">
        <v>116</v>
      </c>
      <c r="C2987" s="7" t="n">
        <v>0</v>
      </c>
    </row>
    <row r="2988" spans="1:9">
      <c r="A2988" t="s">
        <v>4</v>
      </c>
      <c r="B2988" s="4" t="s">
        <v>5</v>
      </c>
      <c r="C2988" s="4" t="s">
        <v>14</v>
      </c>
      <c r="D2988" s="4" t="s">
        <v>10</v>
      </c>
    </row>
    <row r="2989" spans="1:9">
      <c r="A2989" t="n">
        <v>24690</v>
      </c>
      <c r="B2989" s="72" t="n">
        <v>116</v>
      </c>
      <c r="C2989" s="7" t="n">
        <v>2</v>
      </c>
      <c r="D2989" s="7" t="n">
        <v>1</v>
      </c>
    </row>
    <row r="2990" spans="1:9">
      <c r="A2990" t="s">
        <v>4</v>
      </c>
      <c r="B2990" s="4" t="s">
        <v>5</v>
      </c>
      <c r="C2990" s="4" t="s">
        <v>14</v>
      </c>
      <c r="D2990" s="4" t="s">
        <v>9</v>
      </c>
    </row>
    <row r="2991" spans="1:9">
      <c r="A2991" t="n">
        <v>24694</v>
      </c>
      <c r="B2991" s="72" t="n">
        <v>116</v>
      </c>
      <c r="C2991" s="7" t="n">
        <v>5</v>
      </c>
      <c r="D2991" s="7" t="n">
        <v>1128792064</v>
      </c>
    </row>
    <row r="2992" spans="1:9">
      <c r="A2992" t="s">
        <v>4</v>
      </c>
      <c r="B2992" s="4" t="s">
        <v>5</v>
      </c>
      <c r="C2992" s="4" t="s">
        <v>14</v>
      </c>
      <c r="D2992" s="4" t="s">
        <v>10</v>
      </c>
    </row>
    <row r="2993" spans="1:9">
      <c r="A2993" t="n">
        <v>24700</v>
      </c>
      <c r="B2993" s="72" t="n">
        <v>116</v>
      </c>
      <c r="C2993" s="7" t="n">
        <v>6</v>
      </c>
      <c r="D2993" s="7" t="n">
        <v>1</v>
      </c>
    </row>
    <row r="2994" spans="1:9">
      <c r="A2994" t="s">
        <v>4</v>
      </c>
      <c r="B2994" s="4" t="s">
        <v>5</v>
      </c>
      <c r="C2994" s="4" t="s">
        <v>10</v>
      </c>
      <c r="D2994" s="4" t="s">
        <v>24</v>
      </c>
      <c r="E2994" s="4" t="s">
        <v>24</v>
      </c>
      <c r="F2994" s="4" t="s">
        <v>24</v>
      </c>
      <c r="G2994" s="4" t="s">
        <v>24</v>
      </c>
    </row>
    <row r="2995" spans="1:9">
      <c r="A2995" t="n">
        <v>24704</v>
      </c>
      <c r="B2995" s="51" t="n">
        <v>46</v>
      </c>
      <c r="C2995" s="7" t="n">
        <v>0</v>
      </c>
      <c r="D2995" s="7" t="n">
        <v>-132.970001220703</v>
      </c>
      <c r="E2995" s="7" t="n">
        <v>-1.1599999666214</v>
      </c>
      <c r="F2995" s="7" t="n">
        <v>136.649993896484</v>
      </c>
      <c r="G2995" s="7" t="n">
        <v>244.800003051758</v>
      </c>
    </row>
    <row r="2996" spans="1:9">
      <c r="A2996" t="s">
        <v>4</v>
      </c>
      <c r="B2996" s="4" t="s">
        <v>5</v>
      </c>
      <c r="C2996" s="4" t="s">
        <v>10</v>
      </c>
      <c r="D2996" s="4" t="s">
        <v>24</v>
      </c>
      <c r="E2996" s="4" t="s">
        <v>24</v>
      </c>
      <c r="F2996" s="4" t="s">
        <v>24</v>
      </c>
      <c r="G2996" s="4" t="s">
        <v>24</v>
      </c>
    </row>
    <row r="2997" spans="1:9">
      <c r="A2997" t="n">
        <v>24723</v>
      </c>
      <c r="B2997" s="51" t="n">
        <v>46</v>
      </c>
      <c r="C2997" s="7" t="n">
        <v>2</v>
      </c>
      <c r="D2997" s="7" t="n">
        <v>-131.539993286133</v>
      </c>
      <c r="E2997" s="7" t="n">
        <v>-1.1599999666214</v>
      </c>
      <c r="F2997" s="7" t="n">
        <v>135.630004882813</v>
      </c>
      <c r="G2997" s="7" t="n">
        <v>264.700012207031</v>
      </c>
    </row>
    <row r="2998" spans="1:9">
      <c r="A2998" t="s">
        <v>4</v>
      </c>
      <c r="B2998" s="4" t="s">
        <v>5</v>
      </c>
      <c r="C2998" s="4" t="s">
        <v>10</v>
      </c>
      <c r="D2998" s="4" t="s">
        <v>24</v>
      </c>
      <c r="E2998" s="4" t="s">
        <v>24</v>
      </c>
      <c r="F2998" s="4" t="s">
        <v>24</v>
      </c>
      <c r="G2998" s="4" t="s">
        <v>24</v>
      </c>
    </row>
    <row r="2999" spans="1:9">
      <c r="A2999" t="n">
        <v>24742</v>
      </c>
      <c r="B2999" s="51" t="n">
        <v>46</v>
      </c>
      <c r="C2999" s="7" t="n">
        <v>4</v>
      </c>
      <c r="D2999" s="7" t="n">
        <v>-131.429992675781</v>
      </c>
      <c r="E2999" s="7" t="n">
        <v>-1.1599999666214</v>
      </c>
      <c r="F2999" s="7" t="n">
        <v>133.779998779297</v>
      </c>
      <c r="G2999" s="7" t="n">
        <v>269.700012207031</v>
      </c>
    </row>
    <row r="3000" spans="1:9">
      <c r="A3000" t="s">
        <v>4</v>
      </c>
      <c r="B3000" s="4" t="s">
        <v>5</v>
      </c>
      <c r="C3000" s="4" t="s">
        <v>10</v>
      </c>
      <c r="D3000" s="4" t="s">
        <v>24</v>
      </c>
      <c r="E3000" s="4" t="s">
        <v>24</v>
      </c>
      <c r="F3000" s="4" t="s">
        <v>24</v>
      </c>
      <c r="G3000" s="4" t="s">
        <v>24</v>
      </c>
    </row>
    <row r="3001" spans="1:9">
      <c r="A3001" t="n">
        <v>24761</v>
      </c>
      <c r="B3001" s="51" t="n">
        <v>46</v>
      </c>
      <c r="C3001" s="7" t="n">
        <v>16</v>
      </c>
      <c r="D3001" s="7" t="n">
        <v>-132.979995727539</v>
      </c>
      <c r="E3001" s="7" t="n">
        <v>-1.1599999666214</v>
      </c>
      <c r="F3001" s="7" t="n">
        <v>134.559997558594</v>
      </c>
      <c r="G3001" s="7" t="n">
        <v>261.899993896484</v>
      </c>
    </row>
    <row r="3002" spans="1:9">
      <c r="A3002" t="s">
        <v>4</v>
      </c>
      <c r="B3002" s="4" t="s">
        <v>5</v>
      </c>
      <c r="C3002" s="4" t="s">
        <v>10</v>
      </c>
      <c r="D3002" s="4" t="s">
        <v>24</v>
      </c>
      <c r="E3002" s="4" t="s">
        <v>24</v>
      </c>
      <c r="F3002" s="4" t="s">
        <v>24</v>
      </c>
      <c r="G3002" s="4" t="s">
        <v>24</v>
      </c>
    </row>
    <row r="3003" spans="1:9">
      <c r="A3003" t="n">
        <v>24780</v>
      </c>
      <c r="B3003" s="51" t="n">
        <v>46</v>
      </c>
      <c r="C3003" s="7" t="n">
        <v>7032</v>
      </c>
      <c r="D3003" s="7" t="n">
        <v>-131.229995727539</v>
      </c>
      <c r="E3003" s="7" t="n">
        <v>-1.1599999666214</v>
      </c>
      <c r="F3003" s="7" t="n">
        <v>134.580001831055</v>
      </c>
      <c r="G3003" s="7" t="n">
        <v>261.899993896484</v>
      </c>
    </row>
    <row r="3004" spans="1:9">
      <c r="A3004" t="s">
        <v>4</v>
      </c>
      <c r="B3004" s="4" t="s">
        <v>5</v>
      </c>
      <c r="C3004" s="4" t="s">
        <v>10</v>
      </c>
      <c r="D3004" s="4" t="s">
        <v>24</v>
      </c>
      <c r="E3004" s="4" t="s">
        <v>24</v>
      </c>
      <c r="F3004" s="4" t="s">
        <v>24</v>
      </c>
      <c r="G3004" s="4" t="s">
        <v>24</v>
      </c>
    </row>
    <row r="3005" spans="1:9">
      <c r="A3005" t="n">
        <v>24799</v>
      </c>
      <c r="B3005" s="51" t="n">
        <v>46</v>
      </c>
      <c r="C3005" s="7" t="n">
        <v>7</v>
      </c>
      <c r="D3005" s="7" t="n">
        <v>-133.440002441406</v>
      </c>
      <c r="E3005" s="7" t="n">
        <v>-1.1599999666214</v>
      </c>
      <c r="F3005" s="7" t="n">
        <v>132.979995727539</v>
      </c>
      <c r="G3005" s="7" t="n">
        <v>278.399993896484</v>
      </c>
    </row>
    <row r="3006" spans="1:9">
      <c r="A3006" t="s">
        <v>4</v>
      </c>
      <c r="B3006" s="4" t="s">
        <v>5</v>
      </c>
      <c r="C3006" s="4" t="s">
        <v>14</v>
      </c>
      <c r="D3006" s="4" t="s">
        <v>10</v>
      </c>
    </row>
    <row r="3007" spans="1:9">
      <c r="A3007" t="n">
        <v>24818</v>
      </c>
      <c r="B3007" s="37" t="n">
        <v>58</v>
      </c>
      <c r="C3007" s="7" t="n">
        <v>255</v>
      </c>
      <c r="D3007" s="7" t="n">
        <v>0</v>
      </c>
    </row>
    <row r="3008" spans="1:9">
      <c r="A3008" t="s">
        <v>4</v>
      </c>
      <c r="B3008" s="4" t="s">
        <v>5</v>
      </c>
      <c r="C3008" s="4" t="s">
        <v>10</v>
      </c>
      <c r="D3008" s="4" t="s">
        <v>14</v>
      </c>
      <c r="E3008" s="4" t="s">
        <v>24</v>
      </c>
      <c r="F3008" s="4" t="s">
        <v>10</v>
      </c>
    </row>
    <row r="3009" spans="1:7">
      <c r="A3009" t="n">
        <v>24822</v>
      </c>
      <c r="B3009" s="54" t="n">
        <v>59</v>
      </c>
      <c r="C3009" s="7" t="n">
        <v>0</v>
      </c>
      <c r="D3009" s="7" t="n">
        <v>1</v>
      </c>
      <c r="E3009" s="7" t="n">
        <v>0.150000005960464</v>
      </c>
      <c r="F3009" s="7" t="n">
        <v>0</v>
      </c>
    </row>
    <row r="3010" spans="1:7">
      <c r="A3010" t="s">
        <v>4</v>
      </c>
      <c r="B3010" s="4" t="s">
        <v>5</v>
      </c>
      <c r="C3010" s="4" t="s">
        <v>10</v>
      </c>
    </row>
    <row r="3011" spans="1:7">
      <c r="A3011" t="n">
        <v>24832</v>
      </c>
      <c r="B3011" s="41" t="n">
        <v>16</v>
      </c>
      <c r="C3011" s="7" t="n">
        <v>50</v>
      </c>
    </row>
    <row r="3012" spans="1:7">
      <c r="A3012" t="s">
        <v>4</v>
      </c>
      <c r="B3012" s="4" t="s">
        <v>5</v>
      </c>
      <c r="C3012" s="4" t="s">
        <v>10</v>
      </c>
      <c r="D3012" s="4" t="s">
        <v>14</v>
      </c>
      <c r="E3012" s="4" t="s">
        <v>24</v>
      </c>
      <c r="F3012" s="4" t="s">
        <v>10</v>
      </c>
    </row>
    <row r="3013" spans="1:7">
      <c r="A3013" t="n">
        <v>24835</v>
      </c>
      <c r="B3013" s="54" t="n">
        <v>59</v>
      </c>
      <c r="C3013" s="7" t="n">
        <v>16</v>
      </c>
      <c r="D3013" s="7" t="n">
        <v>1</v>
      </c>
      <c r="E3013" s="7" t="n">
        <v>0.150000005960464</v>
      </c>
      <c r="F3013" s="7" t="n">
        <v>0</v>
      </c>
    </row>
    <row r="3014" spans="1:7">
      <c r="A3014" t="s">
        <v>4</v>
      </c>
      <c r="B3014" s="4" t="s">
        <v>5</v>
      </c>
      <c r="C3014" s="4" t="s">
        <v>10</v>
      </c>
    </row>
    <row r="3015" spans="1:7">
      <c r="A3015" t="n">
        <v>24845</v>
      </c>
      <c r="B3015" s="41" t="n">
        <v>16</v>
      </c>
      <c r="C3015" s="7" t="n">
        <v>50</v>
      </c>
    </row>
    <row r="3016" spans="1:7">
      <c r="A3016" t="s">
        <v>4</v>
      </c>
      <c r="B3016" s="4" t="s">
        <v>5</v>
      </c>
      <c r="C3016" s="4" t="s">
        <v>10</v>
      </c>
      <c r="D3016" s="4" t="s">
        <v>14</v>
      </c>
      <c r="E3016" s="4" t="s">
        <v>24</v>
      </c>
      <c r="F3016" s="4" t="s">
        <v>10</v>
      </c>
    </row>
    <row r="3017" spans="1:7">
      <c r="A3017" t="n">
        <v>24848</v>
      </c>
      <c r="B3017" s="54" t="n">
        <v>59</v>
      </c>
      <c r="C3017" s="7" t="n">
        <v>2</v>
      </c>
      <c r="D3017" s="7" t="n">
        <v>1</v>
      </c>
      <c r="E3017" s="7" t="n">
        <v>0.150000005960464</v>
      </c>
      <c r="F3017" s="7" t="n">
        <v>0</v>
      </c>
    </row>
    <row r="3018" spans="1:7">
      <c r="A3018" t="s">
        <v>4</v>
      </c>
      <c r="B3018" s="4" t="s">
        <v>5</v>
      </c>
      <c r="C3018" s="4" t="s">
        <v>10</v>
      </c>
    </row>
    <row r="3019" spans="1:7">
      <c r="A3019" t="n">
        <v>24858</v>
      </c>
      <c r="B3019" s="41" t="n">
        <v>16</v>
      </c>
      <c r="C3019" s="7" t="n">
        <v>50</v>
      </c>
    </row>
    <row r="3020" spans="1:7">
      <c r="A3020" t="s">
        <v>4</v>
      </c>
      <c r="B3020" s="4" t="s">
        <v>5</v>
      </c>
      <c r="C3020" s="4" t="s">
        <v>10</v>
      </c>
      <c r="D3020" s="4" t="s">
        <v>14</v>
      </c>
      <c r="E3020" s="4" t="s">
        <v>24</v>
      </c>
      <c r="F3020" s="4" t="s">
        <v>10</v>
      </c>
    </row>
    <row r="3021" spans="1:7">
      <c r="A3021" t="n">
        <v>24861</v>
      </c>
      <c r="B3021" s="54" t="n">
        <v>59</v>
      </c>
      <c r="C3021" s="7" t="n">
        <v>4</v>
      </c>
      <c r="D3021" s="7" t="n">
        <v>1</v>
      </c>
      <c r="E3021" s="7" t="n">
        <v>0.150000005960464</v>
      </c>
      <c r="F3021" s="7" t="n">
        <v>0</v>
      </c>
    </row>
    <row r="3022" spans="1:7">
      <c r="A3022" t="s">
        <v>4</v>
      </c>
      <c r="B3022" s="4" t="s">
        <v>5</v>
      </c>
      <c r="C3022" s="4" t="s">
        <v>10</v>
      </c>
    </row>
    <row r="3023" spans="1:7">
      <c r="A3023" t="n">
        <v>24871</v>
      </c>
      <c r="B3023" s="41" t="n">
        <v>16</v>
      </c>
      <c r="C3023" s="7" t="n">
        <v>50</v>
      </c>
    </row>
    <row r="3024" spans="1:7">
      <c r="A3024" t="s">
        <v>4</v>
      </c>
      <c r="B3024" s="4" t="s">
        <v>5</v>
      </c>
      <c r="C3024" s="4" t="s">
        <v>10</v>
      </c>
      <c r="D3024" s="4" t="s">
        <v>14</v>
      </c>
      <c r="E3024" s="4" t="s">
        <v>24</v>
      </c>
      <c r="F3024" s="4" t="s">
        <v>10</v>
      </c>
    </row>
    <row r="3025" spans="1:6">
      <c r="A3025" t="n">
        <v>24874</v>
      </c>
      <c r="B3025" s="54" t="n">
        <v>59</v>
      </c>
      <c r="C3025" s="7" t="n">
        <v>7032</v>
      </c>
      <c r="D3025" s="7" t="n">
        <v>1</v>
      </c>
      <c r="E3025" s="7" t="n">
        <v>0.150000005960464</v>
      </c>
      <c r="F3025" s="7" t="n">
        <v>0</v>
      </c>
    </row>
    <row r="3026" spans="1:6">
      <c r="A3026" t="s">
        <v>4</v>
      </c>
      <c r="B3026" s="4" t="s">
        <v>5</v>
      </c>
      <c r="C3026" s="4" t="s">
        <v>10</v>
      </c>
    </row>
    <row r="3027" spans="1:6">
      <c r="A3027" t="n">
        <v>24884</v>
      </c>
      <c r="B3027" s="41" t="n">
        <v>16</v>
      </c>
      <c r="C3027" s="7" t="n">
        <v>50</v>
      </c>
    </row>
    <row r="3028" spans="1:6">
      <c r="A3028" t="s">
        <v>4</v>
      </c>
      <c r="B3028" s="4" t="s">
        <v>5</v>
      </c>
      <c r="C3028" s="4" t="s">
        <v>10</v>
      </c>
    </row>
    <row r="3029" spans="1:6">
      <c r="A3029" t="n">
        <v>24887</v>
      </c>
      <c r="B3029" s="41" t="n">
        <v>16</v>
      </c>
      <c r="C3029" s="7" t="n">
        <v>1300</v>
      </c>
    </row>
    <row r="3030" spans="1:6">
      <c r="A3030" t="s">
        <v>4</v>
      </c>
      <c r="B3030" s="4" t="s">
        <v>5</v>
      </c>
      <c r="C3030" s="4" t="s">
        <v>14</v>
      </c>
      <c r="D3030" s="4" t="s">
        <v>10</v>
      </c>
      <c r="E3030" s="4" t="s">
        <v>6</v>
      </c>
    </row>
    <row r="3031" spans="1:6">
      <c r="A3031" t="n">
        <v>24890</v>
      </c>
      <c r="B3031" s="57" t="n">
        <v>51</v>
      </c>
      <c r="C3031" s="7" t="n">
        <v>4</v>
      </c>
      <c r="D3031" s="7" t="n">
        <v>0</v>
      </c>
      <c r="E3031" s="7" t="s">
        <v>196</v>
      </c>
    </row>
    <row r="3032" spans="1:6">
      <c r="A3032" t="s">
        <v>4</v>
      </c>
      <c r="B3032" s="4" t="s">
        <v>5</v>
      </c>
      <c r="C3032" s="4" t="s">
        <v>10</v>
      </c>
    </row>
    <row r="3033" spans="1:6">
      <c r="A3033" t="n">
        <v>24904</v>
      </c>
      <c r="B3033" s="41" t="n">
        <v>16</v>
      </c>
      <c r="C3033" s="7" t="n">
        <v>0</v>
      </c>
    </row>
    <row r="3034" spans="1:6">
      <c r="A3034" t="s">
        <v>4</v>
      </c>
      <c r="B3034" s="4" t="s">
        <v>5</v>
      </c>
      <c r="C3034" s="4" t="s">
        <v>10</v>
      </c>
      <c r="D3034" s="4" t="s">
        <v>14</v>
      </c>
      <c r="E3034" s="4" t="s">
        <v>9</v>
      </c>
      <c r="F3034" s="4" t="s">
        <v>50</v>
      </c>
      <c r="G3034" s="4" t="s">
        <v>14</v>
      </c>
      <c r="H3034" s="4" t="s">
        <v>14</v>
      </c>
    </row>
    <row r="3035" spans="1:6">
      <c r="A3035" t="n">
        <v>24907</v>
      </c>
      <c r="B3035" s="58" t="n">
        <v>26</v>
      </c>
      <c r="C3035" s="7" t="n">
        <v>0</v>
      </c>
      <c r="D3035" s="7" t="n">
        <v>17</v>
      </c>
      <c r="E3035" s="7" t="n">
        <v>52514</v>
      </c>
      <c r="F3035" s="7" t="s">
        <v>280</v>
      </c>
      <c r="G3035" s="7" t="n">
        <v>2</v>
      </c>
      <c r="H3035" s="7" t="n">
        <v>0</v>
      </c>
    </row>
    <row r="3036" spans="1:6">
      <c r="A3036" t="s">
        <v>4</v>
      </c>
      <c r="B3036" s="4" t="s">
        <v>5</v>
      </c>
    </row>
    <row r="3037" spans="1:6">
      <c r="A3037" t="n">
        <v>24953</v>
      </c>
      <c r="B3037" s="33" t="n">
        <v>28</v>
      </c>
    </row>
    <row r="3038" spans="1:6">
      <c r="A3038" t="s">
        <v>4</v>
      </c>
      <c r="B3038" s="4" t="s">
        <v>5</v>
      </c>
      <c r="C3038" s="4" t="s">
        <v>14</v>
      </c>
      <c r="D3038" s="4" t="s">
        <v>10</v>
      </c>
      <c r="E3038" s="4" t="s">
        <v>6</v>
      </c>
    </row>
    <row r="3039" spans="1:6">
      <c r="A3039" t="n">
        <v>24954</v>
      </c>
      <c r="B3039" s="57" t="n">
        <v>51</v>
      </c>
      <c r="C3039" s="7" t="n">
        <v>4</v>
      </c>
      <c r="D3039" s="7" t="n">
        <v>16</v>
      </c>
      <c r="E3039" s="7" t="s">
        <v>198</v>
      </c>
    </row>
    <row r="3040" spans="1:6">
      <c r="A3040" t="s">
        <v>4</v>
      </c>
      <c r="B3040" s="4" t="s">
        <v>5</v>
      </c>
      <c r="C3040" s="4" t="s">
        <v>10</v>
      </c>
    </row>
    <row r="3041" spans="1:8">
      <c r="A3041" t="n">
        <v>24967</v>
      </c>
      <c r="B3041" s="41" t="n">
        <v>16</v>
      </c>
      <c r="C3041" s="7" t="n">
        <v>0</v>
      </c>
    </row>
    <row r="3042" spans="1:8">
      <c r="A3042" t="s">
        <v>4</v>
      </c>
      <c r="B3042" s="4" t="s">
        <v>5</v>
      </c>
      <c r="C3042" s="4" t="s">
        <v>10</v>
      </c>
      <c r="D3042" s="4" t="s">
        <v>14</v>
      </c>
      <c r="E3042" s="4" t="s">
        <v>9</v>
      </c>
      <c r="F3042" s="4" t="s">
        <v>50</v>
      </c>
      <c r="G3042" s="4" t="s">
        <v>14</v>
      </c>
      <c r="H3042" s="4" t="s">
        <v>14</v>
      </c>
    </row>
    <row r="3043" spans="1:8">
      <c r="A3043" t="n">
        <v>24970</v>
      </c>
      <c r="B3043" s="58" t="n">
        <v>26</v>
      </c>
      <c r="C3043" s="7" t="n">
        <v>16</v>
      </c>
      <c r="D3043" s="7" t="n">
        <v>17</v>
      </c>
      <c r="E3043" s="7" t="n">
        <v>14343</v>
      </c>
      <c r="F3043" s="7" t="s">
        <v>281</v>
      </c>
      <c r="G3043" s="7" t="n">
        <v>2</v>
      </c>
      <c r="H3043" s="7" t="n">
        <v>0</v>
      </c>
    </row>
    <row r="3044" spans="1:8">
      <c r="A3044" t="s">
        <v>4</v>
      </c>
      <c r="B3044" s="4" t="s">
        <v>5</v>
      </c>
    </row>
    <row r="3045" spans="1:8">
      <c r="A3045" t="n">
        <v>25026</v>
      </c>
      <c r="B3045" s="33" t="n">
        <v>28</v>
      </c>
    </row>
    <row r="3046" spans="1:8">
      <c r="A3046" t="s">
        <v>4</v>
      </c>
      <c r="B3046" s="4" t="s">
        <v>5</v>
      </c>
      <c r="C3046" s="4" t="s">
        <v>10</v>
      </c>
      <c r="D3046" s="4" t="s">
        <v>14</v>
      </c>
    </row>
    <row r="3047" spans="1:8">
      <c r="A3047" t="n">
        <v>25027</v>
      </c>
      <c r="B3047" s="69" t="n">
        <v>89</v>
      </c>
      <c r="C3047" s="7" t="n">
        <v>65533</v>
      </c>
      <c r="D3047" s="7" t="n">
        <v>1</v>
      </c>
    </row>
    <row r="3048" spans="1:8">
      <c r="A3048" t="s">
        <v>4</v>
      </c>
      <c r="B3048" s="4" t="s">
        <v>5</v>
      </c>
      <c r="C3048" s="4" t="s">
        <v>14</v>
      </c>
      <c r="D3048" s="4" t="s">
        <v>14</v>
      </c>
    </row>
    <row r="3049" spans="1:8">
      <c r="A3049" t="n">
        <v>25031</v>
      </c>
      <c r="B3049" s="14" t="n">
        <v>49</v>
      </c>
      <c r="C3049" s="7" t="n">
        <v>2</v>
      </c>
      <c r="D3049" s="7" t="n">
        <v>0</v>
      </c>
    </row>
    <row r="3050" spans="1:8">
      <c r="A3050" t="s">
        <v>4</v>
      </c>
      <c r="B3050" s="4" t="s">
        <v>5</v>
      </c>
      <c r="C3050" s="4" t="s">
        <v>14</v>
      </c>
      <c r="D3050" s="4" t="s">
        <v>10</v>
      </c>
      <c r="E3050" s="4" t="s">
        <v>9</v>
      </c>
      <c r="F3050" s="4" t="s">
        <v>10</v>
      </c>
      <c r="G3050" s="4" t="s">
        <v>9</v>
      </c>
      <c r="H3050" s="4" t="s">
        <v>14</v>
      </c>
    </row>
    <row r="3051" spans="1:8">
      <c r="A3051" t="n">
        <v>25034</v>
      </c>
      <c r="B3051" s="14" t="n">
        <v>49</v>
      </c>
      <c r="C3051" s="7" t="n">
        <v>0</v>
      </c>
      <c r="D3051" s="7" t="n">
        <v>424</v>
      </c>
      <c r="E3051" s="7" t="n">
        <v>1061997773</v>
      </c>
      <c r="F3051" s="7" t="n">
        <v>0</v>
      </c>
      <c r="G3051" s="7" t="n">
        <v>0</v>
      </c>
      <c r="H3051" s="7" t="n">
        <v>0</v>
      </c>
    </row>
    <row r="3052" spans="1:8">
      <c r="A3052" t="s">
        <v>4</v>
      </c>
      <c r="B3052" s="4" t="s">
        <v>5</v>
      </c>
      <c r="C3052" s="4" t="s">
        <v>14</v>
      </c>
      <c r="D3052" s="4" t="s">
        <v>10</v>
      </c>
      <c r="E3052" s="4" t="s">
        <v>24</v>
      </c>
    </row>
    <row r="3053" spans="1:8">
      <c r="A3053" t="n">
        <v>25049</v>
      </c>
      <c r="B3053" s="37" t="n">
        <v>58</v>
      </c>
      <c r="C3053" s="7" t="n">
        <v>101</v>
      </c>
      <c r="D3053" s="7" t="n">
        <v>500</v>
      </c>
      <c r="E3053" s="7" t="n">
        <v>1</v>
      </c>
    </row>
    <row r="3054" spans="1:8">
      <c r="A3054" t="s">
        <v>4</v>
      </c>
      <c r="B3054" s="4" t="s">
        <v>5</v>
      </c>
      <c r="C3054" s="4" t="s">
        <v>14</v>
      </c>
      <c r="D3054" s="4" t="s">
        <v>10</v>
      </c>
    </row>
    <row r="3055" spans="1:8">
      <c r="A3055" t="n">
        <v>25057</v>
      </c>
      <c r="B3055" s="37" t="n">
        <v>58</v>
      </c>
      <c r="C3055" s="7" t="n">
        <v>254</v>
      </c>
      <c r="D3055" s="7" t="n">
        <v>0</v>
      </c>
    </row>
    <row r="3056" spans="1:8">
      <c r="A3056" t="s">
        <v>4</v>
      </c>
      <c r="B3056" s="4" t="s">
        <v>5</v>
      </c>
      <c r="C3056" s="4" t="s">
        <v>14</v>
      </c>
      <c r="D3056" s="4" t="s">
        <v>14</v>
      </c>
      <c r="E3056" s="4" t="s">
        <v>24</v>
      </c>
      <c r="F3056" s="4" t="s">
        <v>24</v>
      </c>
      <c r="G3056" s="4" t="s">
        <v>24</v>
      </c>
      <c r="H3056" s="4" t="s">
        <v>10</v>
      </c>
    </row>
    <row r="3057" spans="1:8">
      <c r="A3057" t="n">
        <v>25061</v>
      </c>
      <c r="B3057" s="66" t="n">
        <v>45</v>
      </c>
      <c r="C3057" s="7" t="n">
        <v>2</v>
      </c>
      <c r="D3057" s="7" t="n">
        <v>3</v>
      </c>
      <c r="E3057" s="7" t="n">
        <v>-139.889999389648</v>
      </c>
      <c r="F3057" s="7" t="n">
        <v>-0.0399999991059303</v>
      </c>
      <c r="G3057" s="7" t="n">
        <v>135.009994506836</v>
      </c>
      <c r="H3057" s="7" t="n">
        <v>0</v>
      </c>
    </row>
    <row r="3058" spans="1:8">
      <c r="A3058" t="s">
        <v>4</v>
      </c>
      <c r="B3058" s="4" t="s">
        <v>5</v>
      </c>
      <c r="C3058" s="4" t="s">
        <v>14</v>
      </c>
      <c r="D3058" s="4" t="s">
        <v>14</v>
      </c>
      <c r="E3058" s="4" t="s">
        <v>24</v>
      </c>
      <c r="F3058" s="4" t="s">
        <v>24</v>
      </c>
      <c r="G3058" s="4" t="s">
        <v>24</v>
      </c>
      <c r="H3058" s="4" t="s">
        <v>10</v>
      </c>
      <c r="I3058" s="4" t="s">
        <v>14</v>
      </c>
    </row>
    <row r="3059" spans="1:8">
      <c r="A3059" t="n">
        <v>25078</v>
      </c>
      <c r="B3059" s="66" t="n">
        <v>45</v>
      </c>
      <c r="C3059" s="7" t="n">
        <v>4</v>
      </c>
      <c r="D3059" s="7" t="n">
        <v>3</v>
      </c>
      <c r="E3059" s="7" t="n">
        <v>349.739990234375</v>
      </c>
      <c r="F3059" s="7" t="n">
        <v>48.4199981689453</v>
      </c>
      <c r="G3059" s="7" t="n">
        <v>348</v>
      </c>
      <c r="H3059" s="7" t="n">
        <v>0</v>
      </c>
      <c r="I3059" s="7" t="n">
        <v>0</v>
      </c>
    </row>
    <row r="3060" spans="1:8">
      <c r="A3060" t="s">
        <v>4</v>
      </c>
      <c r="B3060" s="4" t="s">
        <v>5</v>
      </c>
      <c r="C3060" s="4" t="s">
        <v>14</v>
      </c>
      <c r="D3060" s="4" t="s">
        <v>14</v>
      </c>
      <c r="E3060" s="4" t="s">
        <v>24</v>
      </c>
      <c r="F3060" s="4" t="s">
        <v>10</v>
      </c>
    </row>
    <row r="3061" spans="1:8">
      <c r="A3061" t="n">
        <v>25096</v>
      </c>
      <c r="B3061" s="66" t="n">
        <v>45</v>
      </c>
      <c r="C3061" s="7" t="n">
        <v>5</v>
      </c>
      <c r="D3061" s="7" t="n">
        <v>3</v>
      </c>
      <c r="E3061" s="7" t="n">
        <v>2</v>
      </c>
      <c r="F3061" s="7" t="n">
        <v>0</v>
      </c>
    </row>
    <row r="3062" spans="1:8">
      <c r="A3062" t="s">
        <v>4</v>
      </c>
      <c r="B3062" s="4" t="s">
        <v>5</v>
      </c>
      <c r="C3062" s="4" t="s">
        <v>14</v>
      </c>
      <c r="D3062" s="4" t="s">
        <v>14</v>
      </c>
      <c r="E3062" s="4" t="s">
        <v>24</v>
      </c>
      <c r="F3062" s="4" t="s">
        <v>10</v>
      </c>
    </row>
    <row r="3063" spans="1:8">
      <c r="A3063" t="n">
        <v>25105</v>
      </c>
      <c r="B3063" s="66" t="n">
        <v>45</v>
      </c>
      <c r="C3063" s="7" t="n">
        <v>11</v>
      </c>
      <c r="D3063" s="7" t="n">
        <v>3</v>
      </c>
      <c r="E3063" s="7" t="n">
        <v>45</v>
      </c>
      <c r="F3063" s="7" t="n">
        <v>0</v>
      </c>
    </row>
    <row r="3064" spans="1:8">
      <c r="A3064" t="s">
        <v>4</v>
      </c>
      <c r="B3064" s="4" t="s">
        <v>5</v>
      </c>
      <c r="C3064" s="4" t="s">
        <v>14</v>
      </c>
      <c r="D3064" s="4" t="s">
        <v>14</v>
      </c>
      <c r="E3064" s="4" t="s">
        <v>24</v>
      </c>
      <c r="F3064" s="4" t="s">
        <v>10</v>
      </c>
    </row>
    <row r="3065" spans="1:8">
      <c r="A3065" t="n">
        <v>25114</v>
      </c>
      <c r="B3065" s="66" t="n">
        <v>45</v>
      </c>
      <c r="C3065" s="7" t="n">
        <v>5</v>
      </c>
      <c r="D3065" s="7" t="n">
        <v>3</v>
      </c>
      <c r="E3065" s="7" t="n">
        <v>1.70000004768372</v>
      </c>
      <c r="F3065" s="7" t="n">
        <v>2000</v>
      </c>
    </row>
    <row r="3066" spans="1:8">
      <c r="A3066" t="s">
        <v>4</v>
      </c>
      <c r="B3066" s="4" t="s">
        <v>5</v>
      </c>
      <c r="C3066" s="4" t="s">
        <v>14</v>
      </c>
      <c r="D3066" s="4" t="s">
        <v>10</v>
      </c>
      <c r="E3066" s="4" t="s">
        <v>6</v>
      </c>
      <c r="F3066" s="4" t="s">
        <v>6</v>
      </c>
      <c r="G3066" s="4" t="s">
        <v>6</v>
      </c>
      <c r="H3066" s="4" t="s">
        <v>6</v>
      </c>
    </row>
    <row r="3067" spans="1:8">
      <c r="A3067" t="n">
        <v>25123</v>
      </c>
      <c r="B3067" s="57" t="n">
        <v>51</v>
      </c>
      <c r="C3067" s="7" t="n">
        <v>3</v>
      </c>
      <c r="D3067" s="7" t="n">
        <v>24</v>
      </c>
      <c r="E3067" s="7" t="s">
        <v>273</v>
      </c>
      <c r="F3067" s="7" t="s">
        <v>170</v>
      </c>
      <c r="G3067" s="7" t="s">
        <v>169</v>
      </c>
      <c r="H3067" s="7" t="s">
        <v>170</v>
      </c>
    </row>
    <row r="3068" spans="1:8">
      <c r="A3068" t="s">
        <v>4</v>
      </c>
      <c r="B3068" s="4" t="s">
        <v>5</v>
      </c>
      <c r="C3068" s="4" t="s">
        <v>14</v>
      </c>
      <c r="D3068" s="4" t="s">
        <v>10</v>
      </c>
      <c r="E3068" s="4" t="s">
        <v>10</v>
      </c>
      <c r="F3068" s="4" t="s">
        <v>9</v>
      </c>
    </row>
    <row r="3069" spans="1:8">
      <c r="A3069" t="n">
        <v>25136</v>
      </c>
      <c r="B3069" s="67" t="n">
        <v>84</v>
      </c>
      <c r="C3069" s="7" t="n">
        <v>0</v>
      </c>
      <c r="D3069" s="7" t="n">
        <v>0</v>
      </c>
      <c r="E3069" s="7" t="n">
        <v>0</v>
      </c>
      <c r="F3069" s="7" t="n">
        <v>1045220557</v>
      </c>
    </row>
    <row r="3070" spans="1:8">
      <c r="A3070" t="s">
        <v>4</v>
      </c>
      <c r="B3070" s="4" t="s">
        <v>5</v>
      </c>
      <c r="C3070" s="4" t="s">
        <v>14</v>
      </c>
      <c r="D3070" s="4" t="s">
        <v>10</v>
      </c>
    </row>
    <row r="3071" spans="1:8">
      <c r="A3071" t="n">
        <v>25146</v>
      </c>
      <c r="B3071" s="37" t="n">
        <v>58</v>
      </c>
      <c r="C3071" s="7" t="n">
        <v>255</v>
      </c>
      <c r="D3071" s="7" t="n">
        <v>0</v>
      </c>
    </row>
    <row r="3072" spans="1:8">
      <c r="A3072" t="s">
        <v>4</v>
      </c>
      <c r="B3072" s="4" t="s">
        <v>5</v>
      </c>
      <c r="C3072" s="4" t="s">
        <v>14</v>
      </c>
      <c r="D3072" s="4" t="s">
        <v>10</v>
      </c>
      <c r="E3072" s="4" t="s">
        <v>6</v>
      </c>
    </row>
    <row r="3073" spans="1:9">
      <c r="A3073" t="n">
        <v>25150</v>
      </c>
      <c r="B3073" s="57" t="n">
        <v>51</v>
      </c>
      <c r="C3073" s="7" t="n">
        <v>4</v>
      </c>
      <c r="D3073" s="7" t="n">
        <v>24</v>
      </c>
      <c r="E3073" s="7" t="s">
        <v>282</v>
      </c>
    </row>
    <row r="3074" spans="1:9">
      <c r="A3074" t="s">
        <v>4</v>
      </c>
      <c r="B3074" s="4" t="s">
        <v>5</v>
      </c>
      <c r="C3074" s="4" t="s">
        <v>10</v>
      </c>
    </row>
    <row r="3075" spans="1:9">
      <c r="A3075" t="n">
        <v>25164</v>
      </c>
      <c r="B3075" s="41" t="n">
        <v>16</v>
      </c>
      <c r="C3075" s="7" t="n">
        <v>0</v>
      </c>
    </row>
    <row r="3076" spans="1:9">
      <c r="A3076" t="s">
        <v>4</v>
      </c>
      <c r="B3076" s="4" t="s">
        <v>5</v>
      </c>
      <c r="C3076" s="4" t="s">
        <v>10</v>
      </c>
      <c r="D3076" s="4" t="s">
        <v>14</v>
      </c>
      <c r="E3076" s="4" t="s">
        <v>9</v>
      </c>
      <c r="F3076" s="4" t="s">
        <v>50</v>
      </c>
      <c r="G3076" s="4" t="s">
        <v>14</v>
      </c>
      <c r="H3076" s="4" t="s">
        <v>14</v>
      </c>
      <c r="I3076" s="4" t="s">
        <v>14</v>
      </c>
      <c r="J3076" s="4" t="s">
        <v>9</v>
      </c>
      <c r="K3076" s="4" t="s">
        <v>50</v>
      </c>
      <c r="L3076" s="4" t="s">
        <v>14</v>
      </c>
      <c r="M3076" s="4" t="s">
        <v>14</v>
      </c>
    </row>
    <row r="3077" spans="1:9">
      <c r="A3077" t="n">
        <v>25167</v>
      </c>
      <c r="B3077" s="58" t="n">
        <v>26</v>
      </c>
      <c r="C3077" s="7" t="n">
        <v>24</v>
      </c>
      <c r="D3077" s="7" t="n">
        <v>17</v>
      </c>
      <c r="E3077" s="7" t="n">
        <v>27318</v>
      </c>
      <c r="F3077" s="7" t="s">
        <v>283</v>
      </c>
      <c r="G3077" s="7" t="n">
        <v>2</v>
      </c>
      <c r="H3077" s="7" t="n">
        <v>3</v>
      </c>
      <c r="I3077" s="7" t="n">
        <v>17</v>
      </c>
      <c r="J3077" s="7" t="n">
        <v>27319</v>
      </c>
      <c r="K3077" s="7" t="s">
        <v>284</v>
      </c>
      <c r="L3077" s="7" t="n">
        <v>2</v>
      </c>
      <c r="M3077" s="7" t="n">
        <v>0</v>
      </c>
    </row>
    <row r="3078" spans="1:9">
      <c r="A3078" t="s">
        <v>4</v>
      </c>
      <c r="B3078" s="4" t="s">
        <v>5</v>
      </c>
    </row>
    <row r="3079" spans="1:9">
      <c r="A3079" t="n">
        <v>25242</v>
      </c>
      <c r="B3079" s="33" t="n">
        <v>28</v>
      </c>
    </row>
    <row r="3080" spans="1:9">
      <c r="A3080" t="s">
        <v>4</v>
      </c>
      <c r="B3080" s="4" t="s">
        <v>5</v>
      </c>
      <c r="C3080" s="4" t="s">
        <v>10</v>
      </c>
      <c r="D3080" s="4" t="s">
        <v>14</v>
      </c>
    </row>
    <row r="3081" spans="1:9">
      <c r="A3081" t="n">
        <v>25243</v>
      </c>
      <c r="B3081" s="69" t="n">
        <v>89</v>
      </c>
      <c r="C3081" s="7" t="n">
        <v>65533</v>
      </c>
      <c r="D3081" s="7" t="n">
        <v>1</v>
      </c>
    </row>
    <row r="3082" spans="1:9">
      <c r="A3082" t="s">
        <v>4</v>
      </c>
      <c r="B3082" s="4" t="s">
        <v>5</v>
      </c>
      <c r="C3082" s="4" t="s">
        <v>14</v>
      </c>
      <c r="D3082" s="4" t="s">
        <v>10</v>
      </c>
      <c r="E3082" s="4" t="s">
        <v>24</v>
      </c>
    </row>
    <row r="3083" spans="1:9">
      <c r="A3083" t="n">
        <v>25247</v>
      </c>
      <c r="B3083" s="37" t="n">
        <v>58</v>
      </c>
      <c r="C3083" s="7" t="n">
        <v>101</v>
      </c>
      <c r="D3083" s="7" t="n">
        <v>500</v>
      </c>
      <c r="E3083" s="7" t="n">
        <v>1</v>
      </c>
    </row>
    <row r="3084" spans="1:9">
      <c r="A3084" t="s">
        <v>4</v>
      </c>
      <c r="B3084" s="4" t="s">
        <v>5</v>
      </c>
      <c r="C3084" s="4" t="s">
        <v>14</v>
      </c>
      <c r="D3084" s="4" t="s">
        <v>10</v>
      </c>
    </row>
    <row r="3085" spans="1:9">
      <c r="A3085" t="n">
        <v>25255</v>
      </c>
      <c r="B3085" s="37" t="n">
        <v>58</v>
      </c>
      <c r="C3085" s="7" t="n">
        <v>254</v>
      </c>
      <c r="D3085" s="7" t="n">
        <v>0</v>
      </c>
    </row>
    <row r="3086" spans="1:9">
      <c r="A3086" t="s">
        <v>4</v>
      </c>
      <c r="B3086" s="4" t="s">
        <v>5</v>
      </c>
      <c r="C3086" s="4" t="s">
        <v>14</v>
      </c>
      <c r="D3086" s="4" t="s">
        <v>14</v>
      </c>
      <c r="E3086" s="4" t="s">
        <v>24</v>
      </c>
      <c r="F3086" s="4" t="s">
        <v>24</v>
      </c>
      <c r="G3086" s="4" t="s">
        <v>24</v>
      </c>
      <c r="H3086" s="4" t="s">
        <v>10</v>
      </c>
    </row>
    <row r="3087" spans="1:9">
      <c r="A3087" t="n">
        <v>25259</v>
      </c>
      <c r="B3087" s="66" t="n">
        <v>45</v>
      </c>
      <c r="C3087" s="7" t="n">
        <v>2</v>
      </c>
      <c r="D3087" s="7" t="n">
        <v>3</v>
      </c>
      <c r="E3087" s="7" t="n">
        <v>-140.059997558594</v>
      </c>
      <c r="F3087" s="7" t="n">
        <v>0.00999999977648258</v>
      </c>
      <c r="G3087" s="7" t="n">
        <v>134.320007324219</v>
      </c>
      <c r="H3087" s="7" t="n">
        <v>0</v>
      </c>
    </row>
    <row r="3088" spans="1:9">
      <c r="A3088" t="s">
        <v>4</v>
      </c>
      <c r="B3088" s="4" t="s">
        <v>5</v>
      </c>
      <c r="C3088" s="4" t="s">
        <v>14</v>
      </c>
      <c r="D3088" s="4" t="s">
        <v>14</v>
      </c>
      <c r="E3088" s="4" t="s">
        <v>24</v>
      </c>
      <c r="F3088" s="4" t="s">
        <v>24</v>
      </c>
      <c r="G3088" s="4" t="s">
        <v>24</v>
      </c>
      <c r="H3088" s="4" t="s">
        <v>10</v>
      </c>
      <c r="I3088" s="4" t="s">
        <v>14</v>
      </c>
    </row>
    <row r="3089" spans="1:13">
      <c r="A3089" t="n">
        <v>25276</v>
      </c>
      <c r="B3089" s="66" t="n">
        <v>45</v>
      </c>
      <c r="C3089" s="7" t="n">
        <v>4</v>
      </c>
      <c r="D3089" s="7" t="n">
        <v>3</v>
      </c>
      <c r="E3089" s="7" t="n">
        <v>11.3599996566772</v>
      </c>
      <c r="F3089" s="7" t="n">
        <v>143.240005493164</v>
      </c>
      <c r="G3089" s="7" t="n">
        <v>18</v>
      </c>
      <c r="H3089" s="7" t="n">
        <v>0</v>
      </c>
      <c r="I3089" s="7" t="n">
        <v>0</v>
      </c>
    </row>
    <row r="3090" spans="1:13">
      <c r="A3090" t="s">
        <v>4</v>
      </c>
      <c r="B3090" s="4" t="s">
        <v>5</v>
      </c>
      <c r="C3090" s="4" t="s">
        <v>14</v>
      </c>
      <c r="D3090" s="4" t="s">
        <v>14</v>
      </c>
      <c r="E3090" s="4" t="s">
        <v>24</v>
      </c>
      <c r="F3090" s="4" t="s">
        <v>10</v>
      </c>
    </row>
    <row r="3091" spans="1:13">
      <c r="A3091" t="n">
        <v>25294</v>
      </c>
      <c r="B3091" s="66" t="n">
        <v>45</v>
      </c>
      <c r="C3091" s="7" t="n">
        <v>5</v>
      </c>
      <c r="D3091" s="7" t="n">
        <v>3</v>
      </c>
      <c r="E3091" s="7" t="n">
        <v>1.70000004768372</v>
      </c>
      <c r="F3091" s="7" t="n">
        <v>0</v>
      </c>
    </row>
    <row r="3092" spans="1:13">
      <c r="A3092" t="s">
        <v>4</v>
      </c>
      <c r="B3092" s="4" t="s">
        <v>5</v>
      </c>
      <c r="C3092" s="4" t="s">
        <v>14</v>
      </c>
      <c r="D3092" s="4" t="s">
        <v>14</v>
      </c>
      <c r="E3092" s="4" t="s">
        <v>24</v>
      </c>
      <c r="F3092" s="4" t="s">
        <v>10</v>
      </c>
    </row>
    <row r="3093" spans="1:13">
      <c r="A3093" t="n">
        <v>25303</v>
      </c>
      <c r="B3093" s="66" t="n">
        <v>45</v>
      </c>
      <c r="C3093" s="7" t="n">
        <v>11</v>
      </c>
      <c r="D3093" s="7" t="n">
        <v>3</v>
      </c>
      <c r="E3093" s="7" t="n">
        <v>45</v>
      </c>
      <c r="F3093" s="7" t="n">
        <v>0</v>
      </c>
    </row>
    <row r="3094" spans="1:13">
      <c r="A3094" t="s">
        <v>4</v>
      </c>
      <c r="B3094" s="4" t="s">
        <v>5</v>
      </c>
      <c r="C3094" s="4" t="s">
        <v>14</v>
      </c>
      <c r="D3094" s="4" t="s">
        <v>14</v>
      </c>
      <c r="E3094" s="4" t="s">
        <v>24</v>
      </c>
      <c r="F3094" s="4" t="s">
        <v>24</v>
      </c>
      <c r="G3094" s="4" t="s">
        <v>24</v>
      </c>
      <c r="H3094" s="4" t="s">
        <v>10</v>
      </c>
      <c r="I3094" s="4" t="s">
        <v>14</v>
      </c>
    </row>
    <row r="3095" spans="1:13">
      <c r="A3095" t="n">
        <v>25312</v>
      </c>
      <c r="B3095" s="66" t="n">
        <v>45</v>
      </c>
      <c r="C3095" s="7" t="n">
        <v>4</v>
      </c>
      <c r="D3095" s="7" t="n">
        <v>3</v>
      </c>
      <c r="E3095" s="7" t="n">
        <v>11.3599996566772</v>
      </c>
      <c r="F3095" s="7" t="n">
        <v>133.529998779297</v>
      </c>
      <c r="G3095" s="7" t="n">
        <v>16</v>
      </c>
      <c r="H3095" s="7" t="n">
        <v>3000</v>
      </c>
      <c r="I3095" s="7" t="n">
        <v>0</v>
      </c>
    </row>
    <row r="3096" spans="1:13">
      <c r="A3096" t="s">
        <v>4</v>
      </c>
      <c r="B3096" s="4" t="s">
        <v>5</v>
      </c>
      <c r="C3096" s="4" t="s">
        <v>14</v>
      </c>
      <c r="D3096" s="4" t="s">
        <v>10</v>
      </c>
    </row>
    <row r="3097" spans="1:13">
      <c r="A3097" t="n">
        <v>25330</v>
      </c>
      <c r="B3097" s="37" t="n">
        <v>58</v>
      </c>
      <c r="C3097" s="7" t="n">
        <v>255</v>
      </c>
      <c r="D3097" s="7" t="n">
        <v>0</v>
      </c>
    </row>
    <row r="3098" spans="1:13">
      <c r="A3098" t="s">
        <v>4</v>
      </c>
      <c r="B3098" s="4" t="s">
        <v>5</v>
      </c>
      <c r="C3098" s="4" t="s">
        <v>14</v>
      </c>
      <c r="D3098" s="4" t="s">
        <v>14</v>
      </c>
      <c r="E3098" s="4" t="s">
        <v>14</v>
      </c>
      <c r="F3098" s="4" t="s">
        <v>14</v>
      </c>
    </row>
    <row r="3099" spans="1:13">
      <c r="A3099" t="n">
        <v>25334</v>
      </c>
      <c r="B3099" s="8" t="n">
        <v>14</v>
      </c>
      <c r="C3099" s="7" t="n">
        <v>0</v>
      </c>
      <c r="D3099" s="7" t="n">
        <v>1</v>
      </c>
      <c r="E3099" s="7" t="n">
        <v>0</v>
      </c>
      <c r="F3099" s="7" t="n">
        <v>0</v>
      </c>
    </row>
    <row r="3100" spans="1:13">
      <c r="A3100" t="s">
        <v>4</v>
      </c>
      <c r="B3100" s="4" t="s">
        <v>5</v>
      </c>
      <c r="C3100" s="4" t="s">
        <v>14</v>
      </c>
      <c r="D3100" s="4" t="s">
        <v>10</v>
      </c>
      <c r="E3100" s="4" t="s">
        <v>6</v>
      </c>
    </row>
    <row r="3101" spans="1:13">
      <c r="A3101" t="n">
        <v>25339</v>
      </c>
      <c r="B3101" s="57" t="n">
        <v>51</v>
      </c>
      <c r="C3101" s="7" t="n">
        <v>4</v>
      </c>
      <c r="D3101" s="7" t="n">
        <v>25</v>
      </c>
      <c r="E3101" s="7" t="s">
        <v>285</v>
      </c>
    </row>
    <row r="3102" spans="1:13">
      <c r="A3102" t="s">
        <v>4</v>
      </c>
      <c r="B3102" s="4" t="s">
        <v>5</v>
      </c>
      <c r="C3102" s="4" t="s">
        <v>10</v>
      </c>
    </row>
    <row r="3103" spans="1:13">
      <c r="A3103" t="n">
        <v>25353</v>
      </c>
      <c r="B3103" s="41" t="n">
        <v>16</v>
      </c>
      <c r="C3103" s="7" t="n">
        <v>0</v>
      </c>
    </row>
    <row r="3104" spans="1:13">
      <c r="A3104" t="s">
        <v>4</v>
      </c>
      <c r="B3104" s="4" t="s">
        <v>5</v>
      </c>
      <c r="C3104" s="4" t="s">
        <v>10</v>
      </c>
      <c r="D3104" s="4" t="s">
        <v>14</v>
      </c>
      <c r="E3104" s="4" t="s">
        <v>9</v>
      </c>
      <c r="F3104" s="4" t="s">
        <v>50</v>
      </c>
      <c r="G3104" s="4" t="s">
        <v>14</v>
      </c>
      <c r="H3104" s="4" t="s">
        <v>14</v>
      </c>
      <c r="I3104" s="4" t="s">
        <v>14</v>
      </c>
      <c r="J3104" s="4" t="s">
        <v>9</v>
      </c>
      <c r="K3104" s="4" t="s">
        <v>50</v>
      </c>
      <c r="L3104" s="4" t="s">
        <v>14</v>
      </c>
      <c r="M3104" s="4" t="s">
        <v>14</v>
      </c>
    </row>
    <row r="3105" spans="1:13">
      <c r="A3105" t="n">
        <v>25356</v>
      </c>
      <c r="B3105" s="58" t="n">
        <v>26</v>
      </c>
      <c r="C3105" s="7" t="n">
        <v>25</v>
      </c>
      <c r="D3105" s="7" t="n">
        <v>17</v>
      </c>
      <c r="E3105" s="7" t="n">
        <v>34308</v>
      </c>
      <c r="F3105" s="7" t="s">
        <v>286</v>
      </c>
      <c r="G3105" s="7" t="n">
        <v>2</v>
      </c>
      <c r="H3105" s="7" t="n">
        <v>3</v>
      </c>
      <c r="I3105" s="7" t="n">
        <v>17</v>
      </c>
      <c r="J3105" s="7" t="n">
        <v>34309</v>
      </c>
      <c r="K3105" s="7" t="s">
        <v>287</v>
      </c>
      <c r="L3105" s="7" t="n">
        <v>2</v>
      </c>
      <c r="M3105" s="7" t="n">
        <v>0</v>
      </c>
    </row>
    <row r="3106" spans="1:13">
      <c r="A3106" t="s">
        <v>4</v>
      </c>
      <c r="B3106" s="4" t="s">
        <v>5</v>
      </c>
    </row>
    <row r="3107" spans="1:13">
      <c r="A3107" t="n">
        <v>25476</v>
      </c>
      <c r="B3107" s="33" t="n">
        <v>28</v>
      </c>
    </row>
    <row r="3108" spans="1:13">
      <c r="A3108" t="s">
        <v>4</v>
      </c>
      <c r="B3108" s="4" t="s">
        <v>5</v>
      </c>
      <c r="C3108" s="4" t="s">
        <v>10</v>
      </c>
      <c r="D3108" s="4" t="s">
        <v>14</v>
      </c>
    </row>
    <row r="3109" spans="1:13">
      <c r="A3109" t="n">
        <v>25477</v>
      </c>
      <c r="B3109" s="69" t="n">
        <v>89</v>
      </c>
      <c r="C3109" s="7" t="n">
        <v>65533</v>
      </c>
      <c r="D3109" s="7" t="n">
        <v>1</v>
      </c>
    </row>
    <row r="3110" spans="1:13">
      <c r="A3110" t="s">
        <v>4</v>
      </c>
      <c r="B3110" s="4" t="s">
        <v>5</v>
      </c>
      <c r="C3110" s="4" t="s">
        <v>9</v>
      </c>
    </row>
    <row r="3111" spans="1:13">
      <c r="A3111" t="n">
        <v>25481</v>
      </c>
      <c r="B3111" s="44" t="n">
        <v>15</v>
      </c>
      <c r="C3111" s="7" t="n">
        <v>256</v>
      </c>
    </row>
    <row r="3112" spans="1:13">
      <c r="A3112" t="s">
        <v>4</v>
      </c>
      <c r="B3112" s="4" t="s">
        <v>5</v>
      </c>
      <c r="C3112" s="4" t="s">
        <v>14</v>
      </c>
      <c r="D3112" s="4" t="s">
        <v>10</v>
      </c>
      <c r="E3112" s="4" t="s">
        <v>24</v>
      </c>
    </row>
    <row r="3113" spans="1:13">
      <c r="A3113" t="n">
        <v>25486</v>
      </c>
      <c r="B3113" s="37" t="n">
        <v>58</v>
      </c>
      <c r="C3113" s="7" t="n">
        <v>101</v>
      </c>
      <c r="D3113" s="7" t="n">
        <v>500</v>
      </c>
      <c r="E3113" s="7" t="n">
        <v>1</v>
      </c>
    </row>
    <row r="3114" spans="1:13">
      <c r="A3114" t="s">
        <v>4</v>
      </c>
      <c r="B3114" s="4" t="s">
        <v>5</v>
      </c>
      <c r="C3114" s="4" t="s">
        <v>14</v>
      </c>
      <c r="D3114" s="4" t="s">
        <v>10</v>
      </c>
    </row>
    <row r="3115" spans="1:13">
      <c r="A3115" t="n">
        <v>25494</v>
      </c>
      <c r="B3115" s="37" t="n">
        <v>58</v>
      </c>
      <c r="C3115" s="7" t="n">
        <v>254</v>
      </c>
      <c r="D3115" s="7" t="n">
        <v>0</v>
      </c>
    </row>
    <row r="3116" spans="1:13">
      <c r="A3116" t="s">
        <v>4</v>
      </c>
      <c r="B3116" s="4" t="s">
        <v>5</v>
      </c>
      <c r="C3116" s="4" t="s">
        <v>14</v>
      </c>
      <c r="D3116" s="4" t="s">
        <v>10</v>
      </c>
      <c r="E3116" s="4" t="s">
        <v>10</v>
      </c>
      <c r="F3116" s="4" t="s">
        <v>9</v>
      </c>
    </row>
    <row r="3117" spans="1:13">
      <c r="A3117" t="n">
        <v>25498</v>
      </c>
      <c r="B3117" s="67" t="n">
        <v>84</v>
      </c>
      <c r="C3117" s="7" t="n">
        <v>1</v>
      </c>
      <c r="D3117" s="7" t="n">
        <v>0</v>
      </c>
      <c r="E3117" s="7" t="n">
        <v>0</v>
      </c>
      <c r="F3117" s="7" t="n">
        <v>0</v>
      </c>
    </row>
    <row r="3118" spans="1:13">
      <c r="A3118" t="s">
        <v>4</v>
      </c>
      <c r="B3118" s="4" t="s">
        <v>5</v>
      </c>
      <c r="C3118" s="4" t="s">
        <v>14</v>
      </c>
      <c r="D3118" s="4" t="s">
        <v>14</v>
      </c>
      <c r="E3118" s="4" t="s">
        <v>24</v>
      </c>
      <c r="F3118" s="4" t="s">
        <v>24</v>
      </c>
      <c r="G3118" s="4" t="s">
        <v>24</v>
      </c>
      <c r="H3118" s="4" t="s">
        <v>10</v>
      </c>
    </row>
    <row r="3119" spans="1:13">
      <c r="A3119" t="n">
        <v>25508</v>
      </c>
      <c r="B3119" s="66" t="n">
        <v>45</v>
      </c>
      <c r="C3119" s="7" t="n">
        <v>2</v>
      </c>
      <c r="D3119" s="7" t="n">
        <v>3</v>
      </c>
      <c r="E3119" s="7" t="n">
        <v>-132.279998779297</v>
      </c>
      <c r="F3119" s="7" t="n">
        <v>-0.340000003576279</v>
      </c>
      <c r="G3119" s="7" t="n">
        <v>134.710006713867</v>
      </c>
      <c r="H3119" s="7" t="n">
        <v>0</v>
      </c>
    </row>
    <row r="3120" spans="1:13">
      <c r="A3120" t="s">
        <v>4</v>
      </c>
      <c r="B3120" s="4" t="s">
        <v>5</v>
      </c>
      <c r="C3120" s="4" t="s">
        <v>14</v>
      </c>
      <c r="D3120" s="4" t="s">
        <v>14</v>
      </c>
      <c r="E3120" s="4" t="s">
        <v>24</v>
      </c>
      <c r="F3120" s="4" t="s">
        <v>24</v>
      </c>
      <c r="G3120" s="4" t="s">
        <v>24</v>
      </c>
      <c r="H3120" s="4" t="s">
        <v>10</v>
      </c>
      <c r="I3120" s="4" t="s">
        <v>14</v>
      </c>
    </row>
    <row r="3121" spans="1:13">
      <c r="A3121" t="n">
        <v>25525</v>
      </c>
      <c r="B3121" s="66" t="n">
        <v>45</v>
      </c>
      <c r="C3121" s="7" t="n">
        <v>4</v>
      </c>
      <c r="D3121" s="7" t="n">
        <v>3</v>
      </c>
      <c r="E3121" s="7" t="n">
        <v>9.43000030517578</v>
      </c>
      <c r="F3121" s="7" t="n">
        <v>227.610000610352</v>
      </c>
      <c r="G3121" s="7" t="n">
        <v>0</v>
      </c>
      <c r="H3121" s="7" t="n">
        <v>0</v>
      </c>
      <c r="I3121" s="7" t="n">
        <v>0</v>
      </c>
    </row>
    <row r="3122" spans="1:13">
      <c r="A3122" t="s">
        <v>4</v>
      </c>
      <c r="B3122" s="4" t="s">
        <v>5</v>
      </c>
      <c r="C3122" s="4" t="s">
        <v>14</v>
      </c>
      <c r="D3122" s="4" t="s">
        <v>14</v>
      </c>
      <c r="E3122" s="4" t="s">
        <v>24</v>
      </c>
      <c r="F3122" s="4" t="s">
        <v>10</v>
      </c>
    </row>
    <row r="3123" spans="1:13">
      <c r="A3123" t="n">
        <v>25543</v>
      </c>
      <c r="B3123" s="66" t="n">
        <v>45</v>
      </c>
      <c r="C3123" s="7" t="n">
        <v>5</v>
      </c>
      <c r="D3123" s="7" t="n">
        <v>3</v>
      </c>
      <c r="E3123" s="7" t="n">
        <v>3.79999995231628</v>
      </c>
      <c r="F3123" s="7" t="n">
        <v>0</v>
      </c>
    </row>
    <row r="3124" spans="1:13">
      <c r="A3124" t="s">
        <v>4</v>
      </c>
      <c r="B3124" s="4" t="s">
        <v>5</v>
      </c>
      <c r="C3124" s="4" t="s">
        <v>14</v>
      </c>
      <c r="D3124" s="4" t="s">
        <v>14</v>
      </c>
      <c r="E3124" s="4" t="s">
        <v>24</v>
      </c>
      <c r="F3124" s="4" t="s">
        <v>10</v>
      </c>
    </row>
    <row r="3125" spans="1:13">
      <c r="A3125" t="n">
        <v>25552</v>
      </c>
      <c r="B3125" s="66" t="n">
        <v>45</v>
      </c>
      <c r="C3125" s="7" t="n">
        <v>11</v>
      </c>
      <c r="D3125" s="7" t="n">
        <v>3</v>
      </c>
      <c r="E3125" s="7" t="n">
        <v>45</v>
      </c>
      <c r="F3125" s="7" t="n">
        <v>0</v>
      </c>
    </row>
    <row r="3126" spans="1:13">
      <c r="A3126" t="s">
        <v>4</v>
      </c>
      <c r="B3126" s="4" t="s">
        <v>5</v>
      </c>
      <c r="C3126" s="4" t="s">
        <v>14</v>
      </c>
      <c r="D3126" s="4" t="s">
        <v>14</v>
      </c>
      <c r="E3126" s="4" t="s">
        <v>24</v>
      </c>
      <c r="F3126" s="4" t="s">
        <v>10</v>
      </c>
    </row>
    <row r="3127" spans="1:13">
      <c r="A3127" t="n">
        <v>25561</v>
      </c>
      <c r="B3127" s="66" t="n">
        <v>45</v>
      </c>
      <c r="C3127" s="7" t="n">
        <v>5</v>
      </c>
      <c r="D3127" s="7" t="n">
        <v>3</v>
      </c>
      <c r="E3127" s="7" t="n">
        <v>3.5</v>
      </c>
      <c r="F3127" s="7" t="n">
        <v>2000</v>
      </c>
    </row>
    <row r="3128" spans="1:13">
      <c r="A3128" t="s">
        <v>4</v>
      </c>
      <c r="B3128" s="4" t="s">
        <v>5</v>
      </c>
      <c r="C3128" s="4" t="s">
        <v>14</v>
      </c>
      <c r="D3128" s="4" t="s">
        <v>10</v>
      </c>
    </row>
    <row r="3129" spans="1:13">
      <c r="A3129" t="n">
        <v>25570</v>
      </c>
      <c r="B3129" s="37" t="n">
        <v>58</v>
      </c>
      <c r="C3129" s="7" t="n">
        <v>255</v>
      </c>
      <c r="D3129" s="7" t="n">
        <v>0</v>
      </c>
    </row>
    <row r="3130" spans="1:13">
      <c r="A3130" t="s">
        <v>4</v>
      </c>
      <c r="B3130" s="4" t="s">
        <v>5</v>
      </c>
      <c r="C3130" s="4" t="s">
        <v>10</v>
      </c>
      <c r="D3130" s="4" t="s">
        <v>14</v>
      </c>
      <c r="E3130" s="4" t="s">
        <v>14</v>
      </c>
      <c r="F3130" s="4" t="s">
        <v>6</v>
      </c>
    </row>
    <row r="3131" spans="1:13">
      <c r="A3131" t="n">
        <v>25574</v>
      </c>
      <c r="B3131" s="19" t="n">
        <v>20</v>
      </c>
      <c r="C3131" s="7" t="n">
        <v>0</v>
      </c>
      <c r="D3131" s="7" t="n">
        <v>3</v>
      </c>
      <c r="E3131" s="7" t="n">
        <v>11</v>
      </c>
      <c r="F3131" s="7" t="s">
        <v>288</v>
      </c>
    </row>
    <row r="3132" spans="1:13">
      <c r="A3132" t="s">
        <v>4</v>
      </c>
      <c r="B3132" s="4" t="s">
        <v>5</v>
      </c>
      <c r="C3132" s="4" t="s">
        <v>10</v>
      </c>
    </row>
    <row r="3133" spans="1:13">
      <c r="A3133" t="n">
        <v>25601</v>
      </c>
      <c r="B3133" s="41" t="n">
        <v>16</v>
      </c>
      <c r="C3133" s="7" t="n">
        <v>100</v>
      </c>
    </row>
    <row r="3134" spans="1:13">
      <c r="A3134" t="s">
        <v>4</v>
      </c>
      <c r="B3134" s="4" t="s">
        <v>5</v>
      </c>
      <c r="C3134" s="4" t="s">
        <v>10</v>
      </c>
      <c r="D3134" s="4" t="s">
        <v>14</v>
      </c>
      <c r="E3134" s="4" t="s">
        <v>14</v>
      </c>
      <c r="F3134" s="4" t="s">
        <v>6</v>
      </c>
    </row>
    <row r="3135" spans="1:13">
      <c r="A3135" t="n">
        <v>25604</v>
      </c>
      <c r="B3135" s="19" t="n">
        <v>20</v>
      </c>
      <c r="C3135" s="7" t="n">
        <v>7</v>
      </c>
      <c r="D3135" s="7" t="n">
        <v>3</v>
      </c>
      <c r="E3135" s="7" t="n">
        <v>11</v>
      </c>
      <c r="F3135" s="7" t="s">
        <v>288</v>
      </c>
    </row>
    <row r="3136" spans="1:13">
      <c r="A3136" t="s">
        <v>4</v>
      </c>
      <c r="B3136" s="4" t="s">
        <v>5</v>
      </c>
      <c r="C3136" s="4" t="s">
        <v>10</v>
      </c>
    </row>
    <row r="3137" spans="1:9">
      <c r="A3137" t="n">
        <v>25631</v>
      </c>
      <c r="B3137" s="41" t="n">
        <v>16</v>
      </c>
      <c r="C3137" s="7" t="n">
        <v>50</v>
      </c>
    </row>
    <row r="3138" spans="1:9">
      <c r="A3138" t="s">
        <v>4</v>
      </c>
      <c r="B3138" s="4" t="s">
        <v>5</v>
      </c>
      <c r="C3138" s="4" t="s">
        <v>10</v>
      </c>
      <c r="D3138" s="4" t="s">
        <v>14</v>
      </c>
      <c r="E3138" s="4" t="s">
        <v>14</v>
      </c>
      <c r="F3138" s="4" t="s">
        <v>6</v>
      </c>
    </row>
    <row r="3139" spans="1:9">
      <c r="A3139" t="n">
        <v>25634</v>
      </c>
      <c r="B3139" s="19" t="n">
        <v>20</v>
      </c>
      <c r="C3139" s="7" t="n">
        <v>4</v>
      </c>
      <c r="D3139" s="7" t="n">
        <v>3</v>
      </c>
      <c r="E3139" s="7" t="n">
        <v>11</v>
      </c>
      <c r="F3139" s="7" t="s">
        <v>288</v>
      </c>
    </row>
    <row r="3140" spans="1:9">
      <c r="A3140" t="s">
        <v>4</v>
      </c>
      <c r="B3140" s="4" t="s">
        <v>5</v>
      </c>
      <c r="C3140" s="4" t="s">
        <v>10</v>
      </c>
    </row>
    <row r="3141" spans="1:9">
      <c r="A3141" t="n">
        <v>25661</v>
      </c>
      <c r="B3141" s="41" t="n">
        <v>16</v>
      </c>
      <c r="C3141" s="7" t="n">
        <v>100</v>
      </c>
    </row>
    <row r="3142" spans="1:9">
      <c r="A3142" t="s">
        <v>4</v>
      </c>
      <c r="B3142" s="4" t="s">
        <v>5</v>
      </c>
      <c r="C3142" s="4" t="s">
        <v>10</v>
      </c>
      <c r="D3142" s="4" t="s">
        <v>14</v>
      </c>
      <c r="E3142" s="4" t="s">
        <v>14</v>
      </c>
      <c r="F3142" s="4" t="s">
        <v>6</v>
      </c>
    </row>
    <row r="3143" spans="1:9">
      <c r="A3143" t="n">
        <v>25664</v>
      </c>
      <c r="B3143" s="19" t="n">
        <v>20</v>
      </c>
      <c r="C3143" s="7" t="n">
        <v>2</v>
      </c>
      <c r="D3143" s="7" t="n">
        <v>3</v>
      </c>
      <c r="E3143" s="7" t="n">
        <v>11</v>
      </c>
      <c r="F3143" s="7" t="s">
        <v>288</v>
      </c>
    </row>
    <row r="3144" spans="1:9">
      <c r="A3144" t="s">
        <v>4</v>
      </c>
      <c r="B3144" s="4" t="s">
        <v>5</v>
      </c>
      <c r="C3144" s="4" t="s">
        <v>10</v>
      </c>
    </row>
    <row r="3145" spans="1:9">
      <c r="A3145" t="n">
        <v>25691</v>
      </c>
      <c r="B3145" s="41" t="n">
        <v>16</v>
      </c>
      <c r="C3145" s="7" t="n">
        <v>2000</v>
      </c>
    </row>
    <row r="3146" spans="1:9">
      <c r="A3146" t="s">
        <v>4</v>
      </c>
      <c r="B3146" s="4" t="s">
        <v>5</v>
      </c>
      <c r="C3146" s="4" t="s">
        <v>14</v>
      </c>
      <c r="D3146" s="4" t="s">
        <v>10</v>
      </c>
      <c r="E3146" s="4" t="s">
        <v>6</v>
      </c>
    </row>
    <row r="3147" spans="1:9">
      <c r="A3147" t="n">
        <v>25694</v>
      </c>
      <c r="B3147" s="57" t="n">
        <v>51</v>
      </c>
      <c r="C3147" s="7" t="n">
        <v>4</v>
      </c>
      <c r="D3147" s="7" t="n">
        <v>2</v>
      </c>
      <c r="E3147" s="7" t="s">
        <v>145</v>
      </c>
    </row>
    <row r="3148" spans="1:9">
      <c r="A3148" t="s">
        <v>4</v>
      </c>
      <c r="B3148" s="4" t="s">
        <v>5</v>
      </c>
      <c r="C3148" s="4" t="s">
        <v>10</v>
      </c>
    </row>
    <row r="3149" spans="1:9">
      <c r="A3149" t="n">
        <v>25707</v>
      </c>
      <c r="B3149" s="41" t="n">
        <v>16</v>
      </c>
      <c r="C3149" s="7" t="n">
        <v>0</v>
      </c>
    </row>
    <row r="3150" spans="1:9">
      <c r="A3150" t="s">
        <v>4</v>
      </c>
      <c r="B3150" s="4" t="s">
        <v>5</v>
      </c>
      <c r="C3150" s="4" t="s">
        <v>10</v>
      </c>
      <c r="D3150" s="4" t="s">
        <v>14</v>
      </c>
      <c r="E3150" s="4" t="s">
        <v>9</v>
      </c>
      <c r="F3150" s="4" t="s">
        <v>50</v>
      </c>
      <c r="G3150" s="4" t="s">
        <v>14</v>
      </c>
      <c r="H3150" s="4" t="s">
        <v>14</v>
      </c>
    </row>
    <row r="3151" spans="1:9">
      <c r="A3151" t="n">
        <v>25710</v>
      </c>
      <c r="B3151" s="58" t="n">
        <v>26</v>
      </c>
      <c r="C3151" s="7" t="n">
        <v>2</v>
      </c>
      <c r="D3151" s="7" t="n">
        <v>17</v>
      </c>
      <c r="E3151" s="7" t="n">
        <v>6341</v>
      </c>
      <c r="F3151" s="7" t="s">
        <v>289</v>
      </c>
      <c r="G3151" s="7" t="n">
        <v>2</v>
      </c>
      <c r="H3151" s="7" t="n">
        <v>0</v>
      </c>
    </row>
    <row r="3152" spans="1:9">
      <c r="A3152" t="s">
        <v>4</v>
      </c>
      <c r="B3152" s="4" t="s">
        <v>5</v>
      </c>
    </row>
    <row r="3153" spans="1:8">
      <c r="A3153" t="n">
        <v>25733</v>
      </c>
      <c r="B3153" s="33" t="n">
        <v>28</v>
      </c>
    </row>
    <row r="3154" spans="1:8">
      <c r="A3154" t="s">
        <v>4</v>
      </c>
      <c r="B3154" s="4" t="s">
        <v>5</v>
      </c>
      <c r="C3154" s="4" t="s">
        <v>14</v>
      </c>
      <c r="D3154" s="4" t="s">
        <v>10</v>
      </c>
      <c r="E3154" s="4" t="s">
        <v>6</v>
      </c>
    </row>
    <row r="3155" spans="1:8">
      <c r="A3155" t="n">
        <v>25734</v>
      </c>
      <c r="B3155" s="57" t="n">
        <v>51</v>
      </c>
      <c r="C3155" s="7" t="n">
        <v>4</v>
      </c>
      <c r="D3155" s="7" t="n">
        <v>4</v>
      </c>
      <c r="E3155" s="7" t="s">
        <v>145</v>
      </c>
    </row>
    <row r="3156" spans="1:8">
      <c r="A3156" t="s">
        <v>4</v>
      </c>
      <c r="B3156" s="4" t="s">
        <v>5</v>
      </c>
      <c r="C3156" s="4" t="s">
        <v>10</v>
      </c>
    </row>
    <row r="3157" spans="1:8">
      <c r="A3157" t="n">
        <v>25747</v>
      </c>
      <c r="B3157" s="41" t="n">
        <v>16</v>
      </c>
      <c r="C3157" s="7" t="n">
        <v>0</v>
      </c>
    </row>
    <row r="3158" spans="1:8">
      <c r="A3158" t="s">
        <v>4</v>
      </c>
      <c r="B3158" s="4" t="s">
        <v>5</v>
      </c>
      <c r="C3158" s="4" t="s">
        <v>10</v>
      </c>
      <c r="D3158" s="4" t="s">
        <v>14</v>
      </c>
      <c r="E3158" s="4" t="s">
        <v>9</v>
      </c>
      <c r="F3158" s="4" t="s">
        <v>50</v>
      </c>
      <c r="G3158" s="4" t="s">
        <v>14</v>
      </c>
      <c r="H3158" s="4" t="s">
        <v>14</v>
      </c>
    </row>
    <row r="3159" spans="1:8">
      <c r="A3159" t="n">
        <v>25750</v>
      </c>
      <c r="B3159" s="58" t="n">
        <v>26</v>
      </c>
      <c r="C3159" s="7" t="n">
        <v>4</v>
      </c>
      <c r="D3159" s="7" t="n">
        <v>17</v>
      </c>
      <c r="E3159" s="7" t="n">
        <v>7334</v>
      </c>
      <c r="F3159" s="7" t="s">
        <v>290</v>
      </c>
      <c r="G3159" s="7" t="n">
        <v>2</v>
      </c>
      <c r="H3159" s="7" t="n">
        <v>0</v>
      </c>
    </row>
    <row r="3160" spans="1:8">
      <c r="A3160" t="s">
        <v>4</v>
      </c>
      <c r="B3160" s="4" t="s">
        <v>5</v>
      </c>
    </row>
    <row r="3161" spans="1:8">
      <c r="A3161" t="n">
        <v>25810</v>
      </c>
      <c r="B3161" s="33" t="n">
        <v>28</v>
      </c>
    </row>
    <row r="3162" spans="1:8">
      <c r="A3162" t="s">
        <v>4</v>
      </c>
      <c r="B3162" s="4" t="s">
        <v>5</v>
      </c>
      <c r="C3162" s="4" t="s">
        <v>14</v>
      </c>
      <c r="D3162" s="4" t="s">
        <v>10</v>
      </c>
      <c r="E3162" s="4" t="s">
        <v>6</v>
      </c>
    </row>
    <row r="3163" spans="1:8">
      <c r="A3163" t="n">
        <v>25811</v>
      </c>
      <c r="B3163" s="57" t="n">
        <v>51</v>
      </c>
      <c r="C3163" s="7" t="n">
        <v>4</v>
      </c>
      <c r="D3163" s="7" t="n">
        <v>7</v>
      </c>
      <c r="E3163" s="7" t="s">
        <v>285</v>
      </c>
    </row>
    <row r="3164" spans="1:8">
      <c r="A3164" t="s">
        <v>4</v>
      </c>
      <c r="B3164" s="4" t="s">
        <v>5</v>
      </c>
      <c r="C3164" s="4" t="s">
        <v>10</v>
      </c>
    </row>
    <row r="3165" spans="1:8">
      <c r="A3165" t="n">
        <v>25825</v>
      </c>
      <c r="B3165" s="41" t="n">
        <v>16</v>
      </c>
      <c r="C3165" s="7" t="n">
        <v>0</v>
      </c>
    </row>
    <row r="3166" spans="1:8">
      <c r="A3166" t="s">
        <v>4</v>
      </c>
      <c r="B3166" s="4" t="s">
        <v>5</v>
      </c>
      <c r="C3166" s="4" t="s">
        <v>10</v>
      </c>
      <c r="D3166" s="4" t="s">
        <v>14</v>
      </c>
      <c r="E3166" s="4" t="s">
        <v>9</v>
      </c>
      <c r="F3166" s="4" t="s">
        <v>50</v>
      </c>
      <c r="G3166" s="4" t="s">
        <v>14</v>
      </c>
      <c r="H3166" s="4" t="s">
        <v>14</v>
      </c>
      <c r="I3166" s="4" t="s">
        <v>14</v>
      </c>
      <c r="J3166" s="4" t="s">
        <v>9</v>
      </c>
      <c r="K3166" s="4" t="s">
        <v>50</v>
      </c>
      <c r="L3166" s="4" t="s">
        <v>14</v>
      </c>
      <c r="M3166" s="4" t="s">
        <v>14</v>
      </c>
    </row>
    <row r="3167" spans="1:8">
      <c r="A3167" t="n">
        <v>25828</v>
      </c>
      <c r="B3167" s="58" t="n">
        <v>26</v>
      </c>
      <c r="C3167" s="7" t="n">
        <v>7</v>
      </c>
      <c r="D3167" s="7" t="n">
        <v>17</v>
      </c>
      <c r="E3167" s="7" t="n">
        <v>4341</v>
      </c>
      <c r="F3167" s="7" t="s">
        <v>291</v>
      </c>
      <c r="G3167" s="7" t="n">
        <v>2</v>
      </c>
      <c r="H3167" s="7" t="n">
        <v>3</v>
      </c>
      <c r="I3167" s="7" t="n">
        <v>17</v>
      </c>
      <c r="J3167" s="7" t="n">
        <v>4342</v>
      </c>
      <c r="K3167" s="7" t="s">
        <v>292</v>
      </c>
      <c r="L3167" s="7" t="n">
        <v>2</v>
      </c>
      <c r="M3167" s="7" t="n">
        <v>0</v>
      </c>
    </row>
    <row r="3168" spans="1:8">
      <c r="A3168" t="s">
        <v>4</v>
      </c>
      <c r="B3168" s="4" t="s">
        <v>5</v>
      </c>
    </row>
    <row r="3169" spans="1:13">
      <c r="A3169" t="n">
        <v>26001</v>
      </c>
      <c r="B3169" s="33" t="n">
        <v>28</v>
      </c>
    </row>
    <row r="3170" spans="1:13">
      <c r="A3170" t="s">
        <v>4</v>
      </c>
      <c r="B3170" s="4" t="s">
        <v>5</v>
      </c>
      <c r="C3170" s="4" t="s">
        <v>14</v>
      </c>
      <c r="D3170" s="4" t="s">
        <v>24</v>
      </c>
      <c r="E3170" s="4" t="s">
        <v>24</v>
      </c>
      <c r="F3170" s="4" t="s">
        <v>24</v>
      </c>
    </row>
    <row r="3171" spans="1:13">
      <c r="A3171" t="n">
        <v>26002</v>
      </c>
      <c r="B3171" s="66" t="n">
        <v>45</v>
      </c>
      <c r="C3171" s="7" t="n">
        <v>9</v>
      </c>
      <c r="D3171" s="7" t="n">
        <v>0.00999999977648258</v>
      </c>
      <c r="E3171" s="7" t="n">
        <v>0.00999999977648258</v>
      </c>
      <c r="F3171" s="7" t="n">
        <v>0.5</v>
      </c>
    </row>
    <row r="3172" spans="1:13">
      <c r="A3172" t="s">
        <v>4</v>
      </c>
      <c r="B3172" s="4" t="s">
        <v>5</v>
      </c>
      <c r="C3172" s="4" t="s">
        <v>14</v>
      </c>
      <c r="D3172" s="4" t="s">
        <v>10</v>
      </c>
      <c r="E3172" s="4" t="s">
        <v>6</v>
      </c>
    </row>
    <row r="3173" spans="1:13">
      <c r="A3173" t="n">
        <v>26016</v>
      </c>
      <c r="B3173" s="57" t="n">
        <v>51</v>
      </c>
      <c r="C3173" s="7" t="n">
        <v>4</v>
      </c>
      <c r="D3173" s="7" t="n">
        <v>4</v>
      </c>
      <c r="E3173" s="7" t="s">
        <v>262</v>
      </c>
    </row>
    <row r="3174" spans="1:13">
      <c r="A3174" t="s">
        <v>4</v>
      </c>
      <c r="B3174" s="4" t="s">
        <v>5</v>
      </c>
      <c r="C3174" s="4" t="s">
        <v>10</v>
      </c>
    </row>
    <row r="3175" spans="1:13">
      <c r="A3175" t="n">
        <v>26029</v>
      </c>
      <c r="B3175" s="41" t="n">
        <v>16</v>
      </c>
      <c r="C3175" s="7" t="n">
        <v>0</v>
      </c>
    </row>
    <row r="3176" spans="1:13">
      <c r="A3176" t="s">
        <v>4</v>
      </c>
      <c r="B3176" s="4" t="s">
        <v>5</v>
      </c>
      <c r="C3176" s="4" t="s">
        <v>10</v>
      </c>
      <c r="D3176" s="4" t="s">
        <v>14</v>
      </c>
      <c r="E3176" s="4" t="s">
        <v>9</v>
      </c>
      <c r="F3176" s="4" t="s">
        <v>50</v>
      </c>
      <c r="G3176" s="4" t="s">
        <v>14</v>
      </c>
      <c r="H3176" s="4" t="s">
        <v>14</v>
      </c>
    </row>
    <row r="3177" spans="1:13">
      <c r="A3177" t="n">
        <v>26032</v>
      </c>
      <c r="B3177" s="58" t="n">
        <v>26</v>
      </c>
      <c r="C3177" s="7" t="n">
        <v>4</v>
      </c>
      <c r="D3177" s="7" t="n">
        <v>17</v>
      </c>
      <c r="E3177" s="7" t="n">
        <v>7335</v>
      </c>
      <c r="F3177" s="7" t="s">
        <v>293</v>
      </c>
      <c r="G3177" s="7" t="n">
        <v>2</v>
      </c>
      <c r="H3177" s="7" t="n">
        <v>0</v>
      </c>
    </row>
    <row r="3178" spans="1:13">
      <c r="A3178" t="s">
        <v>4</v>
      </c>
      <c r="B3178" s="4" t="s">
        <v>5</v>
      </c>
    </row>
    <row r="3179" spans="1:13">
      <c r="A3179" t="n">
        <v>26080</v>
      </c>
      <c r="B3179" s="33" t="n">
        <v>28</v>
      </c>
    </row>
    <row r="3180" spans="1:13">
      <c r="A3180" t="s">
        <v>4</v>
      </c>
      <c r="B3180" s="4" t="s">
        <v>5</v>
      </c>
      <c r="C3180" s="4" t="s">
        <v>14</v>
      </c>
      <c r="D3180" s="4" t="s">
        <v>10</v>
      </c>
      <c r="E3180" s="4" t="s">
        <v>6</v>
      </c>
      <c r="F3180" s="4" t="s">
        <v>6</v>
      </c>
      <c r="G3180" s="4" t="s">
        <v>6</v>
      </c>
      <c r="H3180" s="4" t="s">
        <v>6</v>
      </c>
    </row>
    <row r="3181" spans="1:13">
      <c r="A3181" t="n">
        <v>26081</v>
      </c>
      <c r="B3181" s="57" t="n">
        <v>51</v>
      </c>
      <c r="C3181" s="7" t="n">
        <v>3</v>
      </c>
      <c r="D3181" s="7" t="n">
        <v>7</v>
      </c>
      <c r="E3181" s="7" t="s">
        <v>227</v>
      </c>
      <c r="F3181" s="7" t="s">
        <v>173</v>
      </c>
      <c r="G3181" s="7" t="s">
        <v>169</v>
      </c>
      <c r="H3181" s="7" t="s">
        <v>170</v>
      </c>
    </row>
    <row r="3182" spans="1:13">
      <c r="A3182" t="s">
        <v>4</v>
      </c>
      <c r="B3182" s="4" t="s">
        <v>5</v>
      </c>
      <c r="C3182" s="4" t="s">
        <v>14</v>
      </c>
      <c r="D3182" s="4" t="s">
        <v>10</v>
      </c>
      <c r="E3182" s="4" t="s">
        <v>6</v>
      </c>
    </row>
    <row r="3183" spans="1:13">
      <c r="A3183" t="n">
        <v>26102</v>
      </c>
      <c r="B3183" s="57" t="n">
        <v>51</v>
      </c>
      <c r="C3183" s="7" t="n">
        <v>4</v>
      </c>
      <c r="D3183" s="7" t="n">
        <v>0</v>
      </c>
      <c r="E3183" s="7" t="s">
        <v>198</v>
      </c>
    </row>
    <row r="3184" spans="1:13">
      <c r="A3184" t="s">
        <v>4</v>
      </c>
      <c r="B3184" s="4" t="s">
        <v>5</v>
      </c>
      <c r="C3184" s="4" t="s">
        <v>10</v>
      </c>
    </row>
    <row r="3185" spans="1:8">
      <c r="A3185" t="n">
        <v>26115</v>
      </c>
      <c r="B3185" s="41" t="n">
        <v>16</v>
      </c>
      <c r="C3185" s="7" t="n">
        <v>0</v>
      </c>
    </row>
    <row r="3186" spans="1:8">
      <c r="A3186" t="s">
        <v>4</v>
      </c>
      <c r="B3186" s="4" t="s">
        <v>5</v>
      </c>
      <c r="C3186" s="4" t="s">
        <v>10</v>
      </c>
      <c r="D3186" s="4" t="s">
        <v>14</v>
      </c>
      <c r="E3186" s="4" t="s">
        <v>9</v>
      </c>
      <c r="F3186" s="4" t="s">
        <v>50</v>
      </c>
      <c r="G3186" s="4" t="s">
        <v>14</v>
      </c>
      <c r="H3186" s="4" t="s">
        <v>14</v>
      </c>
    </row>
    <row r="3187" spans="1:8">
      <c r="A3187" t="n">
        <v>26118</v>
      </c>
      <c r="B3187" s="58" t="n">
        <v>26</v>
      </c>
      <c r="C3187" s="7" t="n">
        <v>0</v>
      </c>
      <c r="D3187" s="7" t="n">
        <v>17</v>
      </c>
      <c r="E3187" s="7" t="n">
        <v>52515</v>
      </c>
      <c r="F3187" s="7" t="s">
        <v>294</v>
      </c>
      <c r="G3187" s="7" t="n">
        <v>2</v>
      </c>
      <c r="H3187" s="7" t="n">
        <v>0</v>
      </c>
    </row>
    <row r="3188" spans="1:8">
      <c r="A3188" t="s">
        <v>4</v>
      </c>
      <c r="B3188" s="4" t="s">
        <v>5</v>
      </c>
    </row>
    <row r="3189" spans="1:8">
      <c r="A3189" t="n">
        <v>26219</v>
      </c>
      <c r="B3189" s="33" t="n">
        <v>28</v>
      </c>
    </row>
    <row r="3190" spans="1:8">
      <c r="A3190" t="s">
        <v>4</v>
      </c>
      <c r="B3190" s="4" t="s">
        <v>5</v>
      </c>
      <c r="C3190" s="4" t="s">
        <v>10</v>
      </c>
      <c r="D3190" s="4" t="s">
        <v>14</v>
      </c>
    </row>
    <row r="3191" spans="1:8">
      <c r="A3191" t="n">
        <v>26220</v>
      </c>
      <c r="B3191" s="69" t="n">
        <v>89</v>
      </c>
      <c r="C3191" s="7" t="n">
        <v>65533</v>
      </c>
      <c r="D3191" s="7" t="n">
        <v>1</v>
      </c>
    </row>
    <row r="3192" spans="1:8">
      <c r="A3192" t="s">
        <v>4</v>
      </c>
      <c r="B3192" s="4" t="s">
        <v>5</v>
      </c>
      <c r="C3192" s="4" t="s">
        <v>14</v>
      </c>
      <c r="D3192" s="4" t="s">
        <v>24</v>
      </c>
      <c r="E3192" s="4" t="s">
        <v>10</v>
      </c>
      <c r="F3192" s="4" t="s">
        <v>14</v>
      </c>
    </row>
    <row r="3193" spans="1:8">
      <c r="A3193" t="n">
        <v>26224</v>
      </c>
      <c r="B3193" s="14" t="n">
        <v>49</v>
      </c>
      <c r="C3193" s="7" t="n">
        <v>3</v>
      </c>
      <c r="D3193" s="7" t="n">
        <v>1</v>
      </c>
      <c r="E3193" s="7" t="n">
        <v>500</v>
      </c>
      <c r="F3193" s="7" t="n">
        <v>0</v>
      </c>
    </row>
    <row r="3194" spans="1:8">
      <c r="A3194" t="s">
        <v>4</v>
      </c>
      <c r="B3194" s="4" t="s">
        <v>5</v>
      </c>
      <c r="C3194" s="4" t="s">
        <v>14</v>
      </c>
      <c r="D3194" s="4" t="s">
        <v>10</v>
      </c>
      <c r="E3194" s="4" t="s">
        <v>24</v>
      </c>
    </row>
    <row r="3195" spans="1:8">
      <c r="A3195" t="n">
        <v>26233</v>
      </c>
      <c r="B3195" s="37" t="n">
        <v>58</v>
      </c>
      <c r="C3195" s="7" t="n">
        <v>101</v>
      </c>
      <c r="D3195" s="7" t="n">
        <v>300</v>
      </c>
      <c r="E3195" s="7" t="n">
        <v>1</v>
      </c>
    </row>
    <row r="3196" spans="1:8">
      <c r="A3196" t="s">
        <v>4</v>
      </c>
      <c r="B3196" s="4" t="s">
        <v>5</v>
      </c>
      <c r="C3196" s="4" t="s">
        <v>14</v>
      </c>
      <c r="D3196" s="4" t="s">
        <v>10</v>
      </c>
    </row>
    <row r="3197" spans="1:8">
      <c r="A3197" t="n">
        <v>26241</v>
      </c>
      <c r="B3197" s="37" t="n">
        <v>58</v>
      </c>
      <c r="C3197" s="7" t="n">
        <v>254</v>
      </c>
      <c r="D3197" s="7" t="n">
        <v>0</v>
      </c>
    </row>
    <row r="3198" spans="1:8">
      <c r="A3198" t="s">
        <v>4</v>
      </c>
      <c r="B3198" s="4" t="s">
        <v>5</v>
      </c>
      <c r="C3198" s="4" t="s">
        <v>14</v>
      </c>
      <c r="D3198" s="4" t="s">
        <v>10</v>
      </c>
      <c r="E3198" s="4" t="s">
        <v>6</v>
      </c>
      <c r="F3198" s="4" t="s">
        <v>6</v>
      </c>
      <c r="G3198" s="4" t="s">
        <v>6</v>
      </c>
      <c r="H3198" s="4" t="s">
        <v>6</v>
      </c>
    </row>
    <row r="3199" spans="1:8">
      <c r="A3199" t="n">
        <v>26245</v>
      </c>
      <c r="B3199" s="57" t="n">
        <v>51</v>
      </c>
      <c r="C3199" s="7" t="n">
        <v>3</v>
      </c>
      <c r="D3199" s="7" t="n">
        <v>0</v>
      </c>
      <c r="E3199" s="7" t="s">
        <v>172</v>
      </c>
      <c r="F3199" s="7" t="s">
        <v>173</v>
      </c>
      <c r="G3199" s="7" t="s">
        <v>169</v>
      </c>
      <c r="H3199" s="7" t="s">
        <v>170</v>
      </c>
    </row>
    <row r="3200" spans="1:8">
      <c r="A3200" t="s">
        <v>4</v>
      </c>
      <c r="B3200" s="4" t="s">
        <v>5</v>
      </c>
      <c r="C3200" s="4" t="s">
        <v>14</v>
      </c>
      <c r="D3200" s="4" t="s">
        <v>10</v>
      </c>
      <c r="E3200" s="4" t="s">
        <v>6</v>
      </c>
      <c r="F3200" s="4" t="s">
        <v>6</v>
      </c>
      <c r="G3200" s="4" t="s">
        <v>6</v>
      </c>
      <c r="H3200" s="4" t="s">
        <v>6</v>
      </c>
    </row>
    <row r="3201" spans="1:8">
      <c r="A3201" t="n">
        <v>26274</v>
      </c>
      <c r="B3201" s="57" t="n">
        <v>51</v>
      </c>
      <c r="C3201" s="7" t="n">
        <v>3</v>
      </c>
      <c r="D3201" s="7" t="n">
        <v>4</v>
      </c>
      <c r="E3201" s="7" t="s">
        <v>172</v>
      </c>
      <c r="F3201" s="7" t="s">
        <v>173</v>
      </c>
      <c r="G3201" s="7" t="s">
        <v>169</v>
      </c>
      <c r="H3201" s="7" t="s">
        <v>170</v>
      </c>
    </row>
    <row r="3202" spans="1:8">
      <c r="A3202" t="s">
        <v>4</v>
      </c>
      <c r="B3202" s="4" t="s">
        <v>5</v>
      </c>
      <c r="C3202" s="4" t="s">
        <v>14</v>
      </c>
      <c r="D3202" s="4" t="s">
        <v>10</v>
      </c>
      <c r="E3202" s="4" t="s">
        <v>6</v>
      </c>
      <c r="F3202" s="4" t="s">
        <v>6</v>
      </c>
      <c r="G3202" s="4" t="s">
        <v>6</v>
      </c>
      <c r="H3202" s="4" t="s">
        <v>6</v>
      </c>
    </row>
    <row r="3203" spans="1:8">
      <c r="A3203" t="n">
        <v>26303</v>
      </c>
      <c r="B3203" s="57" t="n">
        <v>51</v>
      </c>
      <c r="C3203" s="7" t="n">
        <v>3</v>
      </c>
      <c r="D3203" s="7" t="n">
        <v>2</v>
      </c>
      <c r="E3203" s="7" t="s">
        <v>172</v>
      </c>
      <c r="F3203" s="7" t="s">
        <v>173</v>
      </c>
      <c r="G3203" s="7" t="s">
        <v>169</v>
      </c>
      <c r="H3203" s="7" t="s">
        <v>170</v>
      </c>
    </row>
    <row r="3204" spans="1:8">
      <c r="A3204" t="s">
        <v>4</v>
      </c>
      <c r="B3204" s="4" t="s">
        <v>5</v>
      </c>
      <c r="C3204" s="4" t="s">
        <v>14</v>
      </c>
      <c r="D3204" s="4" t="s">
        <v>10</v>
      </c>
      <c r="E3204" s="4" t="s">
        <v>6</v>
      </c>
      <c r="F3204" s="4" t="s">
        <v>6</v>
      </c>
      <c r="G3204" s="4" t="s">
        <v>6</v>
      </c>
      <c r="H3204" s="4" t="s">
        <v>6</v>
      </c>
    </row>
    <row r="3205" spans="1:8">
      <c r="A3205" t="n">
        <v>26332</v>
      </c>
      <c r="B3205" s="57" t="n">
        <v>51</v>
      </c>
      <c r="C3205" s="7" t="n">
        <v>3</v>
      </c>
      <c r="D3205" s="7" t="n">
        <v>16</v>
      </c>
      <c r="E3205" s="7" t="s">
        <v>172</v>
      </c>
      <c r="F3205" s="7" t="s">
        <v>173</v>
      </c>
      <c r="G3205" s="7" t="s">
        <v>169</v>
      </c>
      <c r="H3205" s="7" t="s">
        <v>170</v>
      </c>
    </row>
    <row r="3206" spans="1:8">
      <c r="A3206" t="s">
        <v>4</v>
      </c>
      <c r="B3206" s="4" t="s">
        <v>5</v>
      </c>
      <c r="C3206" s="4" t="s">
        <v>14</v>
      </c>
      <c r="D3206" s="4" t="s">
        <v>10</v>
      </c>
      <c r="E3206" s="4" t="s">
        <v>6</v>
      </c>
      <c r="F3206" s="4" t="s">
        <v>6</v>
      </c>
      <c r="G3206" s="4" t="s">
        <v>6</v>
      </c>
      <c r="H3206" s="4" t="s">
        <v>6</v>
      </c>
    </row>
    <row r="3207" spans="1:8">
      <c r="A3207" t="n">
        <v>26361</v>
      </c>
      <c r="B3207" s="57" t="n">
        <v>51</v>
      </c>
      <c r="C3207" s="7" t="n">
        <v>3</v>
      </c>
      <c r="D3207" s="7" t="n">
        <v>7</v>
      </c>
      <c r="E3207" s="7" t="s">
        <v>172</v>
      </c>
      <c r="F3207" s="7" t="s">
        <v>173</v>
      </c>
      <c r="G3207" s="7" t="s">
        <v>169</v>
      </c>
      <c r="H3207" s="7" t="s">
        <v>170</v>
      </c>
    </row>
    <row r="3208" spans="1:8">
      <c r="A3208" t="s">
        <v>4</v>
      </c>
      <c r="B3208" s="4" t="s">
        <v>5</v>
      </c>
      <c r="C3208" s="4" t="s">
        <v>14</v>
      </c>
      <c r="D3208" s="4" t="s">
        <v>10</v>
      </c>
      <c r="E3208" s="4" t="s">
        <v>6</v>
      </c>
      <c r="F3208" s="4" t="s">
        <v>6</v>
      </c>
      <c r="G3208" s="4" t="s">
        <v>6</v>
      </c>
      <c r="H3208" s="4" t="s">
        <v>6</v>
      </c>
    </row>
    <row r="3209" spans="1:8">
      <c r="A3209" t="n">
        <v>26390</v>
      </c>
      <c r="B3209" s="57" t="n">
        <v>51</v>
      </c>
      <c r="C3209" s="7" t="n">
        <v>3</v>
      </c>
      <c r="D3209" s="7" t="n">
        <v>7032</v>
      </c>
      <c r="E3209" s="7" t="s">
        <v>172</v>
      </c>
      <c r="F3209" s="7" t="s">
        <v>173</v>
      </c>
      <c r="G3209" s="7" t="s">
        <v>169</v>
      </c>
      <c r="H3209" s="7" t="s">
        <v>170</v>
      </c>
    </row>
    <row r="3210" spans="1:8">
      <c r="A3210" t="s">
        <v>4</v>
      </c>
      <c r="B3210" s="4" t="s">
        <v>5</v>
      </c>
      <c r="C3210" s="4" t="s">
        <v>14</v>
      </c>
      <c r="D3210" s="4" t="s">
        <v>10</v>
      </c>
      <c r="E3210" s="4" t="s">
        <v>10</v>
      </c>
      <c r="F3210" s="4" t="s">
        <v>9</v>
      </c>
    </row>
    <row r="3211" spans="1:8">
      <c r="A3211" t="n">
        <v>26419</v>
      </c>
      <c r="B3211" s="67" t="n">
        <v>84</v>
      </c>
      <c r="C3211" s="7" t="n">
        <v>0</v>
      </c>
      <c r="D3211" s="7" t="n">
        <v>2</v>
      </c>
      <c r="E3211" s="7" t="n">
        <v>0</v>
      </c>
      <c r="F3211" s="7" t="n">
        <v>1045220557</v>
      </c>
    </row>
    <row r="3212" spans="1:8">
      <c r="A3212" t="s">
        <v>4</v>
      </c>
      <c r="B3212" s="4" t="s">
        <v>5</v>
      </c>
      <c r="C3212" s="4" t="s">
        <v>14</v>
      </c>
      <c r="D3212" s="4" t="s">
        <v>14</v>
      </c>
      <c r="E3212" s="4" t="s">
        <v>24</v>
      </c>
      <c r="F3212" s="4" t="s">
        <v>24</v>
      </c>
      <c r="G3212" s="4" t="s">
        <v>24</v>
      </c>
      <c r="H3212" s="4" t="s">
        <v>10</v>
      </c>
    </row>
    <row r="3213" spans="1:8">
      <c r="A3213" t="n">
        <v>26429</v>
      </c>
      <c r="B3213" s="66" t="n">
        <v>45</v>
      </c>
      <c r="C3213" s="7" t="n">
        <v>2</v>
      </c>
      <c r="D3213" s="7" t="n">
        <v>3</v>
      </c>
      <c r="E3213" s="7" t="n">
        <v>-133.199996948242</v>
      </c>
      <c r="F3213" s="7" t="n">
        <v>0.0700000002980232</v>
      </c>
      <c r="G3213" s="7" t="n">
        <v>135.529998779297</v>
      </c>
      <c r="H3213" s="7" t="n">
        <v>0</v>
      </c>
    </row>
    <row r="3214" spans="1:8">
      <c r="A3214" t="s">
        <v>4</v>
      </c>
      <c r="B3214" s="4" t="s">
        <v>5</v>
      </c>
      <c r="C3214" s="4" t="s">
        <v>14</v>
      </c>
      <c r="D3214" s="4" t="s">
        <v>14</v>
      </c>
      <c r="E3214" s="4" t="s">
        <v>24</v>
      </c>
      <c r="F3214" s="4" t="s">
        <v>24</v>
      </c>
      <c r="G3214" s="4" t="s">
        <v>24</v>
      </c>
      <c r="H3214" s="4" t="s">
        <v>10</v>
      </c>
      <c r="I3214" s="4" t="s">
        <v>14</v>
      </c>
    </row>
    <row r="3215" spans="1:8">
      <c r="A3215" t="n">
        <v>26446</v>
      </c>
      <c r="B3215" s="66" t="n">
        <v>45</v>
      </c>
      <c r="C3215" s="7" t="n">
        <v>4</v>
      </c>
      <c r="D3215" s="7" t="n">
        <v>3</v>
      </c>
      <c r="E3215" s="7" t="n">
        <v>14.3900003433228</v>
      </c>
      <c r="F3215" s="7" t="n">
        <v>74.4300003051758</v>
      </c>
      <c r="G3215" s="7" t="n">
        <v>16</v>
      </c>
      <c r="H3215" s="7" t="n">
        <v>0</v>
      </c>
      <c r="I3215" s="7" t="n">
        <v>0</v>
      </c>
    </row>
    <row r="3216" spans="1:8">
      <c r="A3216" t="s">
        <v>4</v>
      </c>
      <c r="B3216" s="4" t="s">
        <v>5</v>
      </c>
      <c r="C3216" s="4" t="s">
        <v>14</v>
      </c>
      <c r="D3216" s="4" t="s">
        <v>14</v>
      </c>
      <c r="E3216" s="4" t="s">
        <v>24</v>
      </c>
      <c r="F3216" s="4" t="s">
        <v>10</v>
      </c>
    </row>
    <row r="3217" spans="1:9">
      <c r="A3217" t="n">
        <v>26464</v>
      </c>
      <c r="B3217" s="66" t="n">
        <v>45</v>
      </c>
      <c r="C3217" s="7" t="n">
        <v>5</v>
      </c>
      <c r="D3217" s="7" t="n">
        <v>3</v>
      </c>
      <c r="E3217" s="7" t="n">
        <v>2.90000009536743</v>
      </c>
      <c r="F3217" s="7" t="n">
        <v>0</v>
      </c>
    </row>
    <row r="3218" spans="1:9">
      <c r="A3218" t="s">
        <v>4</v>
      </c>
      <c r="B3218" s="4" t="s">
        <v>5</v>
      </c>
      <c r="C3218" s="4" t="s">
        <v>14</v>
      </c>
      <c r="D3218" s="4" t="s">
        <v>14</v>
      </c>
      <c r="E3218" s="4" t="s">
        <v>24</v>
      </c>
      <c r="F3218" s="4" t="s">
        <v>10</v>
      </c>
    </row>
    <row r="3219" spans="1:9">
      <c r="A3219" t="n">
        <v>26473</v>
      </c>
      <c r="B3219" s="66" t="n">
        <v>45</v>
      </c>
      <c r="C3219" s="7" t="n">
        <v>11</v>
      </c>
      <c r="D3219" s="7" t="n">
        <v>3</v>
      </c>
      <c r="E3219" s="7" t="n">
        <v>45</v>
      </c>
      <c r="F3219" s="7" t="n">
        <v>0</v>
      </c>
    </row>
    <row r="3220" spans="1:9">
      <c r="A3220" t="s">
        <v>4</v>
      </c>
      <c r="B3220" s="4" t="s">
        <v>5</v>
      </c>
      <c r="C3220" s="4" t="s">
        <v>14</v>
      </c>
      <c r="D3220" s="4" t="s">
        <v>14</v>
      </c>
      <c r="E3220" s="4" t="s">
        <v>24</v>
      </c>
      <c r="F3220" s="4" t="s">
        <v>24</v>
      </c>
      <c r="G3220" s="4" t="s">
        <v>24</v>
      </c>
      <c r="H3220" s="4" t="s">
        <v>10</v>
      </c>
    </row>
    <row r="3221" spans="1:9">
      <c r="A3221" t="n">
        <v>26482</v>
      </c>
      <c r="B3221" s="66" t="n">
        <v>45</v>
      </c>
      <c r="C3221" s="7" t="n">
        <v>2</v>
      </c>
      <c r="D3221" s="7" t="n">
        <v>3</v>
      </c>
      <c r="E3221" s="7" t="n">
        <v>-139.360000610352</v>
      </c>
      <c r="F3221" s="7" t="n">
        <v>-0.219999998807907</v>
      </c>
      <c r="G3221" s="7" t="n">
        <v>134.910003662109</v>
      </c>
      <c r="H3221" s="7" t="n">
        <v>1500</v>
      </c>
    </row>
    <row r="3222" spans="1:9">
      <c r="A3222" t="s">
        <v>4</v>
      </c>
      <c r="B3222" s="4" t="s">
        <v>5</v>
      </c>
      <c r="C3222" s="4" t="s">
        <v>14</v>
      </c>
      <c r="D3222" s="4" t="s">
        <v>14</v>
      </c>
      <c r="E3222" s="4" t="s">
        <v>24</v>
      </c>
      <c r="F3222" s="4" t="s">
        <v>24</v>
      </c>
      <c r="G3222" s="4" t="s">
        <v>24</v>
      </c>
      <c r="H3222" s="4" t="s">
        <v>10</v>
      </c>
      <c r="I3222" s="4" t="s">
        <v>14</v>
      </c>
    </row>
    <row r="3223" spans="1:9">
      <c r="A3223" t="n">
        <v>26499</v>
      </c>
      <c r="B3223" s="66" t="n">
        <v>45</v>
      </c>
      <c r="C3223" s="7" t="n">
        <v>4</v>
      </c>
      <c r="D3223" s="7" t="n">
        <v>3</v>
      </c>
      <c r="E3223" s="7" t="n">
        <v>8.36999988555908</v>
      </c>
      <c r="F3223" s="7" t="n">
        <v>79.3300018310547</v>
      </c>
      <c r="G3223" s="7" t="n">
        <v>14</v>
      </c>
      <c r="H3223" s="7" t="n">
        <v>1500</v>
      </c>
      <c r="I3223" s="7" t="n">
        <v>1</v>
      </c>
    </row>
    <row r="3224" spans="1:9">
      <c r="A3224" t="s">
        <v>4</v>
      </c>
      <c r="B3224" s="4" t="s">
        <v>5</v>
      </c>
      <c r="C3224" s="4" t="s">
        <v>14</v>
      </c>
      <c r="D3224" s="4" t="s">
        <v>14</v>
      </c>
      <c r="E3224" s="4" t="s">
        <v>24</v>
      </c>
      <c r="F3224" s="4" t="s">
        <v>10</v>
      </c>
    </row>
    <row r="3225" spans="1:9">
      <c r="A3225" t="n">
        <v>26517</v>
      </c>
      <c r="B3225" s="66" t="n">
        <v>45</v>
      </c>
      <c r="C3225" s="7" t="n">
        <v>5</v>
      </c>
      <c r="D3225" s="7" t="n">
        <v>3</v>
      </c>
      <c r="E3225" s="7" t="n">
        <v>2</v>
      </c>
      <c r="F3225" s="7" t="n">
        <v>1500</v>
      </c>
    </row>
    <row r="3226" spans="1:9">
      <c r="A3226" t="s">
        <v>4</v>
      </c>
      <c r="B3226" s="4" t="s">
        <v>5</v>
      </c>
      <c r="C3226" s="4" t="s">
        <v>14</v>
      </c>
      <c r="D3226" s="4" t="s">
        <v>14</v>
      </c>
      <c r="E3226" s="4" t="s">
        <v>24</v>
      </c>
      <c r="F3226" s="4" t="s">
        <v>10</v>
      </c>
    </row>
    <row r="3227" spans="1:9">
      <c r="A3227" t="n">
        <v>26526</v>
      </c>
      <c r="B3227" s="66" t="n">
        <v>45</v>
      </c>
      <c r="C3227" s="7" t="n">
        <v>11</v>
      </c>
      <c r="D3227" s="7" t="n">
        <v>3</v>
      </c>
      <c r="E3227" s="7" t="n">
        <v>45</v>
      </c>
      <c r="F3227" s="7" t="n">
        <v>1500</v>
      </c>
    </row>
    <row r="3228" spans="1:9">
      <c r="A3228" t="s">
        <v>4</v>
      </c>
      <c r="B3228" s="4" t="s">
        <v>5</v>
      </c>
      <c r="C3228" s="4" t="s">
        <v>14</v>
      </c>
      <c r="D3228" s="4" t="s">
        <v>10</v>
      </c>
    </row>
    <row r="3229" spans="1:9">
      <c r="A3229" t="n">
        <v>26535</v>
      </c>
      <c r="B3229" s="37" t="n">
        <v>58</v>
      </c>
      <c r="C3229" s="7" t="n">
        <v>255</v>
      </c>
      <c r="D3229" s="7" t="n">
        <v>0</v>
      </c>
    </row>
    <row r="3230" spans="1:9">
      <c r="A3230" t="s">
        <v>4</v>
      </c>
      <c r="B3230" s="4" t="s">
        <v>5</v>
      </c>
      <c r="C3230" s="4" t="s">
        <v>10</v>
      </c>
    </row>
    <row r="3231" spans="1:9">
      <c r="A3231" t="n">
        <v>26539</v>
      </c>
      <c r="B3231" s="41" t="n">
        <v>16</v>
      </c>
      <c r="C3231" s="7" t="n">
        <v>1100</v>
      </c>
    </row>
    <row r="3232" spans="1:9">
      <c r="A3232" t="s">
        <v>4</v>
      </c>
      <c r="B3232" s="4" t="s">
        <v>5</v>
      </c>
      <c r="C3232" s="4" t="s">
        <v>14</v>
      </c>
      <c r="D3232" s="4" t="s">
        <v>10</v>
      </c>
      <c r="E3232" s="4" t="s">
        <v>10</v>
      </c>
      <c r="F3232" s="4" t="s">
        <v>9</v>
      </c>
    </row>
    <row r="3233" spans="1:9">
      <c r="A3233" t="n">
        <v>26542</v>
      </c>
      <c r="B3233" s="67" t="n">
        <v>84</v>
      </c>
      <c r="C3233" s="7" t="n">
        <v>1</v>
      </c>
      <c r="D3233" s="7" t="n">
        <v>0</v>
      </c>
      <c r="E3233" s="7" t="n">
        <v>0</v>
      </c>
      <c r="F3233" s="7" t="n">
        <v>0</v>
      </c>
    </row>
    <row r="3234" spans="1:9">
      <c r="A3234" t="s">
        <v>4</v>
      </c>
      <c r="B3234" s="4" t="s">
        <v>5</v>
      </c>
      <c r="C3234" s="4" t="s">
        <v>9</v>
      </c>
    </row>
    <row r="3235" spans="1:9">
      <c r="A3235" t="n">
        <v>26552</v>
      </c>
      <c r="B3235" s="44" t="n">
        <v>15</v>
      </c>
      <c r="C3235" s="7" t="n">
        <v>2097152</v>
      </c>
    </row>
    <row r="3236" spans="1:9">
      <c r="A3236" t="s">
        <v>4</v>
      </c>
      <c r="B3236" s="4" t="s">
        <v>5</v>
      </c>
      <c r="C3236" s="4" t="s">
        <v>14</v>
      </c>
    </row>
    <row r="3237" spans="1:9">
      <c r="A3237" t="n">
        <v>26557</v>
      </c>
      <c r="B3237" s="82" t="n">
        <v>78</v>
      </c>
      <c r="C3237" s="7" t="n">
        <v>255</v>
      </c>
    </row>
    <row r="3238" spans="1:9">
      <c r="A3238" t="s">
        <v>4</v>
      </c>
      <c r="B3238" s="4" t="s">
        <v>5</v>
      </c>
      <c r="C3238" s="4" t="s">
        <v>10</v>
      </c>
    </row>
    <row r="3239" spans="1:9">
      <c r="A3239" t="n">
        <v>26559</v>
      </c>
      <c r="B3239" s="18" t="n">
        <v>12</v>
      </c>
      <c r="C3239" s="7" t="n">
        <v>6447</v>
      </c>
    </row>
    <row r="3240" spans="1:9">
      <c r="A3240" t="s">
        <v>4</v>
      </c>
      <c r="B3240" s="4" t="s">
        <v>5</v>
      </c>
      <c r="C3240" s="4" t="s">
        <v>10</v>
      </c>
    </row>
    <row r="3241" spans="1:9">
      <c r="A3241" t="n">
        <v>26562</v>
      </c>
      <c r="B3241" s="18" t="n">
        <v>12</v>
      </c>
      <c r="C3241" s="7" t="n">
        <v>6465</v>
      </c>
    </row>
    <row r="3242" spans="1:9">
      <c r="A3242" t="s">
        <v>4</v>
      </c>
      <c r="B3242" s="4" t="s">
        <v>5</v>
      </c>
      <c r="C3242" s="4" t="s">
        <v>14</v>
      </c>
      <c r="D3242" s="4" t="s">
        <v>9</v>
      </c>
      <c r="E3242" s="4" t="s">
        <v>14</v>
      </c>
      <c r="F3242" s="4" t="s">
        <v>14</v>
      </c>
      <c r="G3242" s="4" t="s">
        <v>9</v>
      </c>
      <c r="H3242" s="4" t="s">
        <v>14</v>
      </c>
      <c r="I3242" s="4" t="s">
        <v>9</v>
      </c>
      <c r="J3242" s="4" t="s">
        <v>14</v>
      </c>
    </row>
    <row r="3243" spans="1:9">
      <c r="A3243" t="n">
        <v>26565</v>
      </c>
      <c r="B3243" s="45" t="n">
        <v>33</v>
      </c>
      <c r="C3243" s="7" t="n">
        <v>0</v>
      </c>
      <c r="D3243" s="7" t="n">
        <v>1</v>
      </c>
      <c r="E3243" s="7" t="n">
        <v>0</v>
      </c>
      <c r="F3243" s="7" t="n">
        <v>0</v>
      </c>
      <c r="G3243" s="7" t="n">
        <v>-1</v>
      </c>
      <c r="H3243" s="7" t="n">
        <v>0</v>
      </c>
      <c r="I3243" s="7" t="n">
        <v>-1</v>
      </c>
      <c r="J3243" s="7" t="n">
        <v>0</v>
      </c>
    </row>
    <row r="3244" spans="1:9">
      <c r="A3244" t="s">
        <v>4</v>
      </c>
      <c r="B3244" s="4" t="s">
        <v>5</v>
      </c>
    </row>
    <row r="3245" spans="1:9">
      <c r="A3245" t="n">
        <v>26583</v>
      </c>
      <c r="B3245" s="5" t="n">
        <v>1</v>
      </c>
    </row>
    <row r="3246" spans="1:9" s="3" customFormat="1" customHeight="0">
      <c r="A3246" s="3" t="s">
        <v>2</v>
      </c>
      <c r="B3246" s="3" t="s">
        <v>295</v>
      </c>
    </row>
    <row r="3247" spans="1:9">
      <c r="A3247" t="s">
        <v>4</v>
      </c>
      <c r="B3247" s="4" t="s">
        <v>5</v>
      </c>
      <c r="C3247" s="4" t="s">
        <v>10</v>
      </c>
      <c r="D3247" s="4" t="s">
        <v>10</v>
      </c>
      <c r="E3247" s="4" t="s">
        <v>24</v>
      </c>
      <c r="F3247" s="4" t="s">
        <v>24</v>
      </c>
      <c r="G3247" s="4" t="s">
        <v>24</v>
      </c>
      <c r="H3247" s="4" t="s">
        <v>24</v>
      </c>
      <c r="I3247" s="4" t="s">
        <v>14</v>
      </c>
      <c r="J3247" s="4" t="s">
        <v>10</v>
      </c>
    </row>
    <row r="3248" spans="1:9">
      <c r="A3248" t="n">
        <v>26584</v>
      </c>
      <c r="B3248" s="75" t="n">
        <v>55</v>
      </c>
      <c r="C3248" s="7" t="n">
        <v>65534</v>
      </c>
      <c r="D3248" s="7" t="n">
        <v>65533</v>
      </c>
      <c r="E3248" s="7" t="n">
        <v>-131.720001220703</v>
      </c>
      <c r="F3248" s="7" t="n">
        <v>-1.1599999666214</v>
      </c>
      <c r="G3248" s="7" t="n">
        <v>136.199996948242</v>
      </c>
      <c r="H3248" s="7" t="n">
        <v>1.5</v>
      </c>
      <c r="I3248" s="7" t="n">
        <v>1</v>
      </c>
      <c r="J3248" s="7" t="n">
        <v>0</v>
      </c>
    </row>
    <row r="3249" spans="1:10">
      <c r="A3249" t="s">
        <v>4</v>
      </c>
      <c r="B3249" s="4" t="s">
        <v>5</v>
      </c>
      <c r="C3249" s="4" t="s">
        <v>10</v>
      </c>
      <c r="D3249" s="4" t="s">
        <v>14</v>
      </c>
    </row>
    <row r="3250" spans="1:10">
      <c r="A3250" t="n">
        <v>26608</v>
      </c>
      <c r="B3250" s="76" t="n">
        <v>56</v>
      </c>
      <c r="C3250" s="7" t="n">
        <v>65534</v>
      </c>
      <c r="D3250" s="7" t="n">
        <v>0</v>
      </c>
    </row>
    <row r="3251" spans="1:10">
      <c r="A3251" t="s">
        <v>4</v>
      </c>
      <c r="B3251" s="4" t="s">
        <v>5</v>
      </c>
    </row>
    <row r="3252" spans="1:10">
      <c r="A3252" t="n">
        <v>26612</v>
      </c>
      <c r="B3252" s="5" t="n">
        <v>1</v>
      </c>
    </row>
    <row r="3253" spans="1:10" s="3" customFormat="1" customHeight="0">
      <c r="A3253" s="3" t="s">
        <v>2</v>
      </c>
      <c r="B3253" s="3" t="s">
        <v>296</v>
      </c>
    </row>
    <row r="3254" spans="1:10">
      <c r="A3254" t="s">
        <v>4</v>
      </c>
      <c r="B3254" s="4" t="s">
        <v>5</v>
      </c>
      <c r="C3254" s="4" t="s">
        <v>10</v>
      </c>
      <c r="D3254" s="4" t="s">
        <v>10</v>
      </c>
      <c r="E3254" s="4" t="s">
        <v>24</v>
      </c>
      <c r="F3254" s="4" t="s">
        <v>24</v>
      </c>
      <c r="G3254" s="4" t="s">
        <v>24</v>
      </c>
      <c r="H3254" s="4" t="s">
        <v>24</v>
      </c>
      <c r="I3254" s="4" t="s">
        <v>14</v>
      </c>
      <c r="J3254" s="4" t="s">
        <v>10</v>
      </c>
    </row>
    <row r="3255" spans="1:10">
      <c r="A3255" t="n">
        <v>26616</v>
      </c>
      <c r="B3255" s="75" t="n">
        <v>55</v>
      </c>
      <c r="C3255" s="7" t="n">
        <v>65534</v>
      </c>
      <c r="D3255" s="7" t="n">
        <v>65533</v>
      </c>
      <c r="E3255" s="7" t="n">
        <v>-132.330001831055</v>
      </c>
      <c r="F3255" s="7" t="n">
        <v>-1.1599999666214</v>
      </c>
      <c r="G3255" s="7" t="n">
        <v>137.100006103516</v>
      </c>
      <c r="H3255" s="7" t="n">
        <v>1.5</v>
      </c>
      <c r="I3255" s="7" t="n">
        <v>1</v>
      </c>
      <c r="J3255" s="7" t="n">
        <v>0</v>
      </c>
    </row>
    <row r="3256" spans="1:10">
      <c r="A3256" t="s">
        <v>4</v>
      </c>
      <c r="B3256" s="4" t="s">
        <v>5</v>
      </c>
      <c r="C3256" s="4" t="s">
        <v>10</v>
      </c>
      <c r="D3256" s="4" t="s">
        <v>14</v>
      </c>
    </row>
    <row r="3257" spans="1:10">
      <c r="A3257" t="n">
        <v>26640</v>
      </c>
      <c r="B3257" s="76" t="n">
        <v>56</v>
      </c>
      <c r="C3257" s="7" t="n">
        <v>65534</v>
      </c>
      <c r="D3257" s="7" t="n">
        <v>0</v>
      </c>
    </row>
    <row r="3258" spans="1:10">
      <c r="A3258" t="s">
        <v>4</v>
      </c>
      <c r="B3258" s="4" t="s">
        <v>5</v>
      </c>
    </row>
    <row r="3259" spans="1:10">
      <c r="A3259" t="n">
        <v>26644</v>
      </c>
      <c r="B3259" s="5" t="n">
        <v>1</v>
      </c>
    </row>
    <row r="3260" spans="1:10" s="3" customFormat="1" customHeight="0">
      <c r="A3260" s="3" t="s">
        <v>2</v>
      </c>
      <c r="B3260" s="3" t="s">
        <v>297</v>
      </c>
    </row>
    <row r="3261" spans="1:10">
      <c r="A3261" t="s">
        <v>4</v>
      </c>
      <c r="B3261" s="4" t="s">
        <v>5</v>
      </c>
      <c r="C3261" s="4" t="s">
        <v>10</v>
      </c>
      <c r="D3261" s="4" t="s">
        <v>10</v>
      </c>
      <c r="E3261" s="4" t="s">
        <v>24</v>
      </c>
      <c r="F3261" s="4" t="s">
        <v>24</v>
      </c>
      <c r="G3261" s="4" t="s">
        <v>24</v>
      </c>
      <c r="H3261" s="4" t="s">
        <v>24</v>
      </c>
      <c r="I3261" s="4" t="s">
        <v>14</v>
      </c>
      <c r="J3261" s="4" t="s">
        <v>10</v>
      </c>
    </row>
    <row r="3262" spans="1:10">
      <c r="A3262" t="n">
        <v>26648</v>
      </c>
      <c r="B3262" s="75" t="n">
        <v>55</v>
      </c>
      <c r="C3262" s="7" t="n">
        <v>65534</v>
      </c>
      <c r="D3262" s="7" t="n">
        <v>65533</v>
      </c>
      <c r="E3262" s="7" t="n">
        <v>-131.550003051758</v>
      </c>
      <c r="F3262" s="7" t="n">
        <v>-1.1599999666214</v>
      </c>
      <c r="G3262" s="7" t="n">
        <v>133.410003662109</v>
      </c>
      <c r="H3262" s="7" t="n">
        <v>1.5</v>
      </c>
      <c r="I3262" s="7" t="n">
        <v>1</v>
      </c>
      <c r="J3262" s="7" t="n">
        <v>0</v>
      </c>
    </row>
    <row r="3263" spans="1:10">
      <c r="A3263" t="s">
        <v>4</v>
      </c>
      <c r="B3263" s="4" t="s">
        <v>5</v>
      </c>
      <c r="C3263" s="4" t="s">
        <v>10</v>
      </c>
      <c r="D3263" s="4" t="s">
        <v>14</v>
      </c>
    </row>
    <row r="3264" spans="1:10">
      <c r="A3264" t="n">
        <v>26672</v>
      </c>
      <c r="B3264" s="76" t="n">
        <v>56</v>
      </c>
      <c r="C3264" s="7" t="n">
        <v>65534</v>
      </c>
      <c r="D3264" s="7" t="n">
        <v>0</v>
      </c>
    </row>
    <row r="3265" spans="1:10">
      <c r="A3265" t="s">
        <v>4</v>
      </c>
      <c r="B3265" s="4" t="s">
        <v>5</v>
      </c>
    </row>
    <row r="3266" spans="1:10">
      <c r="A3266" t="n">
        <v>26676</v>
      </c>
      <c r="B3266" s="5" t="n">
        <v>1</v>
      </c>
    </row>
    <row r="3267" spans="1:10" s="3" customFormat="1" customHeight="0">
      <c r="A3267" s="3" t="s">
        <v>2</v>
      </c>
      <c r="B3267" s="3" t="s">
        <v>298</v>
      </c>
    </row>
    <row r="3268" spans="1:10">
      <c r="A3268" t="s">
        <v>4</v>
      </c>
      <c r="B3268" s="4" t="s">
        <v>5</v>
      </c>
      <c r="C3268" s="4" t="s">
        <v>10</v>
      </c>
      <c r="D3268" s="4" t="s">
        <v>10</v>
      </c>
      <c r="E3268" s="4" t="s">
        <v>24</v>
      </c>
      <c r="F3268" s="4" t="s">
        <v>24</v>
      </c>
      <c r="G3268" s="4" t="s">
        <v>24</v>
      </c>
      <c r="H3268" s="4" t="s">
        <v>24</v>
      </c>
      <c r="I3268" s="4" t="s">
        <v>14</v>
      </c>
      <c r="J3268" s="4" t="s">
        <v>10</v>
      </c>
    </row>
    <row r="3269" spans="1:10">
      <c r="A3269" t="n">
        <v>26680</v>
      </c>
      <c r="B3269" s="75" t="n">
        <v>55</v>
      </c>
      <c r="C3269" s="7" t="n">
        <v>65534</v>
      </c>
      <c r="D3269" s="7" t="n">
        <v>65533</v>
      </c>
      <c r="E3269" s="7" t="n">
        <v>-132.309997558594</v>
      </c>
      <c r="F3269" s="7" t="n">
        <v>-1.1599999666214</v>
      </c>
      <c r="G3269" s="7" t="n">
        <v>138.119995117188</v>
      </c>
      <c r="H3269" s="7" t="n">
        <v>1.5</v>
      </c>
      <c r="I3269" s="7" t="n">
        <v>1</v>
      </c>
      <c r="J3269" s="7" t="n">
        <v>0</v>
      </c>
    </row>
    <row r="3270" spans="1:10">
      <c r="A3270" t="s">
        <v>4</v>
      </c>
      <c r="B3270" s="4" t="s">
        <v>5</v>
      </c>
      <c r="C3270" s="4" t="s">
        <v>10</v>
      </c>
      <c r="D3270" s="4" t="s">
        <v>14</v>
      </c>
    </row>
    <row r="3271" spans="1:10">
      <c r="A3271" t="n">
        <v>26704</v>
      </c>
      <c r="B3271" s="76" t="n">
        <v>56</v>
      </c>
      <c r="C3271" s="7" t="n">
        <v>65534</v>
      </c>
      <c r="D3271" s="7" t="n">
        <v>0</v>
      </c>
    </row>
    <row r="3272" spans="1:10">
      <c r="A3272" t="s">
        <v>4</v>
      </c>
      <c r="B3272" s="4" t="s">
        <v>5</v>
      </c>
    </row>
    <row r="3273" spans="1:10">
      <c r="A3273" t="n">
        <v>26708</v>
      </c>
      <c r="B3273" s="5" t="n">
        <v>1</v>
      </c>
    </row>
    <row r="3274" spans="1:10" s="3" customFormat="1" customHeight="0">
      <c r="A3274" s="3" t="s">
        <v>2</v>
      </c>
      <c r="B3274" s="3" t="s">
        <v>299</v>
      </c>
    </row>
    <row r="3275" spans="1:10">
      <c r="A3275" t="s">
        <v>4</v>
      </c>
      <c r="B3275" s="4" t="s">
        <v>5</v>
      </c>
      <c r="C3275" s="4" t="s">
        <v>10</v>
      </c>
      <c r="D3275" s="4" t="s">
        <v>10</v>
      </c>
      <c r="E3275" s="4" t="s">
        <v>24</v>
      </c>
      <c r="F3275" s="4" t="s">
        <v>24</v>
      </c>
      <c r="G3275" s="4" t="s">
        <v>24</v>
      </c>
      <c r="H3275" s="4" t="s">
        <v>24</v>
      </c>
      <c r="I3275" s="4" t="s">
        <v>14</v>
      </c>
      <c r="J3275" s="4" t="s">
        <v>10</v>
      </c>
    </row>
    <row r="3276" spans="1:10">
      <c r="A3276" t="n">
        <v>26712</v>
      </c>
      <c r="B3276" s="75" t="n">
        <v>55</v>
      </c>
      <c r="C3276" s="7" t="n">
        <v>65534</v>
      </c>
      <c r="D3276" s="7" t="n">
        <v>65533</v>
      </c>
      <c r="E3276" s="7" t="n">
        <v>-132.460006713867</v>
      </c>
      <c r="F3276" s="7" t="n">
        <v>-1.1599999666214</v>
      </c>
      <c r="G3276" s="7" t="n">
        <v>134.979995727539</v>
      </c>
      <c r="H3276" s="7" t="n">
        <v>1.5</v>
      </c>
      <c r="I3276" s="7" t="n">
        <v>1</v>
      </c>
      <c r="J3276" s="7" t="n">
        <v>0</v>
      </c>
    </row>
    <row r="3277" spans="1:10">
      <c r="A3277" t="s">
        <v>4</v>
      </c>
      <c r="B3277" s="4" t="s">
        <v>5</v>
      </c>
      <c r="C3277" s="4" t="s">
        <v>10</v>
      </c>
      <c r="D3277" s="4" t="s">
        <v>14</v>
      </c>
    </row>
    <row r="3278" spans="1:10">
      <c r="A3278" t="n">
        <v>26736</v>
      </c>
      <c r="B3278" s="76" t="n">
        <v>56</v>
      </c>
      <c r="C3278" s="7" t="n">
        <v>65534</v>
      </c>
      <c r="D3278" s="7" t="n">
        <v>0</v>
      </c>
    </row>
    <row r="3279" spans="1:10">
      <c r="A3279" t="s">
        <v>4</v>
      </c>
      <c r="B3279" s="4" t="s">
        <v>5</v>
      </c>
    </row>
    <row r="3280" spans="1:10">
      <c r="A3280" t="n">
        <v>26740</v>
      </c>
      <c r="B3280" s="5" t="n">
        <v>1</v>
      </c>
    </row>
    <row r="3281" spans="1:10" s="3" customFormat="1" customHeight="0">
      <c r="A3281" s="3" t="s">
        <v>2</v>
      </c>
      <c r="B3281" s="3" t="s">
        <v>300</v>
      </c>
    </row>
    <row r="3282" spans="1:10">
      <c r="A3282" t="s">
        <v>4</v>
      </c>
      <c r="B3282" s="4" t="s">
        <v>5</v>
      </c>
      <c r="C3282" s="4" t="s">
        <v>10</v>
      </c>
      <c r="D3282" s="4" t="s">
        <v>10</v>
      </c>
      <c r="E3282" s="4" t="s">
        <v>24</v>
      </c>
      <c r="F3282" s="4" t="s">
        <v>24</v>
      </c>
      <c r="G3282" s="4" t="s">
        <v>24</v>
      </c>
      <c r="H3282" s="4" t="s">
        <v>24</v>
      </c>
      <c r="I3282" s="4" t="s">
        <v>14</v>
      </c>
      <c r="J3282" s="4" t="s">
        <v>10</v>
      </c>
    </row>
    <row r="3283" spans="1:10">
      <c r="A3283" t="n">
        <v>26744</v>
      </c>
      <c r="B3283" s="75" t="n">
        <v>55</v>
      </c>
      <c r="C3283" s="7" t="n">
        <v>65534</v>
      </c>
      <c r="D3283" s="7" t="n">
        <v>65533</v>
      </c>
      <c r="E3283" s="7" t="n">
        <v>-131.240005493164</v>
      </c>
      <c r="F3283" s="7" t="n">
        <v>-1.1599999666214</v>
      </c>
      <c r="G3283" s="7" t="n">
        <v>135.300003051758</v>
      </c>
      <c r="H3283" s="7" t="n">
        <v>1.5</v>
      </c>
      <c r="I3283" s="7" t="n">
        <v>1</v>
      </c>
      <c r="J3283" s="7" t="n">
        <v>0</v>
      </c>
    </row>
    <row r="3284" spans="1:10">
      <c r="A3284" t="s">
        <v>4</v>
      </c>
      <c r="B3284" s="4" t="s">
        <v>5</v>
      </c>
      <c r="C3284" s="4" t="s">
        <v>10</v>
      </c>
      <c r="D3284" s="4" t="s">
        <v>14</v>
      </c>
    </row>
    <row r="3285" spans="1:10">
      <c r="A3285" t="n">
        <v>26768</v>
      </c>
      <c r="B3285" s="76" t="n">
        <v>56</v>
      </c>
      <c r="C3285" s="7" t="n">
        <v>65534</v>
      </c>
      <c r="D3285" s="7" t="n">
        <v>0</v>
      </c>
    </row>
    <row r="3286" spans="1:10">
      <c r="A3286" t="s">
        <v>4</v>
      </c>
      <c r="B3286" s="4" t="s">
        <v>5</v>
      </c>
    </row>
    <row r="3287" spans="1:10">
      <c r="A3287" t="n">
        <v>26772</v>
      </c>
      <c r="B3287" s="5" t="n">
        <v>1</v>
      </c>
    </row>
    <row r="3288" spans="1:10" s="3" customFormat="1" customHeight="0">
      <c r="A3288" s="3" t="s">
        <v>2</v>
      </c>
      <c r="B3288" s="3" t="s">
        <v>301</v>
      </c>
    </row>
    <row r="3289" spans="1:10">
      <c r="A3289" t="s">
        <v>4</v>
      </c>
      <c r="B3289" s="4" t="s">
        <v>5</v>
      </c>
      <c r="C3289" s="4" t="s">
        <v>10</v>
      </c>
      <c r="D3289" s="4" t="s">
        <v>24</v>
      </c>
      <c r="E3289" s="4" t="s">
        <v>24</v>
      </c>
      <c r="F3289" s="4" t="s">
        <v>14</v>
      </c>
    </row>
    <row r="3290" spans="1:10">
      <c r="A3290" t="n">
        <v>26776</v>
      </c>
      <c r="B3290" s="80" t="n">
        <v>52</v>
      </c>
      <c r="C3290" s="7" t="n">
        <v>65534</v>
      </c>
      <c r="D3290" s="7" t="n">
        <v>277.700012207031</v>
      </c>
      <c r="E3290" s="7" t="n">
        <v>10</v>
      </c>
      <c r="F3290" s="7" t="n">
        <v>0</v>
      </c>
    </row>
    <row r="3291" spans="1:10">
      <c r="A3291" t="s">
        <v>4</v>
      </c>
      <c r="B3291" s="4" t="s">
        <v>5</v>
      </c>
      <c r="C3291" s="4" t="s">
        <v>10</v>
      </c>
      <c r="D3291" s="4" t="s">
        <v>10</v>
      </c>
      <c r="E3291" s="4" t="s">
        <v>24</v>
      </c>
      <c r="F3291" s="4" t="s">
        <v>24</v>
      </c>
      <c r="G3291" s="4" t="s">
        <v>24</v>
      </c>
      <c r="H3291" s="4" t="s">
        <v>24</v>
      </c>
      <c r="I3291" s="4" t="s">
        <v>14</v>
      </c>
      <c r="J3291" s="4" t="s">
        <v>10</v>
      </c>
    </row>
    <row r="3292" spans="1:10">
      <c r="A3292" t="n">
        <v>26788</v>
      </c>
      <c r="B3292" s="75" t="n">
        <v>55</v>
      </c>
      <c r="C3292" s="7" t="n">
        <v>65534</v>
      </c>
      <c r="D3292" s="7" t="n">
        <v>65533</v>
      </c>
      <c r="E3292" s="7" t="n">
        <v>-133.529998779297</v>
      </c>
      <c r="F3292" s="7" t="n">
        <v>-1.1599999666214</v>
      </c>
      <c r="G3292" s="7" t="n">
        <v>133.289993286133</v>
      </c>
      <c r="H3292" s="7" t="n">
        <v>1.20000004768372</v>
      </c>
      <c r="I3292" s="7" t="n">
        <v>2</v>
      </c>
      <c r="J3292" s="7" t="n">
        <v>1</v>
      </c>
    </row>
    <row r="3293" spans="1:10">
      <c r="A3293" t="s">
        <v>4</v>
      </c>
      <c r="B3293" s="4" t="s">
        <v>5</v>
      </c>
      <c r="C3293" s="4" t="s">
        <v>10</v>
      </c>
      <c r="D3293" s="4" t="s">
        <v>14</v>
      </c>
    </row>
    <row r="3294" spans="1:10">
      <c r="A3294" t="n">
        <v>26812</v>
      </c>
      <c r="B3294" s="76" t="n">
        <v>56</v>
      </c>
      <c r="C3294" s="7" t="n">
        <v>65534</v>
      </c>
      <c r="D3294" s="7" t="n">
        <v>0</v>
      </c>
    </row>
    <row r="3295" spans="1:10">
      <c r="A3295" t="s">
        <v>4</v>
      </c>
      <c r="B3295" s="4" t="s">
        <v>5</v>
      </c>
      <c r="C3295" s="4" t="s">
        <v>10</v>
      </c>
    </row>
    <row r="3296" spans="1:10">
      <c r="A3296" t="n">
        <v>26816</v>
      </c>
      <c r="B3296" s="56" t="n">
        <v>54</v>
      </c>
      <c r="C3296" s="7" t="n">
        <v>65534</v>
      </c>
    </row>
    <row r="3297" spans="1:10">
      <c r="A3297" t="s">
        <v>4</v>
      </c>
      <c r="B3297" s="4" t="s">
        <v>5</v>
      </c>
      <c r="C3297" s="4" t="s">
        <v>14</v>
      </c>
      <c r="D3297" s="4" t="s">
        <v>10</v>
      </c>
      <c r="E3297" s="4" t="s">
        <v>6</v>
      </c>
      <c r="F3297" s="4" t="s">
        <v>6</v>
      </c>
      <c r="G3297" s="4" t="s">
        <v>6</v>
      </c>
      <c r="H3297" s="4" t="s">
        <v>6</v>
      </c>
    </row>
    <row r="3298" spans="1:10">
      <c r="A3298" t="n">
        <v>26819</v>
      </c>
      <c r="B3298" s="57" t="n">
        <v>51</v>
      </c>
      <c r="C3298" s="7" t="n">
        <v>3</v>
      </c>
      <c r="D3298" s="7" t="n">
        <v>65534</v>
      </c>
      <c r="E3298" s="7" t="s">
        <v>172</v>
      </c>
      <c r="F3298" s="7" t="s">
        <v>168</v>
      </c>
      <c r="G3298" s="7" t="s">
        <v>169</v>
      </c>
      <c r="H3298" s="7" t="s">
        <v>170</v>
      </c>
    </row>
    <row r="3299" spans="1:10">
      <c r="A3299" t="s">
        <v>4</v>
      </c>
      <c r="B3299" s="4" t="s">
        <v>5</v>
      </c>
      <c r="C3299" s="4" t="s">
        <v>10</v>
      </c>
      <c r="D3299" s="4" t="s">
        <v>14</v>
      </c>
      <c r="E3299" s="4" t="s">
        <v>6</v>
      </c>
      <c r="F3299" s="4" t="s">
        <v>24</v>
      </c>
      <c r="G3299" s="4" t="s">
        <v>24</v>
      </c>
      <c r="H3299" s="4" t="s">
        <v>24</v>
      </c>
    </row>
    <row r="3300" spans="1:10">
      <c r="A3300" t="n">
        <v>26848</v>
      </c>
      <c r="B3300" s="60" t="n">
        <v>48</v>
      </c>
      <c r="C3300" s="7" t="n">
        <v>65534</v>
      </c>
      <c r="D3300" s="7" t="n">
        <v>0</v>
      </c>
      <c r="E3300" s="7" t="s">
        <v>116</v>
      </c>
      <c r="F3300" s="7" t="n">
        <v>-1</v>
      </c>
      <c r="G3300" s="7" t="n">
        <v>1</v>
      </c>
      <c r="H3300" s="7" t="n">
        <v>0</v>
      </c>
    </row>
    <row r="3301" spans="1:10">
      <c r="A3301" t="s">
        <v>4</v>
      </c>
      <c r="B3301" s="4" t="s">
        <v>5</v>
      </c>
      <c r="C3301" s="4" t="s">
        <v>10</v>
      </c>
      <c r="D3301" s="4" t="s">
        <v>14</v>
      </c>
    </row>
    <row r="3302" spans="1:10">
      <c r="A3302" t="n">
        <v>26874</v>
      </c>
      <c r="B3302" s="68" t="n">
        <v>67</v>
      </c>
      <c r="C3302" s="7" t="n">
        <v>65534</v>
      </c>
      <c r="D3302" s="7" t="n">
        <v>0</v>
      </c>
    </row>
    <row r="3303" spans="1:10">
      <c r="A3303" t="s">
        <v>4</v>
      </c>
      <c r="B3303" s="4" t="s">
        <v>5</v>
      </c>
    </row>
    <row r="3304" spans="1:10">
      <c r="A3304" t="n">
        <v>26878</v>
      </c>
      <c r="B3304" s="5" t="n">
        <v>1</v>
      </c>
    </row>
    <row r="3305" spans="1:10" s="3" customFormat="1" customHeight="0">
      <c r="A3305" s="3" t="s">
        <v>2</v>
      </c>
      <c r="B3305" s="3" t="s">
        <v>302</v>
      </c>
    </row>
    <row r="3306" spans="1:10">
      <c r="A3306" t="s">
        <v>4</v>
      </c>
      <c r="B3306" s="4" t="s">
        <v>5</v>
      </c>
      <c r="C3306" s="4" t="s">
        <v>10</v>
      </c>
      <c r="D3306" s="4" t="s">
        <v>14</v>
      </c>
      <c r="E3306" s="4" t="s">
        <v>24</v>
      </c>
      <c r="F3306" s="4" t="s">
        <v>10</v>
      </c>
    </row>
    <row r="3307" spans="1:10">
      <c r="A3307" t="n">
        <v>26880</v>
      </c>
      <c r="B3307" s="54" t="n">
        <v>59</v>
      </c>
      <c r="C3307" s="7" t="n">
        <v>65534</v>
      </c>
      <c r="D3307" s="7" t="n">
        <v>1</v>
      </c>
      <c r="E3307" s="7" t="n">
        <v>0.150000005960464</v>
      </c>
      <c r="F3307" s="7" t="n">
        <v>0</v>
      </c>
    </row>
    <row r="3308" spans="1:10">
      <c r="A3308" t="s">
        <v>4</v>
      </c>
      <c r="B3308" s="4" t="s">
        <v>5</v>
      </c>
      <c r="C3308" s="4" t="s">
        <v>10</v>
      </c>
      <c r="D3308" s="4" t="s">
        <v>24</v>
      </c>
      <c r="E3308" s="4" t="s">
        <v>24</v>
      </c>
      <c r="F3308" s="4" t="s">
        <v>24</v>
      </c>
      <c r="G3308" s="4" t="s">
        <v>10</v>
      </c>
      <c r="H3308" s="4" t="s">
        <v>10</v>
      </c>
    </row>
    <row r="3309" spans="1:10">
      <c r="A3309" t="n">
        <v>26890</v>
      </c>
      <c r="B3309" s="53" t="n">
        <v>60</v>
      </c>
      <c r="C3309" s="7" t="n">
        <v>65534</v>
      </c>
      <c r="D3309" s="7" t="n">
        <v>0</v>
      </c>
      <c r="E3309" s="7" t="n">
        <v>0</v>
      </c>
      <c r="F3309" s="7" t="n">
        <v>0</v>
      </c>
      <c r="G3309" s="7" t="n">
        <v>300</v>
      </c>
      <c r="H3309" s="7" t="n">
        <v>0</v>
      </c>
    </row>
    <row r="3310" spans="1:10">
      <c r="A3310" t="s">
        <v>4</v>
      </c>
      <c r="B3310" s="4" t="s">
        <v>5</v>
      </c>
      <c r="C3310" s="4" t="s">
        <v>10</v>
      </c>
      <c r="D3310" s="4" t="s">
        <v>10</v>
      </c>
      <c r="E3310" s="4" t="s">
        <v>10</v>
      </c>
    </row>
    <row r="3311" spans="1:10">
      <c r="A3311" t="n">
        <v>26909</v>
      </c>
      <c r="B3311" s="73" t="n">
        <v>61</v>
      </c>
      <c r="C3311" s="7" t="n">
        <v>65534</v>
      </c>
      <c r="D3311" s="7" t="n">
        <v>1590</v>
      </c>
      <c r="E3311" s="7" t="n">
        <v>1000</v>
      </c>
    </row>
    <row r="3312" spans="1:10">
      <c r="A3312" t="s">
        <v>4</v>
      </c>
      <c r="B3312" s="4" t="s">
        <v>5</v>
      </c>
      <c r="C3312" s="4" t="s">
        <v>10</v>
      </c>
    </row>
    <row r="3313" spans="1:8">
      <c r="A3313" t="n">
        <v>26916</v>
      </c>
      <c r="B3313" s="41" t="n">
        <v>16</v>
      </c>
      <c r="C3313" s="7" t="n">
        <v>300</v>
      </c>
    </row>
    <row r="3314" spans="1:8">
      <c r="A3314" t="s">
        <v>4</v>
      </c>
      <c r="B3314" s="4" t="s">
        <v>5</v>
      </c>
      <c r="C3314" s="4" t="s">
        <v>14</v>
      </c>
      <c r="D3314" s="4" t="s">
        <v>10</v>
      </c>
      <c r="E3314" s="4" t="s">
        <v>6</v>
      </c>
      <c r="F3314" s="4" t="s">
        <v>6</v>
      </c>
      <c r="G3314" s="4" t="s">
        <v>6</v>
      </c>
      <c r="H3314" s="4" t="s">
        <v>6</v>
      </c>
    </row>
    <row r="3315" spans="1:8">
      <c r="A3315" t="n">
        <v>26919</v>
      </c>
      <c r="B3315" s="57" t="n">
        <v>51</v>
      </c>
      <c r="C3315" s="7" t="n">
        <v>3</v>
      </c>
      <c r="D3315" s="7" t="n">
        <v>65534</v>
      </c>
      <c r="E3315" s="7" t="s">
        <v>172</v>
      </c>
      <c r="F3315" s="7" t="s">
        <v>168</v>
      </c>
      <c r="G3315" s="7" t="s">
        <v>169</v>
      </c>
      <c r="H3315" s="7" t="s">
        <v>170</v>
      </c>
    </row>
    <row r="3316" spans="1:8">
      <c r="A3316" t="s">
        <v>4</v>
      </c>
      <c r="B3316" s="4" t="s">
        <v>5</v>
      </c>
      <c r="C3316" s="4" t="s">
        <v>10</v>
      </c>
      <c r="D3316" s="4" t="s">
        <v>14</v>
      </c>
      <c r="E3316" s="4" t="s">
        <v>6</v>
      </c>
      <c r="F3316" s="4" t="s">
        <v>24</v>
      </c>
      <c r="G3316" s="4" t="s">
        <v>24</v>
      </c>
      <c r="H3316" s="4" t="s">
        <v>24</v>
      </c>
    </row>
    <row r="3317" spans="1:8">
      <c r="A3317" t="n">
        <v>26948</v>
      </c>
      <c r="B3317" s="60" t="n">
        <v>48</v>
      </c>
      <c r="C3317" s="7" t="n">
        <v>65534</v>
      </c>
      <c r="D3317" s="7" t="n">
        <v>0</v>
      </c>
      <c r="E3317" s="7" t="s">
        <v>115</v>
      </c>
      <c r="F3317" s="7" t="n">
        <v>-1</v>
      </c>
      <c r="G3317" s="7" t="n">
        <v>1</v>
      </c>
      <c r="H3317" s="7" t="n">
        <v>0</v>
      </c>
    </row>
    <row r="3318" spans="1:8">
      <c r="A3318" t="s">
        <v>4</v>
      </c>
      <c r="B3318" s="4" t="s">
        <v>5</v>
      </c>
      <c r="C3318" s="4" t="s">
        <v>10</v>
      </c>
    </row>
    <row r="3319" spans="1:8">
      <c r="A3319" t="n">
        <v>26976</v>
      </c>
      <c r="B3319" s="41" t="n">
        <v>16</v>
      </c>
      <c r="C3319" s="7" t="n">
        <v>1500</v>
      </c>
    </row>
    <row r="3320" spans="1:8">
      <c r="A3320" t="s">
        <v>4</v>
      </c>
      <c r="B3320" s="4" t="s">
        <v>5</v>
      </c>
    </row>
    <row r="3321" spans="1:8">
      <c r="A3321" t="n">
        <v>26979</v>
      </c>
      <c r="B3321" s="5" t="n">
        <v>1</v>
      </c>
    </row>
    <row r="3322" spans="1:8" s="3" customFormat="1" customHeight="0">
      <c r="A3322" s="3" t="s">
        <v>2</v>
      </c>
      <c r="B3322" s="3" t="s">
        <v>303</v>
      </c>
    </row>
    <row r="3323" spans="1:8">
      <c r="A3323" t="s">
        <v>4</v>
      </c>
      <c r="B3323" s="4" t="s">
        <v>5</v>
      </c>
      <c r="C3323" s="4" t="s">
        <v>14</v>
      </c>
      <c r="D3323" s="4" t="s">
        <v>10</v>
      </c>
      <c r="E3323" s="4" t="s">
        <v>6</v>
      </c>
      <c r="F3323" s="4" t="s">
        <v>6</v>
      </c>
      <c r="G3323" s="4" t="s">
        <v>6</v>
      </c>
      <c r="H3323" s="4" t="s">
        <v>6</v>
      </c>
    </row>
    <row r="3324" spans="1:8">
      <c r="A3324" t="n">
        <v>26980</v>
      </c>
      <c r="B3324" s="57" t="n">
        <v>51</v>
      </c>
      <c r="C3324" s="7" t="n">
        <v>3</v>
      </c>
      <c r="D3324" s="7" t="n">
        <v>65534</v>
      </c>
      <c r="E3324" s="7" t="s">
        <v>172</v>
      </c>
      <c r="F3324" s="7" t="s">
        <v>168</v>
      </c>
      <c r="G3324" s="7" t="s">
        <v>169</v>
      </c>
      <c r="H3324" s="7" t="s">
        <v>170</v>
      </c>
    </row>
    <row r="3325" spans="1:8">
      <c r="A3325" t="s">
        <v>4</v>
      </c>
      <c r="B3325" s="4" t="s">
        <v>5</v>
      </c>
      <c r="C3325" s="4" t="s">
        <v>10</v>
      </c>
      <c r="D3325" s="4" t="s">
        <v>14</v>
      </c>
      <c r="E3325" s="4" t="s">
        <v>6</v>
      </c>
      <c r="F3325" s="4" t="s">
        <v>24</v>
      </c>
      <c r="G3325" s="4" t="s">
        <v>24</v>
      </c>
      <c r="H3325" s="4" t="s">
        <v>24</v>
      </c>
    </row>
    <row r="3326" spans="1:8">
      <c r="A3326" t="n">
        <v>27009</v>
      </c>
      <c r="B3326" s="60" t="n">
        <v>48</v>
      </c>
      <c r="C3326" s="7" t="n">
        <v>65534</v>
      </c>
      <c r="D3326" s="7" t="n">
        <v>0</v>
      </c>
      <c r="E3326" s="7" t="s">
        <v>116</v>
      </c>
      <c r="F3326" s="7" t="n">
        <v>-1</v>
      </c>
      <c r="G3326" s="7" t="n">
        <v>1</v>
      </c>
      <c r="H3326" s="7" t="n">
        <v>0</v>
      </c>
    </row>
    <row r="3327" spans="1:8">
      <c r="A3327" t="s">
        <v>4</v>
      </c>
      <c r="B3327" s="4" t="s">
        <v>5</v>
      </c>
      <c r="C3327" s="4" t="s">
        <v>10</v>
      </c>
      <c r="D3327" s="4" t="s">
        <v>14</v>
      </c>
    </row>
    <row r="3328" spans="1:8">
      <c r="A3328" t="n">
        <v>27035</v>
      </c>
      <c r="B3328" s="68" t="n">
        <v>67</v>
      </c>
      <c r="C3328" s="7" t="n">
        <v>65534</v>
      </c>
      <c r="D3328" s="7" t="n">
        <v>0</v>
      </c>
    </row>
    <row r="3329" spans="1:8">
      <c r="A3329" t="s">
        <v>4</v>
      </c>
      <c r="B3329" s="4" t="s">
        <v>5</v>
      </c>
    </row>
    <row r="3330" spans="1:8">
      <c r="A3330" t="n">
        <v>27039</v>
      </c>
      <c r="B3330" s="5" t="n">
        <v>1</v>
      </c>
    </row>
    <row r="3331" spans="1:8" s="3" customFormat="1" customHeight="0">
      <c r="A3331" s="3" t="s">
        <v>2</v>
      </c>
      <c r="B3331" s="3" t="s">
        <v>304</v>
      </c>
    </row>
    <row r="3332" spans="1:8">
      <c r="A3332" t="s">
        <v>4</v>
      </c>
      <c r="B3332" s="4" t="s">
        <v>5</v>
      </c>
      <c r="C3332" s="4" t="s">
        <v>14</v>
      </c>
      <c r="D3332" s="4" t="s">
        <v>14</v>
      </c>
      <c r="E3332" s="4" t="s">
        <v>14</v>
      </c>
      <c r="F3332" s="4" t="s">
        <v>14</v>
      </c>
    </row>
    <row r="3333" spans="1:8">
      <c r="A3333" t="n">
        <v>27040</v>
      </c>
      <c r="B3333" s="8" t="n">
        <v>14</v>
      </c>
      <c r="C3333" s="7" t="n">
        <v>2</v>
      </c>
      <c r="D3333" s="7" t="n">
        <v>0</v>
      </c>
      <c r="E3333" s="7" t="n">
        <v>0</v>
      </c>
      <c r="F3333" s="7" t="n">
        <v>0</v>
      </c>
    </row>
    <row r="3334" spans="1:8">
      <c r="A3334" t="s">
        <v>4</v>
      </c>
      <c r="B3334" s="4" t="s">
        <v>5</v>
      </c>
      <c r="C3334" s="4" t="s">
        <v>14</v>
      </c>
      <c r="D3334" s="34" t="s">
        <v>52</v>
      </c>
      <c r="E3334" s="4" t="s">
        <v>5</v>
      </c>
      <c r="F3334" s="4" t="s">
        <v>14</v>
      </c>
      <c r="G3334" s="4" t="s">
        <v>10</v>
      </c>
      <c r="H3334" s="34" t="s">
        <v>53</v>
      </c>
      <c r="I3334" s="4" t="s">
        <v>14</v>
      </c>
      <c r="J3334" s="4" t="s">
        <v>9</v>
      </c>
      <c r="K3334" s="4" t="s">
        <v>14</v>
      </c>
      <c r="L3334" s="4" t="s">
        <v>14</v>
      </c>
      <c r="M3334" s="34" t="s">
        <v>52</v>
      </c>
      <c r="N3334" s="4" t="s">
        <v>5</v>
      </c>
      <c r="O3334" s="4" t="s">
        <v>14</v>
      </c>
      <c r="P3334" s="4" t="s">
        <v>10</v>
      </c>
      <c r="Q3334" s="34" t="s">
        <v>53</v>
      </c>
      <c r="R3334" s="4" t="s">
        <v>14</v>
      </c>
      <c r="S3334" s="4" t="s">
        <v>9</v>
      </c>
      <c r="T3334" s="4" t="s">
        <v>14</v>
      </c>
      <c r="U3334" s="4" t="s">
        <v>14</v>
      </c>
      <c r="V3334" s="4" t="s">
        <v>14</v>
      </c>
      <c r="W3334" s="4" t="s">
        <v>25</v>
      </c>
    </row>
    <row r="3335" spans="1:8">
      <c r="A3335" t="n">
        <v>27045</v>
      </c>
      <c r="B3335" s="12" t="n">
        <v>5</v>
      </c>
      <c r="C3335" s="7" t="n">
        <v>28</v>
      </c>
      <c r="D3335" s="34" t="s">
        <v>3</v>
      </c>
      <c r="E3335" s="10" t="n">
        <v>162</v>
      </c>
      <c r="F3335" s="7" t="n">
        <v>3</v>
      </c>
      <c r="G3335" s="7" t="n">
        <v>4134</v>
      </c>
      <c r="H3335" s="34" t="s">
        <v>3</v>
      </c>
      <c r="I3335" s="7" t="n">
        <v>0</v>
      </c>
      <c r="J3335" s="7" t="n">
        <v>1</v>
      </c>
      <c r="K3335" s="7" t="n">
        <v>2</v>
      </c>
      <c r="L3335" s="7" t="n">
        <v>28</v>
      </c>
      <c r="M3335" s="34" t="s">
        <v>3</v>
      </c>
      <c r="N3335" s="10" t="n">
        <v>162</v>
      </c>
      <c r="O3335" s="7" t="n">
        <v>3</v>
      </c>
      <c r="P3335" s="7" t="n">
        <v>4134</v>
      </c>
      <c r="Q3335" s="34" t="s">
        <v>3</v>
      </c>
      <c r="R3335" s="7" t="n">
        <v>0</v>
      </c>
      <c r="S3335" s="7" t="n">
        <v>2</v>
      </c>
      <c r="T3335" s="7" t="n">
        <v>2</v>
      </c>
      <c r="U3335" s="7" t="n">
        <v>11</v>
      </c>
      <c r="V3335" s="7" t="n">
        <v>1</v>
      </c>
      <c r="W3335" s="13" t="n">
        <f t="normal" ca="1">A3339</f>
        <v>0</v>
      </c>
    </row>
    <row r="3336" spans="1:8">
      <c r="A3336" t="s">
        <v>4</v>
      </c>
      <c r="B3336" s="4" t="s">
        <v>5</v>
      </c>
      <c r="C3336" s="4" t="s">
        <v>14</v>
      </c>
      <c r="D3336" s="4" t="s">
        <v>10</v>
      </c>
      <c r="E3336" s="4" t="s">
        <v>24</v>
      </c>
    </row>
    <row r="3337" spans="1:8">
      <c r="A3337" t="n">
        <v>27074</v>
      </c>
      <c r="B3337" s="37" t="n">
        <v>58</v>
      </c>
      <c r="C3337" s="7" t="n">
        <v>0</v>
      </c>
      <c r="D3337" s="7" t="n">
        <v>0</v>
      </c>
      <c r="E3337" s="7" t="n">
        <v>1</v>
      </c>
    </row>
    <row r="3338" spans="1:8">
      <c r="A3338" t="s">
        <v>4</v>
      </c>
      <c r="B3338" s="4" t="s">
        <v>5</v>
      </c>
      <c r="C3338" s="4" t="s">
        <v>14</v>
      </c>
      <c r="D3338" s="34" t="s">
        <v>52</v>
      </c>
      <c r="E3338" s="4" t="s">
        <v>5</v>
      </c>
      <c r="F3338" s="4" t="s">
        <v>14</v>
      </c>
      <c r="G3338" s="4" t="s">
        <v>10</v>
      </c>
      <c r="H3338" s="34" t="s">
        <v>53</v>
      </c>
      <c r="I3338" s="4" t="s">
        <v>14</v>
      </c>
      <c r="J3338" s="4" t="s">
        <v>9</v>
      </c>
      <c r="K3338" s="4" t="s">
        <v>14</v>
      </c>
      <c r="L3338" s="4" t="s">
        <v>14</v>
      </c>
      <c r="M3338" s="34" t="s">
        <v>52</v>
      </c>
      <c r="N3338" s="4" t="s">
        <v>5</v>
      </c>
      <c r="O3338" s="4" t="s">
        <v>14</v>
      </c>
      <c r="P3338" s="4" t="s">
        <v>10</v>
      </c>
      <c r="Q3338" s="34" t="s">
        <v>53</v>
      </c>
      <c r="R3338" s="4" t="s">
        <v>14</v>
      </c>
      <c r="S3338" s="4" t="s">
        <v>9</v>
      </c>
      <c r="T3338" s="4" t="s">
        <v>14</v>
      </c>
      <c r="U3338" s="4" t="s">
        <v>14</v>
      </c>
      <c r="V3338" s="4" t="s">
        <v>14</v>
      </c>
      <c r="W3338" s="4" t="s">
        <v>25</v>
      </c>
    </row>
    <row r="3339" spans="1:8">
      <c r="A3339" t="n">
        <v>27082</v>
      </c>
      <c r="B3339" s="12" t="n">
        <v>5</v>
      </c>
      <c r="C3339" s="7" t="n">
        <v>28</v>
      </c>
      <c r="D3339" s="34" t="s">
        <v>3</v>
      </c>
      <c r="E3339" s="10" t="n">
        <v>162</v>
      </c>
      <c r="F3339" s="7" t="n">
        <v>3</v>
      </c>
      <c r="G3339" s="7" t="n">
        <v>4134</v>
      </c>
      <c r="H3339" s="34" t="s">
        <v>3</v>
      </c>
      <c r="I3339" s="7" t="n">
        <v>0</v>
      </c>
      <c r="J3339" s="7" t="n">
        <v>1</v>
      </c>
      <c r="K3339" s="7" t="n">
        <v>3</v>
      </c>
      <c r="L3339" s="7" t="n">
        <v>28</v>
      </c>
      <c r="M3339" s="34" t="s">
        <v>3</v>
      </c>
      <c r="N3339" s="10" t="n">
        <v>162</v>
      </c>
      <c r="O3339" s="7" t="n">
        <v>3</v>
      </c>
      <c r="P3339" s="7" t="n">
        <v>4134</v>
      </c>
      <c r="Q3339" s="34" t="s">
        <v>3</v>
      </c>
      <c r="R3339" s="7" t="n">
        <v>0</v>
      </c>
      <c r="S3339" s="7" t="n">
        <v>2</v>
      </c>
      <c r="T3339" s="7" t="n">
        <v>3</v>
      </c>
      <c r="U3339" s="7" t="n">
        <v>9</v>
      </c>
      <c r="V3339" s="7" t="n">
        <v>1</v>
      </c>
      <c r="W3339" s="13" t="n">
        <f t="normal" ca="1">A3349</f>
        <v>0</v>
      </c>
    </row>
    <row r="3340" spans="1:8">
      <c r="A3340" t="s">
        <v>4</v>
      </c>
      <c r="B3340" s="4" t="s">
        <v>5</v>
      </c>
      <c r="C3340" s="4" t="s">
        <v>14</v>
      </c>
      <c r="D3340" s="34" t="s">
        <v>52</v>
      </c>
      <c r="E3340" s="4" t="s">
        <v>5</v>
      </c>
      <c r="F3340" s="4" t="s">
        <v>10</v>
      </c>
      <c r="G3340" s="4" t="s">
        <v>14</v>
      </c>
      <c r="H3340" s="4" t="s">
        <v>14</v>
      </c>
      <c r="I3340" s="4" t="s">
        <v>6</v>
      </c>
      <c r="J3340" s="34" t="s">
        <v>53</v>
      </c>
      <c r="K3340" s="4" t="s">
        <v>14</v>
      </c>
      <c r="L3340" s="4" t="s">
        <v>14</v>
      </c>
      <c r="M3340" s="34" t="s">
        <v>52</v>
      </c>
      <c r="N3340" s="4" t="s">
        <v>5</v>
      </c>
      <c r="O3340" s="4" t="s">
        <v>14</v>
      </c>
      <c r="P3340" s="34" t="s">
        <v>53</v>
      </c>
      <c r="Q3340" s="4" t="s">
        <v>14</v>
      </c>
      <c r="R3340" s="4" t="s">
        <v>9</v>
      </c>
      <c r="S3340" s="4" t="s">
        <v>14</v>
      </c>
      <c r="T3340" s="4" t="s">
        <v>14</v>
      </c>
      <c r="U3340" s="4" t="s">
        <v>14</v>
      </c>
      <c r="V3340" s="34" t="s">
        <v>52</v>
      </c>
      <c r="W3340" s="4" t="s">
        <v>5</v>
      </c>
      <c r="X3340" s="4" t="s">
        <v>14</v>
      </c>
      <c r="Y3340" s="34" t="s">
        <v>53</v>
      </c>
      <c r="Z3340" s="4" t="s">
        <v>14</v>
      </c>
      <c r="AA3340" s="4" t="s">
        <v>9</v>
      </c>
      <c r="AB3340" s="4" t="s">
        <v>14</v>
      </c>
      <c r="AC3340" s="4" t="s">
        <v>14</v>
      </c>
      <c r="AD3340" s="4" t="s">
        <v>14</v>
      </c>
      <c r="AE3340" s="4" t="s">
        <v>25</v>
      </c>
    </row>
    <row r="3341" spans="1:8">
      <c r="A3341" t="n">
        <v>27111</v>
      </c>
      <c r="B3341" s="12" t="n">
        <v>5</v>
      </c>
      <c r="C3341" s="7" t="n">
        <v>28</v>
      </c>
      <c r="D3341" s="34" t="s">
        <v>3</v>
      </c>
      <c r="E3341" s="61" t="n">
        <v>47</v>
      </c>
      <c r="F3341" s="7" t="n">
        <v>61456</v>
      </c>
      <c r="G3341" s="7" t="n">
        <v>2</v>
      </c>
      <c r="H3341" s="7" t="n">
        <v>0</v>
      </c>
      <c r="I3341" s="7" t="s">
        <v>99</v>
      </c>
      <c r="J3341" s="34" t="s">
        <v>3</v>
      </c>
      <c r="K3341" s="7" t="n">
        <v>8</v>
      </c>
      <c r="L3341" s="7" t="n">
        <v>28</v>
      </c>
      <c r="M3341" s="34" t="s">
        <v>3</v>
      </c>
      <c r="N3341" s="15" t="n">
        <v>74</v>
      </c>
      <c r="O3341" s="7" t="n">
        <v>65</v>
      </c>
      <c r="P3341" s="34" t="s">
        <v>3</v>
      </c>
      <c r="Q3341" s="7" t="n">
        <v>0</v>
      </c>
      <c r="R3341" s="7" t="n">
        <v>1</v>
      </c>
      <c r="S3341" s="7" t="n">
        <v>3</v>
      </c>
      <c r="T3341" s="7" t="n">
        <v>9</v>
      </c>
      <c r="U3341" s="7" t="n">
        <v>28</v>
      </c>
      <c r="V3341" s="34" t="s">
        <v>3</v>
      </c>
      <c r="W3341" s="15" t="n">
        <v>74</v>
      </c>
      <c r="X3341" s="7" t="n">
        <v>65</v>
      </c>
      <c r="Y3341" s="34" t="s">
        <v>3</v>
      </c>
      <c r="Z3341" s="7" t="n">
        <v>0</v>
      </c>
      <c r="AA3341" s="7" t="n">
        <v>2</v>
      </c>
      <c r="AB3341" s="7" t="n">
        <v>3</v>
      </c>
      <c r="AC3341" s="7" t="n">
        <v>9</v>
      </c>
      <c r="AD3341" s="7" t="n">
        <v>1</v>
      </c>
      <c r="AE3341" s="13" t="n">
        <f t="normal" ca="1">A3345</f>
        <v>0</v>
      </c>
    </row>
    <row r="3342" spans="1:8">
      <c r="A3342" t="s">
        <v>4</v>
      </c>
      <c r="B3342" s="4" t="s">
        <v>5</v>
      </c>
      <c r="C3342" s="4" t="s">
        <v>10</v>
      </c>
      <c r="D3342" s="4" t="s">
        <v>14</v>
      </c>
      <c r="E3342" s="4" t="s">
        <v>14</v>
      </c>
      <c r="F3342" s="4" t="s">
        <v>6</v>
      </c>
    </row>
    <row r="3343" spans="1:8">
      <c r="A3343" t="n">
        <v>27159</v>
      </c>
      <c r="B3343" s="61" t="n">
        <v>47</v>
      </c>
      <c r="C3343" s="7" t="n">
        <v>61456</v>
      </c>
      <c r="D3343" s="7" t="n">
        <v>0</v>
      </c>
      <c r="E3343" s="7" t="n">
        <v>0</v>
      </c>
      <c r="F3343" s="7" t="s">
        <v>100</v>
      </c>
    </row>
    <row r="3344" spans="1:8">
      <c r="A3344" t="s">
        <v>4</v>
      </c>
      <c r="B3344" s="4" t="s">
        <v>5</v>
      </c>
      <c r="C3344" s="4" t="s">
        <v>14</v>
      </c>
      <c r="D3344" s="4" t="s">
        <v>10</v>
      </c>
      <c r="E3344" s="4" t="s">
        <v>24</v>
      </c>
    </row>
    <row r="3345" spans="1:31">
      <c r="A3345" t="n">
        <v>27172</v>
      </c>
      <c r="B3345" s="37" t="n">
        <v>58</v>
      </c>
      <c r="C3345" s="7" t="n">
        <v>0</v>
      </c>
      <c r="D3345" s="7" t="n">
        <v>300</v>
      </c>
      <c r="E3345" s="7" t="n">
        <v>1</v>
      </c>
    </row>
    <row r="3346" spans="1:31">
      <c r="A3346" t="s">
        <v>4</v>
      </c>
      <c r="B3346" s="4" t="s">
        <v>5</v>
      </c>
      <c r="C3346" s="4" t="s">
        <v>14</v>
      </c>
      <c r="D3346" s="4" t="s">
        <v>10</v>
      </c>
    </row>
    <row r="3347" spans="1:31">
      <c r="A3347" t="n">
        <v>27180</v>
      </c>
      <c r="B3347" s="37" t="n">
        <v>58</v>
      </c>
      <c r="C3347" s="7" t="n">
        <v>255</v>
      </c>
      <c r="D3347" s="7" t="n">
        <v>0</v>
      </c>
    </row>
    <row r="3348" spans="1:31">
      <c r="A3348" t="s">
        <v>4</v>
      </c>
      <c r="B3348" s="4" t="s">
        <v>5</v>
      </c>
      <c r="C3348" s="4" t="s">
        <v>14</v>
      </c>
      <c r="D3348" s="4" t="s">
        <v>14</v>
      </c>
      <c r="E3348" s="4" t="s">
        <v>14</v>
      </c>
      <c r="F3348" s="4" t="s">
        <v>14</v>
      </c>
    </row>
    <row r="3349" spans="1:31">
      <c r="A3349" t="n">
        <v>27184</v>
      </c>
      <c r="B3349" s="8" t="n">
        <v>14</v>
      </c>
      <c r="C3349" s="7" t="n">
        <v>0</v>
      </c>
      <c r="D3349" s="7" t="n">
        <v>0</v>
      </c>
      <c r="E3349" s="7" t="n">
        <v>0</v>
      </c>
      <c r="F3349" s="7" t="n">
        <v>64</v>
      </c>
    </row>
    <row r="3350" spans="1:31">
      <c r="A3350" t="s">
        <v>4</v>
      </c>
      <c r="B3350" s="4" t="s">
        <v>5</v>
      </c>
      <c r="C3350" s="4" t="s">
        <v>14</v>
      </c>
      <c r="D3350" s="4" t="s">
        <v>10</v>
      </c>
    </row>
    <row r="3351" spans="1:31">
      <c r="A3351" t="n">
        <v>27189</v>
      </c>
      <c r="B3351" s="29" t="n">
        <v>22</v>
      </c>
      <c r="C3351" s="7" t="n">
        <v>0</v>
      </c>
      <c r="D3351" s="7" t="n">
        <v>4134</v>
      </c>
    </row>
    <row r="3352" spans="1:31">
      <c r="A3352" t="s">
        <v>4</v>
      </c>
      <c r="B3352" s="4" t="s">
        <v>5</v>
      </c>
      <c r="C3352" s="4" t="s">
        <v>14</v>
      </c>
      <c r="D3352" s="4" t="s">
        <v>10</v>
      </c>
    </row>
    <row r="3353" spans="1:31">
      <c r="A3353" t="n">
        <v>27193</v>
      </c>
      <c r="B3353" s="37" t="n">
        <v>58</v>
      </c>
      <c r="C3353" s="7" t="n">
        <v>5</v>
      </c>
      <c r="D3353" s="7" t="n">
        <v>300</v>
      </c>
    </row>
    <row r="3354" spans="1:31">
      <c r="A3354" t="s">
        <v>4</v>
      </c>
      <c r="B3354" s="4" t="s">
        <v>5</v>
      </c>
      <c r="C3354" s="4" t="s">
        <v>24</v>
      </c>
      <c r="D3354" s="4" t="s">
        <v>10</v>
      </c>
    </row>
    <row r="3355" spans="1:31">
      <c r="A3355" t="n">
        <v>27197</v>
      </c>
      <c r="B3355" s="62" t="n">
        <v>103</v>
      </c>
      <c r="C3355" s="7" t="n">
        <v>0</v>
      </c>
      <c r="D3355" s="7" t="n">
        <v>300</v>
      </c>
    </row>
    <row r="3356" spans="1:31">
      <c r="A3356" t="s">
        <v>4</v>
      </c>
      <c r="B3356" s="4" t="s">
        <v>5</v>
      </c>
      <c r="C3356" s="4" t="s">
        <v>14</v>
      </c>
    </row>
    <row r="3357" spans="1:31">
      <c r="A3357" t="n">
        <v>27204</v>
      </c>
      <c r="B3357" s="35" t="n">
        <v>64</v>
      </c>
      <c r="C3357" s="7" t="n">
        <v>7</v>
      </c>
    </row>
    <row r="3358" spans="1:31">
      <c r="A3358" t="s">
        <v>4</v>
      </c>
      <c r="B3358" s="4" t="s">
        <v>5</v>
      </c>
      <c r="C3358" s="4" t="s">
        <v>14</v>
      </c>
      <c r="D3358" s="4" t="s">
        <v>10</v>
      </c>
    </row>
    <row r="3359" spans="1:31">
      <c r="A3359" t="n">
        <v>27206</v>
      </c>
      <c r="B3359" s="63" t="n">
        <v>72</v>
      </c>
      <c r="C3359" s="7" t="n">
        <v>5</v>
      </c>
      <c r="D3359" s="7" t="n">
        <v>0</v>
      </c>
    </row>
    <row r="3360" spans="1:31">
      <c r="A3360" t="s">
        <v>4</v>
      </c>
      <c r="B3360" s="4" t="s">
        <v>5</v>
      </c>
      <c r="C3360" s="4" t="s">
        <v>14</v>
      </c>
      <c r="D3360" s="34" t="s">
        <v>52</v>
      </c>
      <c r="E3360" s="4" t="s">
        <v>5</v>
      </c>
      <c r="F3360" s="4" t="s">
        <v>14</v>
      </c>
      <c r="G3360" s="4" t="s">
        <v>10</v>
      </c>
      <c r="H3360" s="34" t="s">
        <v>53</v>
      </c>
      <c r="I3360" s="4" t="s">
        <v>14</v>
      </c>
      <c r="J3360" s="4" t="s">
        <v>9</v>
      </c>
      <c r="K3360" s="4" t="s">
        <v>14</v>
      </c>
      <c r="L3360" s="4" t="s">
        <v>14</v>
      </c>
      <c r="M3360" s="4" t="s">
        <v>25</v>
      </c>
    </row>
    <row r="3361" spans="1:13">
      <c r="A3361" t="n">
        <v>27210</v>
      </c>
      <c r="B3361" s="12" t="n">
        <v>5</v>
      </c>
      <c r="C3361" s="7" t="n">
        <v>28</v>
      </c>
      <c r="D3361" s="34" t="s">
        <v>3</v>
      </c>
      <c r="E3361" s="10" t="n">
        <v>162</v>
      </c>
      <c r="F3361" s="7" t="n">
        <v>4</v>
      </c>
      <c r="G3361" s="7" t="n">
        <v>4134</v>
      </c>
      <c r="H3361" s="34" t="s">
        <v>3</v>
      </c>
      <c r="I3361" s="7" t="n">
        <v>0</v>
      </c>
      <c r="J3361" s="7" t="n">
        <v>1</v>
      </c>
      <c r="K3361" s="7" t="n">
        <v>2</v>
      </c>
      <c r="L3361" s="7" t="n">
        <v>1</v>
      </c>
      <c r="M3361" s="13" t="n">
        <f t="normal" ca="1">A3367</f>
        <v>0</v>
      </c>
    </row>
    <row r="3362" spans="1:13">
      <c r="A3362" t="s">
        <v>4</v>
      </c>
      <c r="B3362" s="4" t="s">
        <v>5</v>
      </c>
      <c r="C3362" s="4" t="s">
        <v>14</v>
      </c>
      <c r="D3362" s="4" t="s">
        <v>6</v>
      </c>
    </row>
    <row r="3363" spans="1:13">
      <c r="A3363" t="n">
        <v>27227</v>
      </c>
      <c r="B3363" s="9" t="n">
        <v>2</v>
      </c>
      <c r="C3363" s="7" t="n">
        <v>10</v>
      </c>
      <c r="D3363" s="7" t="s">
        <v>101</v>
      </c>
    </row>
    <row r="3364" spans="1:13">
      <c r="A3364" t="s">
        <v>4</v>
      </c>
      <c r="B3364" s="4" t="s">
        <v>5</v>
      </c>
      <c r="C3364" s="4" t="s">
        <v>10</v>
      </c>
    </row>
    <row r="3365" spans="1:13">
      <c r="A3365" t="n">
        <v>27244</v>
      </c>
      <c r="B3365" s="41" t="n">
        <v>16</v>
      </c>
      <c r="C3365" s="7" t="n">
        <v>0</v>
      </c>
    </row>
    <row r="3366" spans="1:13">
      <c r="A3366" t="s">
        <v>4</v>
      </c>
      <c r="B3366" s="4" t="s">
        <v>5</v>
      </c>
      <c r="C3366" s="4" t="s">
        <v>14</v>
      </c>
      <c r="D3366" s="4" t="s">
        <v>10</v>
      </c>
      <c r="E3366" s="4" t="s">
        <v>14</v>
      </c>
      <c r="F3366" s="4" t="s">
        <v>6</v>
      </c>
    </row>
    <row r="3367" spans="1:13">
      <c r="A3367" t="n">
        <v>27247</v>
      </c>
      <c r="B3367" s="26" t="n">
        <v>39</v>
      </c>
      <c r="C3367" s="7" t="n">
        <v>10</v>
      </c>
      <c r="D3367" s="7" t="n">
        <v>65533</v>
      </c>
      <c r="E3367" s="7" t="n">
        <v>200</v>
      </c>
      <c r="F3367" s="7" t="s">
        <v>305</v>
      </c>
    </row>
    <row r="3368" spans="1:13">
      <c r="A3368" t="s">
        <v>4</v>
      </c>
      <c r="B3368" s="4" t="s">
        <v>5</v>
      </c>
      <c r="C3368" s="4" t="s">
        <v>10</v>
      </c>
      <c r="D3368" s="4" t="s">
        <v>6</v>
      </c>
      <c r="E3368" s="4" t="s">
        <v>6</v>
      </c>
      <c r="F3368" s="4" t="s">
        <v>6</v>
      </c>
      <c r="G3368" s="4" t="s">
        <v>14</v>
      </c>
      <c r="H3368" s="4" t="s">
        <v>9</v>
      </c>
      <c r="I3368" s="4" t="s">
        <v>24</v>
      </c>
      <c r="J3368" s="4" t="s">
        <v>24</v>
      </c>
      <c r="K3368" s="4" t="s">
        <v>24</v>
      </c>
      <c r="L3368" s="4" t="s">
        <v>24</v>
      </c>
      <c r="M3368" s="4" t="s">
        <v>24</v>
      </c>
      <c r="N3368" s="4" t="s">
        <v>24</v>
      </c>
      <c r="O3368" s="4" t="s">
        <v>24</v>
      </c>
      <c r="P3368" s="4" t="s">
        <v>6</v>
      </c>
      <c r="Q3368" s="4" t="s">
        <v>6</v>
      </c>
      <c r="R3368" s="4" t="s">
        <v>9</v>
      </c>
      <c r="S3368" s="4" t="s">
        <v>14</v>
      </c>
      <c r="T3368" s="4" t="s">
        <v>9</v>
      </c>
      <c r="U3368" s="4" t="s">
        <v>9</v>
      </c>
      <c r="V3368" s="4" t="s">
        <v>10</v>
      </c>
    </row>
    <row r="3369" spans="1:13">
      <c r="A3369" t="n">
        <v>27271</v>
      </c>
      <c r="B3369" s="21" t="n">
        <v>19</v>
      </c>
      <c r="C3369" s="7" t="n">
        <v>7032</v>
      </c>
      <c r="D3369" s="7" t="s">
        <v>106</v>
      </c>
      <c r="E3369" s="7" t="s">
        <v>107</v>
      </c>
      <c r="F3369" s="7" t="s">
        <v>13</v>
      </c>
      <c r="G3369" s="7" t="n">
        <v>0</v>
      </c>
      <c r="H3369" s="7" t="n">
        <v>1</v>
      </c>
      <c r="I3369" s="7" t="n">
        <v>0</v>
      </c>
      <c r="J3369" s="7" t="n">
        <v>0</v>
      </c>
      <c r="K3369" s="7" t="n">
        <v>0</v>
      </c>
      <c r="L3369" s="7" t="n">
        <v>0</v>
      </c>
      <c r="M3369" s="7" t="n">
        <v>1</v>
      </c>
      <c r="N3369" s="7" t="n">
        <v>1.60000002384186</v>
      </c>
      <c r="O3369" s="7" t="n">
        <v>0.0900000035762787</v>
      </c>
      <c r="P3369" s="7" t="s">
        <v>13</v>
      </c>
      <c r="Q3369" s="7" t="s">
        <v>13</v>
      </c>
      <c r="R3369" s="7" t="n">
        <v>-1</v>
      </c>
      <c r="S3369" s="7" t="n">
        <v>0</v>
      </c>
      <c r="T3369" s="7" t="n">
        <v>0</v>
      </c>
      <c r="U3369" s="7" t="n">
        <v>0</v>
      </c>
      <c r="V3369" s="7" t="n">
        <v>0</v>
      </c>
    </row>
    <row r="3370" spans="1:13">
      <c r="A3370" t="s">
        <v>4</v>
      </c>
      <c r="B3370" s="4" t="s">
        <v>5</v>
      </c>
      <c r="C3370" s="4" t="s">
        <v>10</v>
      </c>
      <c r="D3370" s="4" t="s">
        <v>6</v>
      </c>
      <c r="E3370" s="4" t="s">
        <v>6</v>
      </c>
      <c r="F3370" s="4" t="s">
        <v>6</v>
      </c>
      <c r="G3370" s="4" t="s">
        <v>14</v>
      </c>
      <c r="H3370" s="4" t="s">
        <v>9</v>
      </c>
      <c r="I3370" s="4" t="s">
        <v>24</v>
      </c>
      <c r="J3370" s="4" t="s">
        <v>24</v>
      </c>
      <c r="K3370" s="4" t="s">
        <v>24</v>
      </c>
      <c r="L3370" s="4" t="s">
        <v>24</v>
      </c>
      <c r="M3370" s="4" t="s">
        <v>24</v>
      </c>
      <c r="N3370" s="4" t="s">
        <v>24</v>
      </c>
      <c r="O3370" s="4" t="s">
        <v>24</v>
      </c>
      <c r="P3370" s="4" t="s">
        <v>6</v>
      </c>
      <c r="Q3370" s="4" t="s">
        <v>6</v>
      </c>
      <c r="R3370" s="4" t="s">
        <v>9</v>
      </c>
      <c r="S3370" s="4" t="s">
        <v>14</v>
      </c>
      <c r="T3370" s="4" t="s">
        <v>9</v>
      </c>
      <c r="U3370" s="4" t="s">
        <v>9</v>
      </c>
      <c r="V3370" s="4" t="s">
        <v>10</v>
      </c>
    </row>
    <row r="3371" spans="1:13">
      <c r="A3371" t="n">
        <v>27341</v>
      </c>
      <c r="B3371" s="21" t="n">
        <v>19</v>
      </c>
      <c r="C3371" s="7" t="n">
        <v>24</v>
      </c>
      <c r="D3371" s="7" t="s">
        <v>108</v>
      </c>
      <c r="E3371" s="7" t="s">
        <v>109</v>
      </c>
      <c r="F3371" s="7" t="s">
        <v>13</v>
      </c>
      <c r="G3371" s="7" t="n">
        <v>0</v>
      </c>
      <c r="H3371" s="7" t="n">
        <v>1</v>
      </c>
      <c r="I3371" s="7" t="n">
        <v>0</v>
      </c>
      <c r="J3371" s="7" t="n">
        <v>0</v>
      </c>
      <c r="K3371" s="7" t="n">
        <v>0</v>
      </c>
      <c r="L3371" s="7" t="n">
        <v>0</v>
      </c>
      <c r="M3371" s="7" t="n">
        <v>1</v>
      </c>
      <c r="N3371" s="7" t="n">
        <v>1.60000002384186</v>
      </c>
      <c r="O3371" s="7" t="n">
        <v>0.0900000035762787</v>
      </c>
      <c r="P3371" s="7" t="s">
        <v>13</v>
      </c>
      <c r="Q3371" s="7" t="s">
        <v>13</v>
      </c>
      <c r="R3371" s="7" t="n">
        <v>-1</v>
      </c>
      <c r="S3371" s="7" t="n">
        <v>0</v>
      </c>
      <c r="T3371" s="7" t="n">
        <v>0</v>
      </c>
      <c r="U3371" s="7" t="n">
        <v>0</v>
      </c>
      <c r="V3371" s="7" t="n">
        <v>0</v>
      </c>
    </row>
    <row r="3372" spans="1:13">
      <c r="A3372" t="s">
        <v>4</v>
      </c>
      <c r="B3372" s="4" t="s">
        <v>5</v>
      </c>
      <c r="C3372" s="4" t="s">
        <v>10</v>
      </c>
      <c r="D3372" s="4" t="s">
        <v>6</v>
      </c>
      <c r="E3372" s="4" t="s">
        <v>6</v>
      </c>
      <c r="F3372" s="4" t="s">
        <v>6</v>
      </c>
      <c r="G3372" s="4" t="s">
        <v>14</v>
      </c>
      <c r="H3372" s="4" t="s">
        <v>9</v>
      </c>
      <c r="I3372" s="4" t="s">
        <v>24</v>
      </c>
      <c r="J3372" s="4" t="s">
        <v>24</v>
      </c>
      <c r="K3372" s="4" t="s">
        <v>24</v>
      </c>
      <c r="L3372" s="4" t="s">
        <v>24</v>
      </c>
      <c r="M3372" s="4" t="s">
        <v>24</v>
      </c>
      <c r="N3372" s="4" t="s">
        <v>24</v>
      </c>
      <c r="O3372" s="4" t="s">
        <v>24</v>
      </c>
      <c r="P3372" s="4" t="s">
        <v>6</v>
      </c>
      <c r="Q3372" s="4" t="s">
        <v>6</v>
      </c>
      <c r="R3372" s="4" t="s">
        <v>9</v>
      </c>
      <c r="S3372" s="4" t="s">
        <v>14</v>
      </c>
      <c r="T3372" s="4" t="s">
        <v>9</v>
      </c>
      <c r="U3372" s="4" t="s">
        <v>9</v>
      </c>
      <c r="V3372" s="4" t="s">
        <v>10</v>
      </c>
    </row>
    <row r="3373" spans="1:13">
      <c r="A3373" t="n">
        <v>27409</v>
      </c>
      <c r="B3373" s="21" t="n">
        <v>19</v>
      </c>
      <c r="C3373" s="7" t="n">
        <v>25</v>
      </c>
      <c r="D3373" s="7" t="s">
        <v>110</v>
      </c>
      <c r="E3373" s="7" t="s">
        <v>111</v>
      </c>
      <c r="F3373" s="7" t="s">
        <v>13</v>
      </c>
      <c r="G3373" s="7" t="n">
        <v>0</v>
      </c>
      <c r="H3373" s="7" t="n">
        <v>1</v>
      </c>
      <c r="I3373" s="7" t="n">
        <v>0</v>
      </c>
      <c r="J3373" s="7" t="n">
        <v>0</v>
      </c>
      <c r="K3373" s="7" t="n">
        <v>0</v>
      </c>
      <c r="L3373" s="7" t="n">
        <v>0</v>
      </c>
      <c r="M3373" s="7" t="n">
        <v>1</v>
      </c>
      <c r="N3373" s="7" t="n">
        <v>1.60000002384186</v>
      </c>
      <c r="O3373" s="7" t="n">
        <v>0.0900000035762787</v>
      </c>
      <c r="P3373" s="7" t="s">
        <v>13</v>
      </c>
      <c r="Q3373" s="7" t="s">
        <v>13</v>
      </c>
      <c r="R3373" s="7" t="n">
        <v>-1</v>
      </c>
      <c r="S3373" s="7" t="n">
        <v>0</v>
      </c>
      <c r="T3373" s="7" t="n">
        <v>0</v>
      </c>
      <c r="U3373" s="7" t="n">
        <v>0</v>
      </c>
      <c r="V3373" s="7" t="n">
        <v>0</v>
      </c>
    </row>
    <row r="3374" spans="1:13">
      <c r="A3374" t="s">
        <v>4</v>
      </c>
      <c r="B3374" s="4" t="s">
        <v>5</v>
      </c>
      <c r="C3374" s="4" t="s">
        <v>10</v>
      </c>
      <c r="D3374" s="4" t="s">
        <v>6</v>
      </c>
      <c r="E3374" s="4" t="s">
        <v>6</v>
      </c>
      <c r="F3374" s="4" t="s">
        <v>6</v>
      </c>
      <c r="G3374" s="4" t="s">
        <v>14</v>
      </c>
      <c r="H3374" s="4" t="s">
        <v>9</v>
      </c>
      <c r="I3374" s="4" t="s">
        <v>24</v>
      </c>
      <c r="J3374" s="4" t="s">
        <v>24</v>
      </c>
      <c r="K3374" s="4" t="s">
        <v>24</v>
      </c>
      <c r="L3374" s="4" t="s">
        <v>24</v>
      </c>
      <c r="M3374" s="4" t="s">
        <v>24</v>
      </c>
      <c r="N3374" s="4" t="s">
        <v>24</v>
      </c>
      <c r="O3374" s="4" t="s">
        <v>24</v>
      </c>
      <c r="P3374" s="4" t="s">
        <v>6</v>
      </c>
      <c r="Q3374" s="4" t="s">
        <v>6</v>
      </c>
      <c r="R3374" s="4" t="s">
        <v>9</v>
      </c>
      <c r="S3374" s="4" t="s">
        <v>14</v>
      </c>
      <c r="T3374" s="4" t="s">
        <v>9</v>
      </c>
      <c r="U3374" s="4" t="s">
        <v>9</v>
      </c>
      <c r="V3374" s="4" t="s">
        <v>10</v>
      </c>
    </row>
    <row r="3375" spans="1:13">
      <c r="A3375" t="n">
        <v>27481</v>
      </c>
      <c r="B3375" s="21" t="n">
        <v>19</v>
      </c>
      <c r="C3375" s="7" t="n">
        <v>1560</v>
      </c>
      <c r="D3375" s="7" t="s">
        <v>306</v>
      </c>
      <c r="E3375" s="7" t="s">
        <v>307</v>
      </c>
      <c r="F3375" s="7" t="s">
        <v>13</v>
      </c>
      <c r="G3375" s="7" t="n">
        <v>0</v>
      </c>
      <c r="H3375" s="7" t="n">
        <v>1</v>
      </c>
      <c r="I3375" s="7" t="n">
        <v>0</v>
      </c>
      <c r="J3375" s="7" t="n">
        <v>0</v>
      </c>
      <c r="K3375" s="7" t="n">
        <v>0</v>
      </c>
      <c r="L3375" s="7" t="n">
        <v>0</v>
      </c>
      <c r="M3375" s="7" t="n">
        <v>1</v>
      </c>
      <c r="N3375" s="7" t="n">
        <v>1.60000002384186</v>
      </c>
      <c r="O3375" s="7" t="n">
        <v>0.0900000035762787</v>
      </c>
      <c r="P3375" s="7" t="s">
        <v>308</v>
      </c>
      <c r="Q3375" s="7" t="s">
        <v>13</v>
      </c>
      <c r="R3375" s="7" t="n">
        <v>-1</v>
      </c>
      <c r="S3375" s="7" t="n">
        <v>0</v>
      </c>
      <c r="T3375" s="7" t="n">
        <v>0</v>
      </c>
      <c r="U3375" s="7" t="n">
        <v>0</v>
      </c>
      <c r="V3375" s="7" t="n">
        <v>0</v>
      </c>
    </row>
    <row r="3376" spans="1:13">
      <c r="A3376" t="s">
        <v>4</v>
      </c>
      <c r="B3376" s="4" t="s">
        <v>5</v>
      </c>
      <c r="C3376" s="4" t="s">
        <v>10</v>
      </c>
      <c r="D3376" s="4" t="s">
        <v>6</v>
      </c>
      <c r="E3376" s="4" t="s">
        <v>6</v>
      </c>
      <c r="F3376" s="4" t="s">
        <v>6</v>
      </c>
      <c r="G3376" s="4" t="s">
        <v>14</v>
      </c>
      <c r="H3376" s="4" t="s">
        <v>9</v>
      </c>
      <c r="I3376" s="4" t="s">
        <v>24</v>
      </c>
      <c r="J3376" s="4" t="s">
        <v>24</v>
      </c>
      <c r="K3376" s="4" t="s">
        <v>24</v>
      </c>
      <c r="L3376" s="4" t="s">
        <v>24</v>
      </c>
      <c r="M3376" s="4" t="s">
        <v>24</v>
      </c>
      <c r="N3376" s="4" t="s">
        <v>24</v>
      </c>
      <c r="O3376" s="4" t="s">
        <v>24</v>
      </c>
      <c r="P3376" s="4" t="s">
        <v>6</v>
      </c>
      <c r="Q3376" s="4" t="s">
        <v>6</v>
      </c>
      <c r="R3376" s="4" t="s">
        <v>9</v>
      </c>
      <c r="S3376" s="4" t="s">
        <v>14</v>
      </c>
      <c r="T3376" s="4" t="s">
        <v>9</v>
      </c>
      <c r="U3376" s="4" t="s">
        <v>9</v>
      </c>
      <c r="V3376" s="4" t="s">
        <v>10</v>
      </c>
    </row>
    <row r="3377" spans="1:22">
      <c r="A3377" t="n">
        <v>27565</v>
      </c>
      <c r="B3377" s="21" t="n">
        <v>19</v>
      </c>
      <c r="C3377" s="7" t="n">
        <v>1561</v>
      </c>
      <c r="D3377" s="7" t="s">
        <v>309</v>
      </c>
      <c r="E3377" s="7" t="s">
        <v>310</v>
      </c>
      <c r="F3377" s="7" t="s">
        <v>13</v>
      </c>
      <c r="G3377" s="7" t="n">
        <v>0</v>
      </c>
      <c r="H3377" s="7" t="n">
        <v>1</v>
      </c>
      <c r="I3377" s="7" t="n">
        <v>0</v>
      </c>
      <c r="J3377" s="7" t="n">
        <v>0</v>
      </c>
      <c r="K3377" s="7" t="n">
        <v>0</v>
      </c>
      <c r="L3377" s="7" t="n">
        <v>0</v>
      </c>
      <c r="M3377" s="7" t="n">
        <v>1</v>
      </c>
      <c r="N3377" s="7" t="n">
        <v>1.60000002384186</v>
      </c>
      <c r="O3377" s="7" t="n">
        <v>0.0900000035762787</v>
      </c>
      <c r="P3377" s="7" t="s">
        <v>17</v>
      </c>
      <c r="Q3377" s="7" t="s">
        <v>13</v>
      </c>
      <c r="R3377" s="7" t="n">
        <v>-1</v>
      </c>
      <c r="S3377" s="7" t="n">
        <v>0</v>
      </c>
      <c r="T3377" s="7" t="n">
        <v>0</v>
      </c>
      <c r="U3377" s="7" t="n">
        <v>0</v>
      </c>
      <c r="V3377" s="7" t="n">
        <v>0</v>
      </c>
    </row>
    <row r="3378" spans="1:22">
      <c r="A3378" t="s">
        <v>4</v>
      </c>
      <c r="B3378" s="4" t="s">
        <v>5</v>
      </c>
      <c r="C3378" s="4" t="s">
        <v>10</v>
      </c>
      <c r="D3378" s="4" t="s">
        <v>6</v>
      </c>
      <c r="E3378" s="4" t="s">
        <v>6</v>
      </c>
      <c r="F3378" s="4" t="s">
        <v>6</v>
      </c>
      <c r="G3378" s="4" t="s">
        <v>14</v>
      </c>
      <c r="H3378" s="4" t="s">
        <v>9</v>
      </c>
      <c r="I3378" s="4" t="s">
        <v>24</v>
      </c>
      <c r="J3378" s="4" t="s">
        <v>24</v>
      </c>
      <c r="K3378" s="4" t="s">
        <v>24</v>
      </c>
      <c r="L3378" s="4" t="s">
        <v>24</v>
      </c>
      <c r="M3378" s="4" t="s">
        <v>24</v>
      </c>
      <c r="N3378" s="4" t="s">
        <v>24</v>
      </c>
      <c r="O3378" s="4" t="s">
        <v>24</v>
      </c>
      <c r="P3378" s="4" t="s">
        <v>6</v>
      </c>
      <c r="Q3378" s="4" t="s">
        <v>6</v>
      </c>
      <c r="R3378" s="4" t="s">
        <v>9</v>
      </c>
      <c r="S3378" s="4" t="s">
        <v>14</v>
      </c>
      <c r="T3378" s="4" t="s">
        <v>9</v>
      </c>
      <c r="U3378" s="4" t="s">
        <v>9</v>
      </c>
      <c r="V3378" s="4" t="s">
        <v>10</v>
      </c>
    </row>
    <row r="3379" spans="1:22">
      <c r="A3379" t="n">
        <v>27649</v>
      </c>
      <c r="B3379" s="21" t="n">
        <v>19</v>
      </c>
      <c r="C3379" s="7" t="n">
        <v>1562</v>
      </c>
      <c r="D3379" s="7" t="s">
        <v>309</v>
      </c>
      <c r="E3379" s="7" t="s">
        <v>310</v>
      </c>
      <c r="F3379" s="7" t="s">
        <v>13</v>
      </c>
      <c r="G3379" s="7" t="n">
        <v>0</v>
      </c>
      <c r="H3379" s="7" t="n">
        <v>1</v>
      </c>
      <c r="I3379" s="7" t="n">
        <v>0</v>
      </c>
      <c r="J3379" s="7" t="n">
        <v>0</v>
      </c>
      <c r="K3379" s="7" t="n">
        <v>0</v>
      </c>
      <c r="L3379" s="7" t="n">
        <v>0</v>
      </c>
      <c r="M3379" s="7" t="n">
        <v>1</v>
      </c>
      <c r="N3379" s="7" t="n">
        <v>1.60000002384186</v>
      </c>
      <c r="O3379" s="7" t="n">
        <v>0.0900000035762787</v>
      </c>
      <c r="P3379" s="7" t="s">
        <v>17</v>
      </c>
      <c r="Q3379" s="7" t="s">
        <v>13</v>
      </c>
      <c r="R3379" s="7" t="n">
        <v>-1</v>
      </c>
      <c r="S3379" s="7" t="n">
        <v>0</v>
      </c>
      <c r="T3379" s="7" t="n">
        <v>0</v>
      </c>
      <c r="U3379" s="7" t="n">
        <v>0</v>
      </c>
      <c r="V3379" s="7" t="n">
        <v>0</v>
      </c>
    </row>
    <row r="3380" spans="1:22">
      <c r="A3380" t="s">
        <v>4</v>
      </c>
      <c r="B3380" s="4" t="s">
        <v>5</v>
      </c>
      <c r="C3380" s="4" t="s">
        <v>10</v>
      </c>
      <c r="D3380" s="4" t="s">
        <v>6</v>
      </c>
      <c r="E3380" s="4" t="s">
        <v>6</v>
      </c>
      <c r="F3380" s="4" t="s">
        <v>6</v>
      </c>
      <c r="G3380" s="4" t="s">
        <v>14</v>
      </c>
      <c r="H3380" s="4" t="s">
        <v>9</v>
      </c>
      <c r="I3380" s="4" t="s">
        <v>24</v>
      </c>
      <c r="J3380" s="4" t="s">
        <v>24</v>
      </c>
      <c r="K3380" s="4" t="s">
        <v>24</v>
      </c>
      <c r="L3380" s="4" t="s">
        <v>24</v>
      </c>
      <c r="M3380" s="4" t="s">
        <v>24</v>
      </c>
      <c r="N3380" s="4" t="s">
        <v>24</v>
      </c>
      <c r="O3380" s="4" t="s">
        <v>24</v>
      </c>
      <c r="P3380" s="4" t="s">
        <v>6</v>
      </c>
      <c r="Q3380" s="4" t="s">
        <v>6</v>
      </c>
      <c r="R3380" s="4" t="s">
        <v>9</v>
      </c>
      <c r="S3380" s="4" t="s">
        <v>14</v>
      </c>
      <c r="T3380" s="4" t="s">
        <v>9</v>
      </c>
      <c r="U3380" s="4" t="s">
        <v>9</v>
      </c>
      <c r="V3380" s="4" t="s">
        <v>10</v>
      </c>
    </row>
    <row r="3381" spans="1:22">
      <c r="A3381" t="n">
        <v>27733</v>
      </c>
      <c r="B3381" s="21" t="n">
        <v>19</v>
      </c>
      <c r="C3381" s="7" t="n">
        <v>1563</v>
      </c>
      <c r="D3381" s="7" t="s">
        <v>311</v>
      </c>
      <c r="E3381" s="7" t="s">
        <v>312</v>
      </c>
      <c r="F3381" s="7" t="s">
        <v>13</v>
      </c>
      <c r="G3381" s="7" t="n">
        <v>0</v>
      </c>
      <c r="H3381" s="7" t="n">
        <v>1</v>
      </c>
      <c r="I3381" s="7" t="n">
        <v>0</v>
      </c>
      <c r="J3381" s="7" t="n">
        <v>0</v>
      </c>
      <c r="K3381" s="7" t="n">
        <v>0</v>
      </c>
      <c r="L3381" s="7" t="n">
        <v>0</v>
      </c>
      <c r="M3381" s="7" t="n">
        <v>1</v>
      </c>
      <c r="N3381" s="7" t="n">
        <v>1.60000002384186</v>
      </c>
      <c r="O3381" s="7" t="n">
        <v>0.0900000035762787</v>
      </c>
      <c r="P3381" s="7" t="s">
        <v>18</v>
      </c>
      <c r="Q3381" s="7" t="s">
        <v>13</v>
      </c>
      <c r="R3381" s="7" t="n">
        <v>-1</v>
      </c>
      <c r="S3381" s="7" t="n">
        <v>0</v>
      </c>
      <c r="T3381" s="7" t="n">
        <v>0</v>
      </c>
      <c r="U3381" s="7" t="n">
        <v>0</v>
      </c>
      <c r="V3381" s="7" t="n">
        <v>0</v>
      </c>
    </row>
    <row r="3382" spans="1:22">
      <c r="A3382" t="s">
        <v>4</v>
      </c>
      <c r="B3382" s="4" t="s">
        <v>5</v>
      </c>
      <c r="C3382" s="4" t="s">
        <v>10</v>
      </c>
      <c r="D3382" s="4" t="s">
        <v>6</v>
      </c>
      <c r="E3382" s="4" t="s">
        <v>6</v>
      </c>
      <c r="F3382" s="4" t="s">
        <v>6</v>
      </c>
      <c r="G3382" s="4" t="s">
        <v>14</v>
      </c>
      <c r="H3382" s="4" t="s">
        <v>9</v>
      </c>
      <c r="I3382" s="4" t="s">
        <v>24</v>
      </c>
      <c r="J3382" s="4" t="s">
        <v>24</v>
      </c>
      <c r="K3382" s="4" t="s">
        <v>24</v>
      </c>
      <c r="L3382" s="4" t="s">
        <v>24</v>
      </c>
      <c r="M3382" s="4" t="s">
        <v>24</v>
      </c>
      <c r="N3382" s="4" t="s">
        <v>24</v>
      </c>
      <c r="O3382" s="4" t="s">
        <v>24</v>
      </c>
      <c r="P3382" s="4" t="s">
        <v>6</v>
      </c>
      <c r="Q3382" s="4" t="s">
        <v>6</v>
      </c>
      <c r="R3382" s="4" t="s">
        <v>9</v>
      </c>
      <c r="S3382" s="4" t="s">
        <v>14</v>
      </c>
      <c r="T3382" s="4" t="s">
        <v>9</v>
      </c>
      <c r="U3382" s="4" t="s">
        <v>9</v>
      </c>
      <c r="V3382" s="4" t="s">
        <v>10</v>
      </c>
    </row>
    <row r="3383" spans="1:22">
      <c r="A3383" t="n">
        <v>27825</v>
      </c>
      <c r="B3383" s="21" t="n">
        <v>19</v>
      </c>
      <c r="C3383" s="7" t="n">
        <v>1590</v>
      </c>
      <c r="D3383" s="7" t="s">
        <v>112</v>
      </c>
      <c r="E3383" s="7" t="s">
        <v>113</v>
      </c>
      <c r="F3383" s="7" t="s">
        <v>13</v>
      </c>
      <c r="G3383" s="7" t="n">
        <v>0</v>
      </c>
      <c r="H3383" s="7" t="n">
        <v>1</v>
      </c>
      <c r="I3383" s="7" t="n">
        <v>0</v>
      </c>
      <c r="J3383" s="7" t="n">
        <v>0</v>
      </c>
      <c r="K3383" s="7" t="n">
        <v>0</v>
      </c>
      <c r="L3383" s="7" t="n">
        <v>0</v>
      </c>
      <c r="M3383" s="7" t="n">
        <v>0</v>
      </c>
      <c r="N3383" s="7" t="n">
        <v>0</v>
      </c>
      <c r="O3383" s="7" t="n">
        <v>0</v>
      </c>
      <c r="P3383" s="7" t="s">
        <v>13</v>
      </c>
      <c r="Q3383" s="7" t="s">
        <v>13</v>
      </c>
      <c r="R3383" s="7" t="n">
        <v>-1</v>
      </c>
      <c r="S3383" s="7" t="n">
        <v>0</v>
      </c>
      <c r="T3383" s="7" t="n">
        <v>0</v>
      </c>
      <c r="U3383" s="7" t="n">
        <v>0</v>
      </c>
      <c r="V3383" s="7" t="n">
        <v>0</v>
      </c>
    </row>
    <row r="3384" spans="1:22">
      <c r="A3384" t="s">
        <v>4</v>
      </c>
      <c r="B3384" s="4" t="s">
        <v>5</v>
      </c>
      <c r="C3384" s="4" t="s">
        <v>10</v>
      </c>
      <c r="D3384" s="4" t="s">
        <v>14</v>
      </c>
      <c r="E3384" s="4" t="s">
        <v>14</v>
      </c>
      <c r="F3384" s="4" t="s">
        <v>6</v>
      </c>
    </row>
    <row r="3385" spans="1:22">
      <c r="A3385" t="n">
        <v>27900</v>
      </c>
      <c r="B3385" s="19" t="n">
        <v>20</v>
      </c>
      <c r="C3385" s="7" t="n">
        <v>0</v>
      </c>
      <c r="D3385" s="7" t="n">
        <v>3</v>
      </c>
      <c r="E3385" s="7" t="n">
        <v>10</v>
      </c>
      <c r="F3385" s="7" t="s">
        <v>114</v>
      </c>
    </row>
    <row r="3386" spans="1:22">
      <c r="A3386" t="s">
        <v>4</v>
      </c>
      <c r="B3386" s="4" t="s">
        <v>5</v>
      </c>
      <c r="C3386" s="4" t="s">
        <v>10</v>
      </c>
    </row>
    <row r="3387" spans="1:22">
      <c r="A3387" t="n">
        <v>27918</v>
      </c>
      <c r="B3387" s="41" t="n">
        <v>16</v>
      </c>
      <c r="C3387" s="7" t="n">
        <v>0</v>
      </c>
    </row>
    <row r="3388" spans="1:22">
      <c r="A3388" t="s">
        <v>4</v>
      </c>
      <c r="B3388" s="4" t="s">
        <v>5</v>
      </c>
      <c r="C3388" s="4" t="s">
        <v>10</v>
      </c>
      <c r="D3388" s="4" t="s">
        <v>14</v>
      </c>
      <c r="E3388" s="4" t="s">
        <v>14</v>
      </c>
      <c r="F3388" s="4" t="s">
        <v>6</v>
      </c>
    </row>
    <row r="3389" spans="1:22">
      <c r="A3389" t="n">
        <v>27921</v>
      </c>
      <c r="B3389" s="19" t="n">
        <v>20</v>
      </c>
      <c r="C3389" s="7" t="n">
        <v>2</v>
      </c>
      <c r="D3389" s="7" t="n">
        <v>3</v>
      </c>
      <c r="E3389" s="7" t="n">
        <v>10</v>
      </c>
      <c r="F3389" s="7" t="s">
        <v>114</v>
      </c>
    </row>
    <row r="3390" spans="1:22">
      <c r="A3390" t="s">
        <v>4</v>
      </c>
      <c r="B3390" s="4" t="s">
        <v>5</v>
      </c>
      <c r="C3390" s="4" t="s">
        <v>10</v>
      </c>
    </row>
    <row r="3391" spans="1:22">
      <c r="A3391" t="n">
        <v>27939</v>
      </c>
      <c r="B3391" s="41" t="n">
        <v>16</v>
      </c>
      <c r="C3391" s="7" t="n">
        <v>0</v>
      </c>
    </row>
    <row r="3392" spans="1:22">
      <c r="A3392" t="s">
        <v>4</v>
      </c>
      <c r="B3392" s="4" t="s">
        <v>5</v>
      </c>
      <c r="C3392" s="4" t="s">
        <v>10</v>
      </c>
      <c r="D3392" s="4" t="s">
        <v>14</v>
      </c>
      <c r="E3392" s="4" t="s">
        <v>14</v>
      </c>
      <c r="F3392" s="4" t="s">
        <v>6</v>
      </c>
    </row>
    <row r="3393" spans="1:22">
      <c r="A3393" t="n">
        <v>27942</v>
      </c>
      <c r="B3393" s="19" t="n">
        <v>20</v>
      </c>
      <c r="C3393" s="7" t="n">
        <v>4</v>
      </c>
      <c r="D3393" s="7" t="n">
        <v>3</v>
      </c>
      <c r="E3393" s="7" t="n">
        <v>10</v>
      </c>
      <c r="F3393" s="7" t="s">
        <v>114</v>
      </c>
    </row>
    <row r="3394" spans="1:22">
      <c r="A3394" t="s">
        <v>4</v>
      </c>
      <c r="B3394" s="4" t="s">
        <v>5</v>
      </c>
      <c r="C3394" s="4" t="s">
        <v>10</v>
      </c>
    </row>
    <row r="3395" spans="1:22">
      <c r="A3395" t="n">
        <v>27960</v>
      </c>
      <c r="B3395" s="41" t="n">
        <v>16</v>
      </c>
      <c r="C3395" s="7" t="n">
        <v>0</v>
      </c>
    </row>
    <row r="3396" spans="1:22">
      <c r="A3396" t="s">
        <v>4</v>
      </c>
      <c r="B3396" s="4" t="s">
        <v>5</v>
      </c>
      <c r="C3396" s="4" t="s">
        <v>10</v>
      </c>
      <c r="D3396" s="4" t="s">
        <v>14</v>
      </c>
      <c r="E3396" s="4" t="s">
        <v>14</v>
      </c>
      <c r="F3396" s="4" t="s">
        <v>6</v>
      </c>
    </row>
    <row r="3397" spans="1:22">
      <c r="A3397" t="n">
        <v>27963</v>
      </c>
      <c r="B3397" s="19" t="n">
        <v>20</v>
      </c>
      <c r="C3397" s="7" t="n">
        <v>7</v>
      </c>
      <c r="D3397" s="7" t="n">
        <v>3</v>
      </c>
      <c r="E3397" s="7" t="n">
        <v>10</v>
      </c>
      <c r="F3397" s="7" t="s">
        <v>114</v>
      </c>
    </row>
    <row r="3398" spans="1:22">
      <c r="A3398" t="s">
        <v>4</v>
      </c>
      <c r="B3398" s="4" t="s">
        <v>5</v>
      </c>
      <c r="C3398" s="4" t="s">
        <v>10</v>
      </c>
    </row>
    <row r="3399" spans="1:22">
      <c r="A3399" t="n">
        <v>27981</v>
      </c>
      <c r="B3399" s="41" t="n">
        <v>16</v>
      </c>
      <c r="C3399" s="7" t="n">
        <v>0</v>
      </c>
    </row>
    <row r="3400" spans="1:22">
      <c r="A3400" t="s">
        <v>4</v>
      </c>
      <c r="B3400" s="4" t="s">
        <v>5</v>
      </c>
      <c r="C3400" s="4" t="s">
        <v>10</v>
      </c>
      <c r="D3400" s="4" t="s">
        <v>14</v>
      </c>
      <c r="E3400" s="4" t="s">
        <v>14</v>
      </c>
      <c r="F3400" s="4" t="s">
        <v>6</v>
      </c>
    </row>
    <row r="3401" spans="1:22">
      <c r="A3401" t="n">
        <v>27984</v>
      </c>
      <c r="B3401" s="19" t="n">
        <v>20</v>
      </c>
      <c r="C3401" s="7" t="n">
        <v>16</v>
      </c>
      <c r="D3401" s="7" t="n">
        <v>3</v>
      </c>
      <c r="E3401" s="7" t="n">
        <v>10</v>
      </c>
      <c r="F3401" s="7" t="s">
        <v>114</v>
      </c>
    </row>
    <row r="3402" spans="1:22">
      <c r="A3402" t="s">
        <v>4</v>
      </c>
      <c r="B3402" s="4" t="s">
        <v>5</v>
      </c>
      <c r="C3402" s="4" t="s">
        <v>10</v>
      </c>
    </row>
    <row r="3403" spans="1:22">
      <c r="A3403" t="n">
        <v>28002</v>
      </c>
      <c r="B3403" s="41" t="n">
        <v>16</v>
      </c>
      <c r="C3403" s="7" t="n">
        <v>0</v>
      </c>
    </row>
    <row r="3404" spans="1:22">
      <c r="A3404" t="s">
        <v>4</v>
      </c>
      <c r="B3404" s="4" t="s">
        <v>5</v>
      </c>
      <c r="C3404" s="4" t="s">
        <v>10</v>
      </c>
      <c r="D3404" s="4" t="s">
        <v>14</v>
      </c>
      <c r="E3404" s="4" t="s">
        <v>14</v>
      </c>
      <c r="F3404" s="4" t="s">
        <v>6</v>
      </c>
    </row>
    <row r="3405" spans="1:22">
      <c r="A3405" t="n">
        <v>28005</v>
      </c>
      <c r="B3405" s="19" t="n">
        <v>20</v>
      </c>
      <c r="C3405" s="7" t="n">
        <v>7032</v>
      </c>
      <c r="D3405" s="7" t="n">
        <v>3</v>
      </c>
      <c r="E3405" s="7" t="n">
        <v>10</v>
      </c>
      <c r="F3405" s="7" t="s">
        <v>114</v>
      </c>
    </row>
    <row r="3406" spans="1:22">
      <c r="A3406" t="s">
        <v>4</v>
      </c>
      <c r="B3406" s="4" t="s">
        <v>5</v>
      </c>
      <c r="C3406" s="4" t="s">
        <v>10</v>
      </c>
    </row>
    <row r="3407" spans="1:22">
      <c r="A3407" t="n">
        <v>28023</v>
      </c>
      <c r="B3407" s="41" t="n">
        <v>16</v>
      </c>
      <c r="C3407" s="7" t="n">
        <v>0</v>
      </c>
    </row>
    <row r="3408" spans="1:22">
      <c r="A3408" t="s">
        <v>4</v>
      </c>
      <c r="B3408" s="4" t="s">
        <v>5</v>
      </c>
      <c r="C3408" s="4" t="s">
        <v>10</v>
      </c>
      <c r="D3408" s="4" t="s">
        <v>14</v>
      </c>
      <c r="E3408" s="4" t="s">
        <v>14</v>
      </c>
      <c r="F3408" s="4" t="s">
        <v>6</v>
      </c>
    </row>
    <row r="3409" spans="1:6">
      <c r="A3409" t="n">
        <v>28026</v>
      </c>
      <c r="B3409" s="19" t="n">
        <v>20</v>
      </c>
      <c r="C3409" s="7" t="n">
        <v>24</v>
      </c>
      <c r="D3409" s="7" t="n">
        <v>3</v>
      </c>
      <c r="E3409" s="7" t="n">
        <v>10</v>
      </c>
      <c r="F3409" s="7" t="s">
        <v>114</v>
      </c>
    </row>
    <row r="3410" spans="1:6">
      <c r="A3410" t="s">
        <v>4</v>
      </c>
      <c r="B3410" s="4" t="s">
        <v>5</v>
      </c>
      <c r="C3410" s="4" t="s">
        <v>10</v>
      </c>
    </row>
    <row r="3411" spans="1:6">
      <c r="A3411" t="n">
        <v>28044</v>
      </c>
      <c r="B3411" s="41" t="n">
        <v>16</v>
      </c>
      <c r="C3411" s="7" t="n">
        <v>0</v>
      </c>
    </row>
    <row r="3412" spans="1:6">
      <c r="A3412" t="s">
        <v>4</v>
      </c>
      <c r="B3412" s="4" t="s">
        <v>5</v>
      </c>
      <c r="C3412" s="4" t="s">
        <v>10</v>
      </c>
      <c r="D3412" s="4" t="s">
        <v>14</v>
      </c>
      <c r="E3412" s="4" t="s">
        <v>14</v>
      </c>
      <c r="F3412" s="4" t="s">
        <v>6</v>
      </c>
    </row>
    <row r="3413" spans="1:6">
      <c r="A3413" t="n">
        <v>28047</v>
      </c>
      <c r="B3413" s="19" t="n">
        <v>20</v>
      </c>
      <c r="C3413" s="7" t="n">
        <v>25</v>
      </c>
      <c r="D3413" s="7" t="n">
        <v>3</v>
      </c>
      <c r="E3413" s="7" t="n">
        <v>10</v>
      </c>
      <c r="F3413" s="7" t="s">
        <v>114</v>
      </c>
    </row>
    <row r="3414" spans="1:6">
      <c r="A3414" t="s">
        <v>4</v>
      </c>
      <c r="B3414" s="4" t="s">
        <v>5</v>
      </c>
      <c r="C3414" s="4" t="s">
        <v>10</v>
      </c>
    </row>
    <row r="3415" spans="1:6">
      <c r="A3415" t="n">
        <v>28065</v>
      </c>
      <c r="B3415" s="41" t="n">
        <v>16</v>
      </c>
      <c r="C3415" s="7" t="n">
        <v>0</v>
      </c>
    </row>
    <row r="3416" spans="1:6">
      <c r="A3416" t="s">
        <v>4</v>
      </c>
      <c r="B3416" s="4" t="s">
        <v>5</v>
      </c>
      <c r="C3416" s="4" t="s">
        <v>10</v>
      </c>
      <c r="D3416" s="4" t="s">
        <v>14</v>
      </c>
      <c r="E3416" s="4" t="s">
        <v>14</v>
      </c>
      <c r="F3416" s="4" t="s">
        <v>6</v>
      </c>
    </row>
    <row r="3417" spans="1:6">
      <c r="A3417" t="n">
        <v>28068</v>
      </c>
      <c r="B3417" s="19" t="n">
        <v>20</v>
      </c>
      <c r="C3417" s="7" t="n">
        <v>1560</v>
      </c>
      <c r="D3417" s="7" t="n">
        <v>3</v>
      </c>
      <c r="E3417" s="7" t="n">
        <v>10</v>
      </c>
      <c r="F3417" s="7" t="s">
        <v>114</v>
      </c>
    </row>
    <row r="3418" spans="1:6">
      <c r="A3418" t="s">
        <v>4</v>
      </c>
      <c r="B3418" s="4" t="s">
        <v>5</v>
      </c>
      <c r="C3418" s="4" t="s">
        <v>10</v>
      </c>
    </row>
    <row r="3419" spans="1:6">
      <c r="A3419" t="n">
        <v>28086</v>
      </c>
      <c r="B3419" s="41" t="n">
        <v>16</v>
      </c>
      <c r="C3419" s="7" t="n">
        <v>0</v>
      </c>
    </row>
    <row r="3420" spans="1:6">
      <c r="A3420" t="s">
        <v>4</v>
      </c>
      <c r="B3420" s="4" t="s">
        <v>5</v>
      </c>
      <c r="C3420" s="4" t="s">
        <v>10</v>
      </c>
      <c r="D3420" s="4" t="s">
        <v>14</v>
      </c>
      <c r="E3420" s="4" t="s">
        <v>14</v>
      </c>
      <c r="F3420" s="4" t="s">
        <v>6</v>
      </c>
    </row>
    <row r="3421" spans="1:6">
      <c r="A3421" t="n">
        <v>28089</v>
      </c>
      <c r="B3421" s="19" t="n">
        <v>20</v>
      </c>
      <c r="C3421" s="7" t="n">
        <v>1561</v>
      </c>
      <c r="D3421" s="7" t="n">
        <v>3</v>
      </c>
      <c r="E3421" s="7" t="n">
        <v>10</v>
      </c>
      <c r="F3421" s="7" t="s">
        <v>114</v>
      </c>
    </row>
    <row r="3422" spans="1:6">
      <c r="A3422" t="s">
        <v>4</v>
      </c>
      <c r="B3422" s="4" t="s">
        <v>5</v>
      </c>
      <c r="C3422" s="4" t="s">
        <v>10</v>
      </c>
    </row>
    <row r="3423" spans="1:6">
      <c r="A3423" t="n">
        <v>28107</v>
      </c>
      <c r="B3423" s="41" t="n">
        <v>16</v>
      </c>
      <c r="C3423" s="7" t="n">
        <v>0</v>
      </c>
    </row>
    <row r="3424" spans="1:6">
      <c r="A3424" t="s">
        <v>4</v>
      </c>
      <c r="B3424" s="4" t="s">
        <v>5</v>
      </c>
      <c r="C3424" s="4" t="s">
        <v>10</v>
      </c>
      <c r="D3424" s="4" t="s">
        <v>14</v>
      </c>
      <c r="E3424" s="4" t="s">
        <v>14</v>
      </c>
      <c r="F3424" s="4" t="s">
        <v>6</v>
      </c>
    </row>
    <row r="3425" spans="1:6">
      <c r="A3425" t="n">
        <v>28110</v>
      </c>
      <c r="B3425" s="19" t="n">
        <v>20</v>
      </c>
      <c r="C3425" s="7" t="n">
        <v>1562</v>
      </c>
      <c r="D3425" s="7" t="n">
        <v>3</v>
      </c>
      <c r="E3425" s="7" t="n">
        <v>10</v>
      </c>
      <c r="F3425" s="7" t="s">
        <v>114</v>
      </c>
    </row>
    <row r="3426" spans="1:6">
      <c r="A3426" t="s">
        <v>4</v>
      </c>
      <c r="B3426" s="4" t="s">
        <v>5</v>
      </c>
      <c r="C3426" s="4" t="s">
        <v>10</v>
      </c>
    </row>
    <row r="3427" spans="1:6">
      <c r="A3427" t="n">
        <v>28128</v>
      </c>
      <c r="B3427" s="41" t="n">
        <v>16</v>
      </c>
      <c r="C3427" s="7" t="n">
        <v>0</v>
      </c>
    </row>
    <row r="3428" spans="1:6">
      <c r="A3428" t="s">
        <v>4</v>
      </c>
      <c r="B3428" s="4" t="s">
        <v>5</v>
      </c>
      <c r="C3428" s="4" t="s">
        <v>10</v>
      </c>
      <c r="D3428" s="4" t="s">
        <v>14</v>
      </c>
      <c r="E3428" s="4" t="s">
        <v>14</v>
      </c>
      <c r="F3428" s="4" t="s">
        <v>6</v>
      </c>
    </row>
    <row r="3429" spans="1:6">
      <c r="A3429" t="n">
        <v>28131</v>
      </c>
      <c r="B3429" s="19" t="n">
        <v>20</v>
      </c>
      <c r="C3429" s="7" t="n">
        <v>1563</v>
      </c>
      <c r="D3429" s="7" t="n">
        <v>3</v>
      </c>
      <c r="E3429" s="7" t="n">
        <v>10</v>
      </c>
      <c r="F3429" s="7" t="s">
        <v>114</v>
      </c>
    </row>
    <row r="3430" spans="1:6">
      <c r="A3430" t="s">
        <v>4</v>
      </c>
      <c r="B3430" s="4" t="s">
        <v>5</v>
      </c>
      <c r="C3430" s="4" t="s">
        <v>10</v>
      </c>
    </row>
    <row r="3431" spans="1:6">
      <c r="A3431" t="n">
        <v>28149</v>
      </c>
      <c r="B3431" s="41" t="n">
        <v>16</v>
      </c>
      <c r="C3431" s="7" t="n">
        <v>0</v>
      </c>
    </row>
    <row r="3432" spans="1:6">
      <c r="A3432" t="s">
        <v>4</v>
      </c>
      <c r="B3432" s="4" t="s">
        <v>5</v>
      </c>
      <c r="C3432" s="4" t="s">
        <v>10</v>
      </c>
      <c r="D3432" s="4" t="s">
        <v>14</v>
      </c>
      <c r="E3432" s="4" t="s">
        <v>14</v>
      </c>
      <c r="F3432" s="4" t="s">
        <v>6</v>
      </c>
    </row>
    <row r="3433" spans="1:6">
      <c r="A3433" t="n">
        <v>28152</v>
      </c>
      <c r="B3433" s="19" t="n">
        <v>20</v>
      </c>
      <c r="C3433" s="7" t="n">
        <v>1590</v>
      </c>
      <c r="D3433" s="7" t="n">
        <v>3</v>
      </c>
      <c r="E3433" s="7" t="n">
        <v>10</v>
      </c>
      <c r="F3433" s="7" t="s">
        <v>114</v>
      </c>
    </row>
    <row r="3434" spans="1:6">
      <c r="A3434" t="s">
        <v>4</v>
      </c>
      <c r="B3434" s="4" t="s">
        <v>5</v>
      </c>
      <c r="C3434" s="4" t="s">
        <v>10</v>
      </c>
    </row>
    <row r="3435" spans="1:6">
      <c r="A3435" t="n">
        <v>28170</v>
      </c>
      <c r="B3435" s="41" t="n">
        <v>16</v>
      </c>
      <c r="C3435" s="7" t="n">
        <v>0</v>
      </c>
    </row>
    <row r="3436" spans="1:6">
      <c r="A3436" t="s">
        <v>4</v>
      </c>
      <c r="B3436" s="4" t="s">
        <v>5</v>
      </c>
      <c r="C3436" s="4" t="s">
        <v>6</v>
      </c>
      <c r="D3436" s="4" t="s">
        <v>10</v>
      </c>
    </row>
    <row r="3437" spans="1:6">
      <c r="A3437" t="n">
        <v>28173</v>
      </c>
      <c r="B3437" s="78" t="n">
        <v>29</v>
      </c>
      <c r="C3437" s="7" t="s">
        <v>313</v>
      </c>
      <c r="D3437" s="7" t="n">
        <v>1560</v>
      </c>
    </row>
    <row r="3438" spans="1:6">
      <c r="A3438" t="s">
        <v>4</v>
      </c>
      <c r="B3438" s="4" t="s">
        <v>5</v>
      </c>
      <c r="C3438" s="4" t="s">
        <v>6</v>
      </c>
      <c r="D3438" s="4" t="s">
        <v>10</v>
      </c>
    </row>
    <row r="3439" spans="1:6">
      <c r="A3439" t="n">
        <v>28203</v>
      </c>
      <c r="B3439" s="78" t="n">
        <v>29</v>
      </c>
      <c r="C3439" s="7" t="s">
        <v>314</v>
      </c>
      <c r="D3439" s="7" t="n">
        <v>1561</v>
      </c>
    </row>
    <row r="3440" spans="1:6">
      <c r="A3440" t="s">
        <v>4</v>
      </c>
      <c r="B3440" s="4" t="s">
        <v>5</v>
      </c>
      <c r="C3440" s="4" t="s">
        <v>6</v>
      </c>
      <c r="D3440" s="4" t="s">
        <v>10</v>
      </c>
    </row>
    <row r="3441" spans="1:6">
      <c r="A3441" t="n">
        <v>28220</v>
      </c>
      <c r="B3441" s="78" t="n">
        <v>29</v>
      </c>
      <c r="C3441" s="7" t="s">
        <v>314</v>
      </c>
      <c r="D3441" s="7" t="n">
        <v>1562</v>
      </c>
    </row>
    <row r="3442" spans="1:6">
      <c r="A3442" t="s">
        <v>4</v>
      </c>
      <c r="B3442" s="4" t="s">
        <v>5</v>
      </c>
      <c r="C3442" s="4" t="s">
        <v>6</v>
      </c>
      <c r="D3442" s="4" t="s">
        <v>10</v>
      </c>
    </row>
    <row r="3443" spans="1:6">
      <c r="A3443" t="n">
        <v>28237</v>
      </c>
      <c r="B3443" s="78" t="n">
        <v>29</v>
      </c>
      <c r="C3443" s="7" t="s">
        <v>314</v>
      </c>
      <c r="D3443" s="7" t="n">
        <v>1563</v>
      </c>
    </row>
    <row r="3444" spans="1:6">
      <c r="A3444" t="s">
        <v>4</v>
      </c>
      <c r="B3444" s="4" t="s">
        <v>5</v>
      </c>
      <c r="C3444" s="4" t="s">
        <v>10</v>
      </c>
    </row>
    <row r="3445" spans="1:6">
      <c r="A3445" t="n">
        <v>28254</v>
      </c>
      <c r="B3445" s="83" t="n">
        <v>13</v>
      </c>
      <c r="C3445" s="7" t="n">
        <v>6465</v>
      </c>
    </row>
    <row r="3446" spans="1:6">
      <c r="A3446" t="s">
        <v>4</v>
      </c>
      <c r="B3446" s="4" t="s">
        <v>5</v>
      </c>
      <c r="C3446" s="4" t="s">
        <v>14</v>
      </c>
      <c r="D3446" s="4" t="s">
        <v>14</v>
      </c>
      <c r="E3446" s="4" t="s">
        <v>14</v>
      </c>
      <c r="F3446" s="4" t="s">
        <v>14</v>
      </c>
    </row>
    <row r="3447" spans="1:6">
      <c r="A3447" t="n">
        <v>28257</v>
      </c>
      <c r="B3447" s="8" t="n">
        <v>14</v>
      </c>
      <c r="C3447" s="7" t="n">
        <v>0</v>
      </c>
      <c r="D3447" s="7" t="n">
        <v>0</v>
      </c>
      <c r="E3447" s="7" t="n">
        <v>32</v>
      </c>
      <c r="F3447" s="7" t="n">
        <v>0</v>
      </c>
    </row>
    <row r="3448" spans="1:6">
      <c r="A3448" t="s">
        <v>4</v>
      </c>
      <c r="B3448" s="4" t="s">
        <v>5</v>
      </c>
      <c r="C3448" s="4" t="s">
        <v>10</v>
      </c>
      <c r="D3448" s="4" t="s">
        <v>24</v>
      </c>
      <c r="E3448" s="4" t="s">
        <v>24</v>
      </c>
      <c r="F3448" s="4" t="s">
        <v>24</v>
      </c>
      <c r="G3448" s="4" t="s">
        <v>24</v>
      </c>
    </row>
    <row r="3449" spans="1:6">
      <c r="A3449" t="n">
        <v>28262</v>
      </c>
      <c r="B3449" s="51" t="n">
        <v>46</v>
      </c>
      <c r="C3449" s="7" t="n">
        <v>0</v>
      </c>
      <c r="D3449" s="7" t="n">
        <v>-120.919998168945</v>
      </c>
      <c r="E3449" s="7" t="n">
        <v>-1.1599999666214</v>
      </c>
      <c r="F3449" s="7" t="n">
        <v>136.679992675781</v>
      </c>
      <c r="G3449" s="7" t="n">
        <v>173.100006103516</v>
      </c>
    </row>
    <row r="3450" spans="1:6">
      <c r="A3450" t="s">
        <v>4</v>
      </c>
      <c r="B3450" s="4" t="s">
        <v>5</v>
      </c>
      <c r="C3450" s="4" t="s">
        <v>10</v>
      </c>
      <c r="D3450" s="4" t="s">
        <v>24</v>
      </c>
      <c r="E3450" s="4" t="s">
        <v>24</v>
      </c>
      <c r="F3450" s="4" t="s">
        <v>24</v>
      </c>
      <c r="G3450" s="4" t="s">
        <v>24</v>
      </c>
    </row>
    <row r="3451" spans="1:6">
      <c r="A3451" t="n">
        <v>28281</v>
      </c>
      <c r="B3451" s="51" t="n">
        <v>46</v>
      </c>
      <c r="C3451" s="7" t="n">
        <v>2</v>
      </c>
      <c r="D3451" s="7" t="n">
        <v>-120.839996337891</v>
      </c>
      <c r="E3451" s="7" t="n">
        <v>-1.1599999666214</v>
      </c>
      <c r="F3451" s="7" t="n">
        <v>138.309997558594</v>
      </c>
      <c r="G3451" s="7" t="n">
        <v>173</v>
      </c>
    </row>
    <row r="3452" spans="1:6">
      <c r="A3452" t="s">
        <v>4</v>
      </c>
      <c r="B3452" s="4" t="s">
        <v>5</v>
      </c>
      <c r="C3452" s="4" t="s">
        <v>10</v>
      </c>
      <c r="D3452" s="4" t="s">
        <v>24</v>
      </c>
      <c r="E3452" s="4" t="s">
        <v>24</v>
      </c>
      <c r="F3452" s="4" t="s">
        <v>24</v>
      </c>
      <c r="G3452" s="4" t="s">
        <v>24</v>
      </c>
    </row>
    <row r="3453" spans="1:6">
      <c r="A3453" t="n">
        <v>28300</v>
      </c>
      <c r="B3453" s="51" t="n">
        <v>46</v>
      </c>
      <c r="C3453" s="7" t="n">
        <v>4</v>
      </c>
      <c r="D3453" s="7" t="n">
        <v>-118.930000305176</v>
      </c>
      <c r="E3453" s="7" t="n">
        <v>-1.1599999666214</v>
      </c>
      <c r="F3453" s="7" t="n">
        <v>138.550003051758</v>
      </c>
      <c r="G3453" s="7" t="n">
        <v>186.699996948242</v>
      </c>
    </row>
    <row r="3454" spans="1:6">
      <c r="A3454" t="s">
        <v>4</v>
      </c>
      <c r="B3454" s="4" t="s">
        <v>5</v>
      </c>
      <c r="C3454" s="4" t="s">
        <v>10</v>
      </c>
      <c r="D3454" s="4" t="s">
        <v>24</v>
      </c>
      <c r="E3454" s="4" t="s">
        <v>24</v>
      </c>
      <c r="F3454" s="4" t="s">
        <v>24</v>
      </c>
      <c r="G3454" s="4" t="s">
        <v>24</v>
      </c>
    </row>
    <row r="3455" spans="1:6">
      <c r="A3455" t="n">
        <v>28319</v>
      </c>
      <c r="B3455" s="51" t="n">
        <v>46</v>
      </c>
      <c r="C3455" s="7" t="n">
        <v>7</v>
      </c>
      <c r="D3455" s="7" t="n">
        <v>-119.150001525879</v>
      </c>
      <c r="E3455" s="7" t="n">
        <v>-1.1599999666214</v>
      </c>
      <c r="F3455" s="7" t="n">
        <v>136.720001220703</v>
      </c>
      <c r="G3455" s="7" t="n">
        <v>189.699996948242</v>
      </c>
    </row>
    <row r="3456" spans="1:6">
      <c r="A3456" t="s">
        <v>4</v>
      </c>
      <c r="B3456" s="4" t="s">
        <v>5</v>
      </c>
      <c r="C3456" s="4" t="s">
        <v>10</v>
      </c>
      <c r="D3456" s="4" t="s">
        <v>24</v>
      </c>
      <c r="E3456" s="4" t="s">
        <v>24</v>
      </c>
      <c r="F3456" s="4" t="s">
        <v>24</v>
      </c>
      <c r="G3456" s="4" t="s">
        <v>24</v>
      </c>
    </row>
    <row r="3457" spans="1:7">
      <c r="A3457" t="n">
        <v>28338</v>
      </c>
      <c r="B3457" s="51" t="n">
        <v>46</v>
      </c>
      <c r="C3457" s="7" t="n">
        <v>16</v>
      </c>
      <c r="D3457" s="7" t="n">
        <v>-119.819999694824</v>
      </c>
      <c r="E3457" s="7" t="n">
        <v>-1.1599999666214</v>
      </c>
      <c r="F3457" s="7" t="n">
        <v>137.740005493164</v>
      </c>
      <c r="G3457" s="7" t="n">
        <v>181.699996948242</v>
      </c>
    </row>
    <row r="3458" spans="1:7">
      <c r="A3458" t="s">
        <v>4</v>
      </c>
      <c r="B3458" s="4" t="s">
        <v>5</v>
      </c>
      <c r="C3458" s="4" t="s">
        <v>10</v>
      </c>
      <c r="D3458" s="4" t="s">
        <v>24</v>
      </c>
      <c r="E3458" s="4" t="s">
        <v>24</v>
      </c>
      <c r="F3458" s="4" t="s">
        <v>24</v>
      </c>
      <c r="G3458" s="4" t="s">
        <v>24</v>
      </c>
    </row>
    <row r="3459" spans="1:7">
      <c r="A3459" t="n">
        <v>28357</v>
      </c>
      <c r="B3459" s="51" t="n">
        <v>46</v>
      </c>
      <c r="C3459" s="7" t="n">
        <v>7032</v>
      </c>
      <c r="D3459" s="7" t="n">
        <v>-121.330001831055</v>
      </c>
      <c r="E3459" s="7" t="n">
        <v>-1.1599999666214</v>
      </c>
      <c r="F3459" s="7" t="n">
        <v>138.949996948242</v>
      </c>
      <c r="G3459" s="7" t="n">
        <v>161.600006103516</v>
      </c>
    </row>
    <row r="3460" spans="1:7">
      <c r="A3460" t="s">
        <v>4</v>
      </c>
      <c r="B3460" s="4" t="s">
        <v>5</v>
      </c>
      <c r="C3460" s="4" t="s">
        <v>10</v>
      </c>
      <c r="D3460" s="4" t="s">
        <v>24</v>
      </c>
      <c r="E3460" s="4" t="s">
        <v>24</v>
      </c>
      <c r="F3460" s="4" t="s">
        <v>24</v>
      </c>
      <c r="G3460" s="4" t="s">
        <v>24</v>
      </c>
    </row>
    <row r="3461" spans="1:7">
      <c r="A3461" t="n">
        <v>28376</v>
      </c>
      <c r="B3461" s="51" t="n">
        <v>46</v>
      </c>
      <c r="C3461" s="7" t="n">
        <v>24</v>
      </c>
      <c r="D3461" s="7" t="n">
        <v>-120.809997558594</v>
      </c>
      <c r="E3461" s="7" t="n">
        <v>-1.1599999666214</v>
      </c>
      <c r="F3461" s="7" t="n">
        <v>131.289993286133</v>
      </c>
      <c r="G3461" s="7" t="n">
        <v>12.6999998092651</v>
      </c>
    </row>
    <row r="3462" spans="1:7">
      <c r="A3462" t="s">
        <v>4</v>
      </c>
      <c r="B3462" s="4" t="s">
        <v>5</v>
      </c>
      <c r="C3462" s="4" t="s">
        <v>10</v>
      </c>
      <c r="D3462" s="4" t="s">
        <v>24</v>
      </c>
      <c r="E3462" s="4" t="s">
        <v>24</v>
      </c>
      <c r="F3462" s="4" t="s">
        <v>24</v>
      </c>
      <c r="G3462" s="4" t="s">
        <v>24</v>
      </c>
    </row>
    <row r="3463" spans="1:7">
      <c r="A3463" t="n">
        <v>28395</v>
      </c>
      <c r="B3463" s="51" t="n">
        <v>46</v>
      </c>
      <c r="C3463" s="7" t="n">
        <v>25</v>
      </c>
      <c r="D3463" s="7" t="n">
        <v>-119.290000915527</v>
      </c>
      <c r="E3463" s="7" t="n">
        <v>-1.1599999666214</v>
      </c>
      <c r="F3463" s="7" t="n">
        <v>131.559997558594</v>
      </c>
      <c r="G3463" s="7" t="n">
        <v>29.8999996185303</v>
      </c>
    </row>
    <row r="3464" spans="1:7">
      <c r="A3464" t="s">
        <v>4</v>
      </c>
      <c r="B3464" s="4" t="s">
        <v>5</v>
      </c>
      <c r="C3464" s="4" t="s">
        <v>10</v>
      </c>
      <c r="D3464" s="4" t="s">
        <v>24</v>
      </c>
      <c r="E3464" s="4" t="s">
        <v>24</v>
      </c>
      <c r="F3464" s="4" t="s">
        <v>24</v>
      </c>
      <c r="G3464" s="4" t="s">
        <v>24</v>
      </c>
    </row>
    <row r="3465" spans="1:7">
      <c r="A3465" t="n">
        <v>28414</v>
      </c>
      <c r="B3465" s="51" t="n">
        <v>46</v>
      </c>
      <c r="C3465" s="7" t="n">
        <v>1590</v>
      </c>
      <c r="D3465" s="7" t="n">
        <v>-120</v>
      </c>
      <c r="E3465" s="7" t="n">
        <v>-1.1599999666214</v>
      </c>
      <c r="F3465" s="7" t="n">
        <v>131.580001831055</v>
      </c>
      <c r="G3465" s="7" t="n">
        <v>0</v>
      </c>
    </row>
    <row r="3466" spans="1:7">
      <c r="A3466" t="s">
        <v>4</v>
      </c>
      <c r="B3466" s="4" t="s">
        <v>5</v>
      </c>
      <c r="C3466" s="4" t="s">
        <v>10</v>
      </c>
      <c r="D3466" s="4" t="s">
        <v>24</v>
      </c>
      <c r="E3466" s="4" t="s">
        <v>24</v>
      </c>
      <c r="F3466" s="4" t="s">
        <v>24</v>
      </c>
      <c r="G3466" s="4" t="s">
        <v>24</v>
      </c>
    </row>
    <row r="3467" spans="1:7">
      <c r="A3467" t="n">
        <v>28433</v>
      </c>
      <c r="B3467" s="51" t="n">
        <v>46</v>
      </c>
      <c r="C3467" s="7" t="n">
        <v>1560</v>
      </c>
      <c r="D3467" s="7" t="n">
        <v>-155.830001831055</v>
      </c>
      <c r="E3467" s="7" t="n">
        <v>-1.1599999666214</v>
      </c>
      <c r="F3467" s="7" t="n">
        <v>135.259994506836</v>
      </c>
      <c r="G3467" s="7" t="n">
        <v>90</v>
      </c>
    </row>
    <row r="3468" spans="1:7">
      <c r="A3468" t="s">
        <v>4</v>
      </c>
      <c r="B3468" s="4" t="s">
        <v>5</v>
      </c>
      <c r="C3468" s="4" t="s">
        <v>10</v>
      </c>
      <c r="D3468" s="4" t="s">
        <v>24</v>
      </c>
      <c r="E3468" s="4" t="s">
        <v>24</v>
      </c>
      <c r="F3468" s="4" t="s">
        <v>24</v>
      </c>
      <c r="G3468" s="4" t="s">
        <v>24</v>
      </c>
    </row>
    <row r="3469" spans="1:7">
      <c r="A3469" t="n">
        <v>28452</v>
      </c>
      <c r="B3469" s="51" t="n">
        <v>46</v>
      </c>
      <c r="C3469" s="7" t="n">
        <v>1561</v>
      </c>
      <c r="D3469" s="7" t="n">
        <v>-164.360000610352</v>
      </c>
      <c r="E3469" s="7" t="n">
        <v>-1.1599999666214</v>
      </c>
      <c r="F3469" s="7" t="n">
        <v>138.419998168945</v>
      </c>
      <c r="G3469" s="7" t="n">
        <v>90</v>
      </c>
    </row>
    <row r="3470" spans="1:7">
      <c r="A3470" t="s">
        <v>4</v>
      </c>
      <c r="B3470" s="4" t="s">
        <v>5</v>
      </c>
      <c r="C3470" s="4" t="s">
        <v>10</v>
      </c>
      <c r="D3470" s="4" t="s">
        <v>24</v>
      </c>
      <c r="E3470" s="4" t="s">
        <v>24</v>
      </c>
      <c r="F3470" s="4" t="s">
        <v>24</v>
      </c>
      <c r="G3470" s="4" t="s">
        <v>24</v>
      </c>
    </row>
    <row r="3471" spans="1:7">
      <c r="A3471" t="n">
        <v>28471</v>
      </c>
      <c r="B3471" s="51" t="n">
        <v>46</v>
      </c>
      <c r="C3471" s="7" t="n">
        <v>1562</v>
      </c>
      <c r="D3471" s="7" t="n">
        <v>-168.059997558594</v>
      </c>
      <c r="E3471" s="7" t="n">
        <v>-1.1599999666214</v>
      </c>
      <c r="F3471" s="7" t="n">
        <v>132.160003662109</v>
      </c>
      <c r="G3471" s="7" t="n">
        <v>90</v>
      </c>
    </row>
    <row r="3472" spans="1:7">
      <c r="A3472" t="s">
        <v>4</v>
      </c>
      <c r="B3472" s="4" t="s">
        <v>5</v>
      </c>
      <c r="C3472" s="4" t="s">
        <v>10</v>
      </c>
      <c r="D3472" s="4" t="s">
        <v>24</v>
      </c>
      <c r="E3472" s="4" t="s">
        <v>24</v>
      </c>
      <c r="F3472" s="4" t="s">
        <v>24</v>
      </c>
      <c r="G3472" s="4" t="s">
        <v>24</v>
      </c>
    </row>
    <row r="3473" spans="1:7">
      <c r="A3473" t="n">
        <v>28490</v>
      </c>
      <c r="B3473" s="51" t="n">
        <v>46</v>
      </c>
      <c r="C3473" s="7" t="n">
        <v>1563</v>
      </c>
      <c r="D3473" s="7" t="n">
        <v>-172.059997558594</v>
      </c>
      <c r="E3473" s="7" t="n">
        <v>-1.1599999666214</v>
      </c>
      <c r="F3473" s="7" t="n">
        <v>136.160003662109</v>
      </c>
      <c r="G3473" s="7" t="n">
        <v>90</v>
      </c>
    </row>
    <row r="3474" spans="1:7">
      <c r="A3474" t="s">
        <v>4</v>
      </c>
      <c r="B3474" s="4" t="s">
        <v>5</v>
      </c>
      <c r="C3474" s="4" t="s">
        <v>10</v>
      </c>
      <c r="D3474" s="4" t="s">
        <v>9</v>
      </c>
    </row>
    <row r="3475" spans="1:7">
      <c r="A3475" t="n">
        <v>28509</v>
      </c>
      <c r="B3475" s="52" t="n">
        <v>43</v>
      </c>
      <c r="C3475" s="7" t="n">
        <v>1560</v>
      </c>
      <c r="D3475" s="7" t="n">
        <v>256</v>
      </c>
    </row>
    <row r="3476" spans="1:7">
      <c r="A3476" t="s">
        <v>4</v>
      </c>
      <c r="B3476" s="4" t="s">
        <v>5</v>
      </c>
      <c r="C3476" s="4" t="s">
        <v>10</v>
      </c>
      <c r="D3476" s="4" t="s">
        <v>9</v>
      </c>
    </row>
    <row r="3477" spans="1:7">
      <c r="A3477" t="n">
        <v>28516</v>
      </c>
      <c r="B3477" s="52" t="n">
        <v>43</v>
      </c>
      <c r="C3477" s="7" t="n">
        <v>1561</v>
      </c>
      <c r="D3477" s="7" t="n">
        <v>256</v>
      </c>
    </row>
    <row r="3478" spans="1:7">
      <c r="A3478" t="s">
        <v>4</v>
      </c>
      <c r="B3478" s="4" t="s">
        <v>5</v>
      </c>
      <c r="C3478" s="4" t="s">
        <v>10</v>
      </c>
      <c r="D3478" s="4" t="s">
        <v>9</v>
      </c>
    </row>
    <row r="3479" spans="1:7">
      <c r="A3479" t="n">
        <v>28523</v>
      </c>
      <c r="B3479" s="52" t="n">
        <v>43</v>
      </c>
      <c r="C3479" s="7" t="n">
        <v>1562</v>
      </c>
      <c r="D3479" s="7" t="n">
        <v>256</v>
      </c>
    </row>
    <row r="3480" spans="1:7">
      <c r="A3480" t="s">
        <v>4</v>
      </c>
      <c r="B3480" s="4" t="s">
        <v>5</v>
      </c>
      <c r="C3480" s="4" t="s">
        <v>10</v>
      </c>
      <c r="D3480" s="4" t="s">
        <v>9</v>
      </c>
    </row>
    <row r="3481" spans="1:7">
      <c r="A3481" t="n">
        <v>28530</v>
      </c>
      <c r="B3481" s="52" t="n">
        <v>43</v>
      </c>
      <c r="C3481" s="7" t="n">
        <v>1563</v>
      </c>
      <c r="D3481" s="7" t="n">
        <v>256</v>
      </c>
    </row>
    <row r="3482" spans="1:7">
      <c r="A3482" t="s">
        <v>4</v>
      </c>
      <c r="B3482" s="4" t="s">
        <v>5</v>
      </c>
      <c r="C3482" s="4" t="s">
        <v>10</v>
      </c>
      <c r="D3482" s="4" t="s">
        <v>9</v>
      </c>
    </row>
    <row r="3483" spans="1:7">
      <c r="A3483" t="n">
        <v>28537</v>
      </c>
      <c r="B3483" s="52" t="n">
        <v>43</v>
      </c>
      <c r="C3483" s="7" t="n">
        <v>1560</v>
      </c>
      <c r="D3483" s="7" t="n">
        <v>1</v>
      </c>
    </row>
    <row r="3484" spans="1:7">
      <c r="A3484" t="s">
        <v>4</v>
      </c>
      <c r="B3484" s="4" t="s">
        <v>5</v>
      </c>
      <c r="C3484" s="4" t="s">
        <v>10</v>
      </c>
      <c r="D3484" s="4" t="s">
        <v>9</v>
      </c>
    </row>
    <row r="3485" spans="1:7">
      <c r="A3485" t="n">
        <v>28544</v>
      </c>
      <c r="B3485" s="52" t="n">
        <v>43</v>
      </c>
      <c r="C3485" s="7" t="n">
        <v>1561</v>
      </c>
      <c r="D3485" s="7" t="n">
        <v>1</v>
      </c>
    </row>
    <row r="3486" spans="1:7">
      <c r="A3486" t="s">
        <v>4</v>
      </c>
      <c r="B3486" s="4" t="s">
        <v>5</v>
      </c>
      <c r="C3486" s="4" t="s">
        <v>10</v>
      </c>
      <c r="D3486" s="4" t="s">
        <v>9</v>
      </c>
    </row>
    <row r="3487" spans="1:7">
      <c r="A3487" t="n">
        <v>28551</v>
      </c>
      <c r="B3487" s="52" t="n">
        <v>43</v>
      </c>
      <c r="C3487" s="7" t="n">
        <v>1562</v>
      </c>
      <c r="D3487" s="7" t="n">
        <v>1</v>
      </c>
    </row>
    <row r="3488" spans="1:7">
      <c r="A3488" t="s">
        <v>4</v>
      </c>
      <c r="B3488" s="4" t="s">
        <v>5</v>
      </c>
      <c r="C3488" s="4" t="s">
        <v>10</v>
      </c>
      <c r="D3488" s="4" t="s">
        <v>9</v>
      </c>
    </row>
    <row r="3489" spans="1:7">
      <c r="A3489" t="n">
        <v>28558</v>
      </c>
      <c r="B3489" s="52" t="n">
        <v>43</v>
      </c>
      <c r="C3489" s="7" t="n">
        <v>1563</v>
      </c>
      <c r="D3489" s="7" t="n">
        <v>1</v>
      </c>
    </row>
    <row r="3490" spans="1:7">
      <c r="A3490" t="s">
        <v>4</v>
      </c>
      <c r="B3490" s="4" t="s">
        <v>5</v>
      </c>
      <c r="C3490" s="4" t="s">
        <v>14</v>
      </c>
      <c r="D3490" s="4" t="s">
        <v>10</v>
      </c>
      <c r="E3490" s="4" t="s">
        <v>14</v>
      </c>
      <c r="F3490" s="4" t="s">
        <v>6</v>
      </c>
      <c r="G3490" s="4" t="s">
        <v>6</v>
      </c>
      <c r="H3490" s="4" t="s">
        <v>6</v>
      </c>
      <c r="I3490" s="4" t="s">
        <v>6</v>
      </c>
      <c r="J3490" s="4" t="s">
        <v>6</v>
      </c>
      <c r="K3490" s="4" t="s">
        <v>6</v>
      </c>
      <c r="L3490" s="4" t="s">
        <v>6</v>
      </c>
      <c r="M3490" s="4" t="s">
        <v>6</v>
      </c>
      <c r="N3490" s="4" t="s">
        <v>6</v>
      </c>
      <c r="O3490" s="4" t="s">
        <v>6</v>
      </c>
      <c r="P3490" s="4" t="s">
        <v>6</v>
      </c>
      <c r="Q3490" s="4" t="s">
        <v>6</v>
      </c>
      <c r="R3490" s="4" t="s">
        <v>6</v>
      </c>
      <c r="S3490" s="4" t="s">
        <v>6</v>
      </c>
      <c r="T3490" s="4" t="s">
        <v>6</v>
      </c>
      <c r="U3490" s="4" t="s">
        <v>6</v>
      </c>
    </row>
    <row r="3491" spans="1:7">
      <c r="A3491" t="n">
        <v>28565</v>
      </c>
      <c r="B3491" s="59" t="n">
        <v>36</v>
      </c>
      <c r="C3491" s="7" t="n">
        <v>8</v>
      </c>
      <c r="D3491" s="7" t="n">
        <v>0</v>
      </c>
      <c r="E3491" s="7" t="n">
        <v>0</v>
      </c>
      <c r="F3491" s="7" t="s">
        <v>315</v>
      </c>
      <c r="G3491" s="7" t="s">
        <v>316</v>
      </c>
      <c r="H3491" s="7" t="s">
        <v>317</v>
      </c>
      <c r="I3491" s="7" t="s">
        <v>318</v>
      </c>
      <c r="J3491" s="7" t="s">
        <v>319</v>
      </c>
      <c r="K3491" s="7" t="s">
        <v>13</v>
      </c>
      <c r="L3491" s="7" t="s">
        <v>13</v>
      </c>
      <c r="M3491" s="7" t="s">
        <v>13</v>
      </c>
      <c r="N3491" s="7" t="s">
        <v>13</v>
      </c>
      <c r="O3491" s="7" t="s">
        <v>13</v>
      </c>
      <c r="P3491" s="7" t="s">
        <v>13</v>
      </c>
      <c r="Q3491" s="7" t="s">
        <v>13</v>
      </c>
      <c r="R3491" s="7" t="s">
        <v>13</v>
      </c>
      <c r="S3491" s="7" t="s">
        <v>13</v>
      </c>
      <c r="T3491" s="7" t="s">
        <v>13</v>
      </c>
      <c r="U3491" s="7" t="s">
        <v>13</v>
      </c>
    </row>
    <row r="3492" spans="1:7">
      <c r="A3492" t="s">
        <v>4</v>
      </c>
      <c r="B3492" s="4" t="s">
        <v>5</v>
      </c>
      <c r="C3492" s="4" t="s">
        <v>14</v>
      </c>
      <c r="D3492" s="4" t="s">
        <v>10</v>
      </c>
      <c r="E3492" s="4" t="s">
        <v>14</v>
      </c>
      <c r="F3492" s="4" t="s">
        <v>6</v>
      </c>
      <c r="G3492" s="4" t="s">
        <v>6</v>
      </c>
      <c r="H3492" s="4" t="s">
        <v>6</v>
      </c>
      <c r="I3492" s="4" t="s">
        <v>6</v>
      </c>
      <c r="J3492" s="4" t="s">
        <v>6</v>
      </c>
      <c r="K3492" s="4" t="s">
        <v>6</v>
      </c>
      <c r="L3492" s="4" t="s">
        <v>6</v>
      </c>
      <c r="M3492" s="4" t="s">
        <v>6</v>
      </c>
      <c r="N3492" s="4" t="s">
        <v>6</v>
      </c>
      <c r="O3492" s="4" t="s">
        <v>6</v>
      </c>
      <c r="P3492" s="4" t="s">
        <v>6</v>
      </c>
      <c r="Q3492" s="4" t="s">
        <v>6</v>
      </c>
      <c r="R3492" s="4" t="s">
        <v>6</v>
      </c>
      <c r="S3492" s="4" t="s">
        <v>6</v>
      </c>
      <c r="T3492" s="4" t="s">
        <v>6</v>
      </c>
      <c r="U3492" s="4" t="s">
        <v>6</v>
      </c>
    </row>
    <row r="3493" spans="1:7">
      <c r="A3493" t="n">
        <v>28634</v>
      </c>
      <c r="B3493" s="59" t="n">
        <v>36</v>
      </c>
      <c r="C3493" s="7" t="n">
        <v>8</v>
      </c>
      <c r="D3493" s="7" t="n">
        <v>2</v>
      </c>
      <c r="E3493" s="7" t="n">
        <v>0</v>
      </c>
      <c r="F3493" s="7" t="s">
        <v>315</v>
      </c>
      <c r="G3493" s="7" t="s">
        <v>316</v>
      </c>
      <c r="H3493" s="7" t="s">
        <v>13</v>
      </c>
      <c r="I3493" s="7" t="s">
        <v>13</v>
      </c>
      <c r="J3493" s="7" t="s">
        <v>13</v>
      </c>
      <c r="K3493" s="7" t="s">
        <v>13</v>
      </c>
      <c r="L3493" s="7" t="s">
        <v>13</v>
      </c>
      <c r="M3493" s="7" t="s">
        <v>13</v>
      </c>
      <c r="N3493" s="7" t="s">
        <v>13</v>
      </c>
      <c r="O3493" s="7" t="s">
        <v>13</v>
      </c>
      <c r="P3493" s="7" t="s">
        <v>13</v>
      </c>
      <c r="Q3493" s="7" t="s">
        <v>13</v>
      </c>
      <c r="R3493" s="7" t="s">
        <v>13</v>
      </c>
      <c r="S3493" s="7" t="s">
        <v>13</v>
      </c>
      <c r="T3493" s="7" t="s">
        <v>13</v>
      </c>
      <c r="U3493" s="7" t="s">
        <v>13</v>
      </c>
    </row>
    <row r="3494" spans="1:7">
      <c r="A3494" t="s">
        <v>4</v>
      </c>
      <c r="B3494" s="4" t="s">
        <v>5</v>
      </c>
      <c r="C3494" s="4" t="s">
        <v>14</v>
      </c>
      <c r="D3494" s="4" t="s">
        <v>10</v>
      </c>
      <c r="E3494" s="4" t="s">
        <v>14</v>
      </c>
      <c r="F3494" s="4" t="s">
        <v>6</v>
      </c>
      <c r="G3494" s="4" t="s">
        <v>6</v>
      </c>
      <c r="H3494" s="4" t="s">
        <v>6</v>
      </c>
      <c r="I3494" s="4" t="s">
        <v>6</v>
      </c>
      <c r="J3494" s="4" t="s">
        <v>6</v>
      </c>
      <c r="K3494" s="4" t="s">
        <v>6</v>
      </c>
      <c r="L3494" s="4" t="s">
        <v>6</v>
      </c>
      <c r="M3494" s="4" t="s">
        <v>6</v>
      </c>
      <c r="N3494" s="4" t="s">
        <v>6</v>
      </c>
      <c r="O3494" s="4" t="s">
        <v>6</v>
      </c>
      <c r="P3494" s="4" t="s">
        <v>6</v>
      </c>
      <c r="Q3494" s="4" t="s">
        <v>6</v>
      </c>
      <c r="R3494" s="4" t="s">
        <v>6</v>
      </c>
      <c r="S3494" s="4" t="s">
        <v>6</v>
      </c>
      <c r="T3494" s="4" t="s">
        <v>6</v>
      </c>
      <c r="U3494" s="4" t="s">
        <v>6</v>
      </c>
    </row>
    <row r="3495" spans="1:7">
      <c r="A3495" t="n">
        <v>28676</v>
      </c>
      <c r="B3495" s="59" t="n">
        <v>36</v>
      </c>
      <c r="C3495" s="7" t="n">
        <v>8</v>
      </c>
      <c r="D3495" s="7" t="n">
        <v>4</v>
      </c>
      <c r="E3495" s="7" t="n">
        <v>0</v>
      </c>
      <c r="F3495" s="7" t="s">
        <v>315</v>
      </c>
      <c r="G3495" s="7" t="s">
        <v>316</v>
      </c>
      <c r="H3495" s="7" t="s">
        <v>13</v>
      </c>
      <c r="I3495" s="7" t="s">
        <v>13</v>
      </c>
      <c r="J3495" s="7" t="s">
        <v>13</v>
      </c>
      <c r="K3495" s="7" t="s">
        <v>13</v>
      </c>
      <c r="L3495" s="7" t="s">
        <v>13</v>
      </c>
      <c r="M3495" s="7" t="s">
        <v>13</v>
      </c>
      <c r="N3495" s="7" t="s">
        <v>13</v>
      </c>
      <c r="O3495" s="7" t="s">
        <v>13</v>
      </c>
      <c r="P3495" s="7" t="s">
        <v>13</v>
      </c>
      <c r="Q3495" s="7" t="s">
        <v>13</v>
      </c>
      <c r="R3495" s="7" t="s">
        <v>13</v>
      </c>
      <c r="S3495" s="7" t="s">
        <v>13</v>
      </c>
      <c r="T3495" s="7" t="s">
        <v>13</v>
      </c>
      <c r="U3495" s="7" t="s">
        <v>13</v>
      </c>
    </row>
    <row r="3496" spans="1:7">
      <c r="A3496" t="s">
        <v>4</v>
      </c>
      <c r="B3496" s="4" t="s">
        <v>5</v>
      </c>
      <c r="C3496" s="4" t="s">
        <v>14</v>
      </c>
      <c r="D3496" s="4" t="s">
        <v>10</v>
      </c>
      <c r="E3496" s="4" t="s">
        <v>14</v>
      </c>
      <c r="F3496" s="4" t="s">
        <v>6</v>
      </c>
      <c r="G3496" s="4" t="s">
        <v>6</v>
      </c>
      <c r="H3496" s="4" t="s">
        <v>6</v>
      </c>
      <c r="I3496" s="4" t="s">
        <v>6</v>
      </c>
      <c r="J3496" s="4" t="s">
        <v>6</v>
      </c>
      <c r="K3496" s="4" t="s">
        <v>6</v>
      </c>
      <c r="L3496" s="4" t="s">
        <v>6</v>
      </c>
      <c r="M3496" s="4" t="s">
        <v>6</v>
      </c>
      <c r="N3496" s="4" t="s">
        <v>6</v>
      </c>
      <c r="O3496" s="4" t="s">
        <v>6</v>
      </c>
      <c r="P3496" s="4" t="s">
        <v>6</v>
      </c>
      <c r="Q3496" s="4" t="s">
        <v>6</v>
      </c>
      <c r="R3496" s="4" t="s">
        <v>6</v>
      </c>
      <c r="S3496" s="4" t="s">
        <v>6</v>
      </c>
      <c r="T3496" s="4" t="s">
        <v>6</v>
      </c>
      <c r="U3496" s="4" t="s">
        <v>6</v>
      </c>
    </row>
    <row r="3497" spans="1:7">
      <c r="A3497" t="n">
        <v>28718</v>
      </c>
      <c r="B3497" s="59" t="n">
        <v>36</v>
      </c>
      <c r="C3497" s="7" t="n">
        <v>8</v>
      </c>
      <c r="D3497" s="7" t="n">
        <v>7</v>
      </c>
      <c r="E3497" s="7" t="n">
        <v>0</v>
      </c>
      <c r="F3497" s="7" t="s">
        <v>315</v>
      </c>
      <c r="G3497" s="7" t="s">
        <v>316</v>
      </c>
      <c r="H3497" s="7" t="s">
        <v>13</v>
      </c>
      <c r="I3497" s="7" t="s">
        <v>13</v>
      </c>
      <c r="J3497" s="7" t="s">
        <v>13</v>
      </c>
      <c r="K3497" s="7" t="s">
        <v>13</v>
      </c>
      <c r="L3497" s="7" t="s">
        <v>13</v>
      </c>
      <c r="M3497" s="7" t="s">
        <v>13</v>
      </c>
      <c r="N3497" s="7" t="s">
        <v>13</v>
      </c>
      <c r="O3497" s="7" t="s">
        <v>13</v>
      </c>
      <c r="P3497" s="7" t="s">
        <v>13</v>
      </c>
      <c r="Q3497" s="7" t="s">
        <v>13</v>
      </c>
      <c r="R3497" s="7" t="s">
        <v>13</v>
      </c>
      <c r="S3497" s="7" t="s">
        <v>13</v>
      </c>
      <c r="T3497" s="7" t="s">
        <v>13</v>
      </c>
      <c r="U3497" s="7" t="s">
        <v>13</v>
      </c>
    </row>
    <row r="3498" spans="1:7">
      <c r="A3498" t="s">
        <v>4</v>
      </c>
      <c r="B3498" s="4" t="s">
        <v>5</v>
      </c>
      <c r="C3498" s="4" t="s">
        <v>14</v>
      </c>
      <c r="D3498" s="4" t="s">
        <v>10</v>
      </c>
      <c r="E3498" s="4" t="s">
        <v>14</v>
      </c>
      <c r="F3498" s="4" t="s">
        <v>6</v>
      </c>
      <c r="G3498" s="4" t="s">
        <v>6</v>
      </c>
      <c r="H3498" s="4" t="s">
        <v>6</v>
      </c>
      <c r="I3498" s="4" t="s">
        <v>6</v>
      </c>
      <c r="J3498" s="4" t="s">
        <v>6</v>
      </c>
      <c r="K3498" s="4" t="s">
        <v>6</v>
      </c>
      <c r="L3498" s="4" t="s">
        <v>6</v>
      </c>
      <c r="M3498" s="4" t="s">
        <v>6</v>
      </c>
      <c r="N3498" s="4" t="s">
        <v>6</v>
      </c>
      <c r="O3498" s="4" t="s">
        <v>6</v>
      </c>
      <c r="P3498" s="4" t="s">
        <v>6</v>
      </c>
      <c r="Q3498" s="4" t="s">
        <v>6</v>
      </c>
      <c r="R3498" s="4" t="s">
        <v>6</v>
      </c>
      <c r="S3498" s="4" t="s">
        <v>6</v>
      </c>
      <c r="T3498" s="4" t="s">
        <v>6</v>
      </c>
      <c r="U3498" s="4" t="s">
        <v>6</v>
      </c>
    </row>
    <row r="3499" spans="1:7">
      <c r="A3499" t="n">
        <v>28760</v>
      </c>
      <c r="B3499" s="59" t="n">
        <v>36</v>
      </c>
      <c r="C3499" s="7" t="n">
        <v>8</v>
      </c>
      <c r="D3499" s="7" t="n">
        <v>16</v>
      </c>
      <c r="E3499" s="7" t="n">
        <v>0</v>
      </c>
      <c r="F3499" s="7" t="s">
        <v>315</v>
      </c>
      <c r="G3499" s="7" t="s">
        <v>316</v>
      </c>
      <c r="H3499" s="7" t="s">
        <v>13</v>
      </c>
      <c r="I3499" s="7" t="s">
        <v>13</v>
      </c>
      <c r="J3499" s="7" t="s">
        <v>13</v>
      </c>
      <c r="K3499" s="7" t="s">
        <v>13</v>
      </c>
      <c r="L3499" s="7" t="s">
        <v>13</v>
      </c>
      <c r="M3499" s="7" t="s">
        <v>13</v>
      </c>
      <c r="N3499" s="7" t="s">
        <v>13</v>
      </c>
      <c r="O3499" s="7" t="s">
        <v>13</v>
      </c>
      <c r="P3499" s="7" t="s">
        <v>13</v>
      </c>
      <c r="Q3499" s="7" t="s">
        <v>13</v>
      </c>
      <c r="R3499" s="7" t="s">
        <v>13</v>
      </c>
      <c r="S3499" s="7" t="s">
        <v>13</v>
      </c>
      <c r="T3499" s="7" t="s">
        <v>13</v>
      </c>
      <c r="U3499" s="7" t="s">
        <v>13</v>
      </c>
    </row>
    <row r="3500" spans="1:7">
      <c r="A3500" t="s">
        <v>4</v>
      </c>
      <c r="B3500" s="4" t="s">
        <v>5</v>
      </c>
      <c r="C3500" s="4" t="s">
        <v>14</v>
      </c>
      <c r="D3500" s="4" t="s">
        <v>10</v>
      </c>
      <c r="E3500" s="4" t="s">
        <v>14</v>
      </c>
      <c r="F3500" s="4" t="s">
        <v>6</v>
      </c>
      <c r="G3500" s="4" t="s">
        <v>6</v>
      </c>
      <c r="H3500" s="4" t="s">
        <v>6</v>
      </c>
      <c r="I3500" s="4" t="s">
        <v>6</v>
      </c>
      <c r="J3500" s="4" t="s">
        <v>6</v>
      </c>
      <c r="K3500" s="4" t="s">
        <v>6</v>
      </c>
      <c r="L3500" s="4" t="s">
        <v>6</v>
      </c>
      <c r="M3500" s="4" t="s">
        <v>6</v>
      </c>
      <c r="N3500" s="4" t="s">
        <v>6</v>
      </c>
      <c r="O3500" s="4" t="s">
        <v>6</v>
      </c>
      <c r="P3500" s="4" t="s">
        <v>6</v>
      </c>
      <c r="Q3500" s="4" t="s">
        <v>6</v>
      </c>
      <c r="R3500" s="4" t="s">
        <v>6</v>
      </c>
      <c r="S3500" s="4" t="s">
        <v>6</v>
      </c>
      <c r="T3500" s="4" t="s">
        <v>6</v>
      </c>
      <c r="U3500" s="4" t="s">
        <v>6</v>
      </c>
    </row>
    <row r="3501" spans="1:7">
      <c r="A3501" t="n">
        <v>28802</v>
      </c>
      <c r="B3501" s="59" t="n">
        <v>36</v>
      </c>
      <c r="C3501" s="7" t="n">
        <v>8</v>
      </c>
      <c r="D3501" s="7" t="n">
        <v>24</v>
      </c>
      <c r="E3501" s="7" t="n">
        <v>0</v>
      </c>
      <c r="F3501" s="7" t="s">
        <v>122</v>
      </c>
      <c r="G3501" s="7" t="s">
        <v>320</v>
      </c>
      <c r="H3501" s="7" t="s">
        <v>125</v>
      </c>
      <c r="I3501" s="7" t="s">
        <v>316</v>
      </c>
      <c r="J3501" s="7" t="s">
        <v>13</v>
      </c>
      <c r="K3501" s="7" t="s">
        <v>13</v>
      </c>
      <c r="L3501" s="7" t="s">
        <v>13</v>
      </c>
      <c r="M3501" s="7" t="s">
        <v>13</v>
      </c>
      <c r="N3501" s="7" t="s">
        <v>13</v>
      </c>
      <c r="O3501" s="7" t="s">
        <v>13</v>
      </c>
      <c r="P3501" s="7" t="s">
        <v>13</v>
      </c>
      <c r="Q3501" s="7" t="s">
        <v>13</v>
      </c>
      <c r="R3501" s="7" t="s">
        <v>13</v>
      </c>
      <c r="S3501" s="7" t="s">
        <v>13</v>
      </c>
      <c r="T3501" s="7" t="s">
        <v>13</v>
      </c>
      <c r="U3501" s="7" t="s">
        <v>13</v>
      </c>
    </row>
    <row r="3502" spans="1:7">
      <c r="A3502" t="s">
        <v>4</v>
      </c>
      <c r="B3502" s="4" t="s">
        <v>5</v>
      </c>
      <c r="C3502" s="4" t="s">
        <v>14</v>
      </c>
      <c r="D3502" s="4" t="s">
        <v>10</v>
      </c>
      <c r="E3502" s="4" t="s">
        <v>14</v>
      </c>
      <c r="F3502" s="4" t="s">
        <v>6</v>
      </c>
      <c r="G3502" s="4" t="s">
        <v>6</v>
      </c>
      <c r="H3502" s="4" t="s">
        <v>6</v>
      </c>
      <c r="I3502" s="4" t="s">
        <v>6</v>
      </c>
      <c r="J3502" s="4" t="s">
        <v>6</v>
      </c>
      <c r="K3502" s="4" t="s">
        <v>6</v>
      </c>
      <c r="L3502" s="4" t="s">
        <v>6</v>
      </c>
      <c r="M3502" s="4" t="s">
        <v>6</v>
      </c>
      <c r="N3502" s="4" t="s">
        <v>6</v>
      </c>
      <c r="O3502" s="4" t="s">
        <v>6</v>
      </c>
      <c r="P3502" s="4" t="s">
        <v>6</v>
      </c>
      <c r="Q3502" s="4" t="s">
        <v>6</v>
      </c>
      <c r="R3502" s="4" t="s">
        <v>6</v>
      </c>
      <c r="S3502" s="4" t="s">
        <v>6</v>
      </c>
      <c r="T3502" s="4" t="s">
        <v>6</v>
      </c>
      <c r="U3502" s="4" t="s">
        <v>6</v>
      </c>
    </row>
    <row r="3503" spans="1:7">
      <c r="A3503" t="n">
        <v>28863</v>
      </c>
      <c r="B3503" s="59" t="n">
        <v>36</v>
      </c>
      <c r="C3503" s="7" t="n">
        <v>8</v>
      </c>
      <c r="D3503" s="7" t="n">
        <v>25</v>
      </c>
      <c r="E3503" s="7" t="n">
        <v>0</v>
      </c>
      <c r="F3503" s="7" t="s">
        <v>122</v>
      </c>
      <c r="G3503" s="7" t="s">
        <v>320</v>
      </c>
      <c r="H3503" s="7" t="s">
        <v>125</v>
      </c>
      <c r="I3503" s="7" t="s">
        <v>316</v>
      </c>
      <c r="J3503" s="7" t="s">
        <v>13</v>
      </c>
      <c r="K3503" s="7" t="s">
        <v>13</v>
      </c>
      <c r="L3503" s="7" t="s">
        <v>13</v>
      </c>
      <c r="M3503" s="7" t="s">
        <v>13</v>
      </c>
      <c r="N3503" s="7" t="s">
        <v>13</v>
      </c>
      <c r="O3503" s="7" t="s">
        <v>13</v>
      </c>
      <c r="P3503" s="7" t="s">
        <v>13</v>
      </c>
      <c r="Q3503" s="7" t="s">
        <v>13</v>
      </c>
      <c r="R3503" s="7" t="s">
        <v>13</v>
      </c>
      <c r="S3503" s="7" t="s">
        <v>13</v>
      </c>
      <c r="T3503" s="7" t="s">
        <v>13</v>
      </c>
      <c r="U3503" s="7" t="s">
        <v>13</v>
      </c>
    </row>
    <row r="3504" spans="1:7">
      <c r="A3504" t="s">
        <v>4</v>
      </c>
      <c r="B3504" s="4" t="s">
        <v>5</v>
      </c>
      <c r="C3504" s="4" t="s">
        <v>14</v>
      </c>
      <c r="D3504" s="4" t="s">
        <v>10</v>
      </c>
      <c r="E3504" s="4" t="s">
        <v>14</v>
      </c>
      <c r="F3504" s="4" t="s">
        <v>6</v>
      </c>
      <c r="G3504" s="4" t="s">
        <v>6</v>
      </c>
      <c r="H3504" s="4" t="s">
        <v>6</v>
      </c>
      <c r="I3504" s="4" t="s">
        <v>6</v>
      </c>
      <c r="J3504" s="4" t="s">
        <v>6</v>
      </c>
      <c r="K3504" s="4" t="s">
        <v>6</v>
      </c>
      <c r="L3504" s="4" t="s">
        <v>6</v>
      </c>
      <c r="M3504" s="4" t="s">
        <v>6</v>
      </c>
      <c r="N3504" s="4" t="s">
        <v>6</v>
      </c>
      <c r="O3504" s="4" t="s">
        <v>6</v>
      </c>
      <c r="P3504" s="4" t="s">
        <v>6</v>
      </c>
      <c r="Q3504" s="4" t="s">
        <v>6</v>
      </c>
      <c r="R3504" s="4" t="s">
        <v>6</v>
      </c>
      <c r="S3504" s="4" t="s">
        <v>6</v>
      </c>
      <c r="T3504" s="4" t="s">
        <v>6</v>
      </c>
      <c r="U3504" s="4" t="s">
        <v>6</v>
      </c>
    </row>
    <row r="3505" spans="1:21">
      <c r="A3505" t="n">
        <v>28924</v>
      </c>
      <c r="B3505" s="59" t="n">
        <v>36</v>
      </c>
      <c r="C3505" s="7" t="n">
        <v>8</v>
      </c>
      <c r="D3505" s="7" t="n">
        <v>1560</v>
      </c>
      <c r="E3505" s="7" t="n">
        <v>0</v>
      </c>
      <c r="F3505" s="7" t="s">
        <v>321</v>
      </c>
      <c r="G3505" s="7" t="s">
        <v>322</v>
      </c>
      <c r="H3505" s="7" t="s">
        <v>13</v>
      </c>
      <c r="I3505" s="7" t="s">
        <v>13</v>
      </c>
      <c r="J3505" s="7" t="s">
        <v>13</v>
      </c>
      <c r="K3505" s="7" t="s">
        <v>13</v>
      </c>
      <c r="L3505" s="7" t="s">
        <v>13</v>
      </c>
      <c r="M3505" s="7" t="s">
        <v>13</v>
      </c>
      <c r="N3505" s="7" t="s">
        <v>13</v>
      </c>
      <c r="O3505" s="7" t="s">
        <v>13</v>
      </c>
      <c r="P3505" s="7" t="s">
        <v>13</v>
      </c>
      <c r="Q3505" s="7" t="s">
        <v>13</v>
      </c>
      <c r="R3505" s="7" t="s">
        <v>13</v>
      </c>
      <c r="S3505" s="7" t="s">
        <v>13</v>
      </c>
      <c r="T3505" s="7" t="s">
        <v>13</v>
      </c>
      <c r="U3505" s="7" t="s">
        <v>13</v>
      </c>
    </row>
    <row r="3506" spans="1:21">
      <c r="A3506" t="s">
        <v>4</v>
      </c>
      <c r="B3506" s="4" t="s">
        <v>5</v>
      </c>
      <c r="C3506" s="4" t="s">
        <v>14</v>
      </c>
      <c r="D3506" s="4" t="s">
        <v>10</v>
      </c>
      <c r="E3506" s="4" t="s">
        <v>14</v>
      </c>
      <c r="F3506" s="4" t="s">
        <v>6</v>
      </c>
      <c r="G3506" s="4" t="s">
        <v>6</v>
      </c>
      <c r="H3506" s="4" t="s">
        <v>6</v>
      </c>
      <c r="I3506" s="4" t="s">
        <v>6</v>
      </c>
      <c r="J3506" s="4" t="s">
        <v>6</v>
      </c>
      <c r="K3506" s="4" t="s">
        <v>6</v>
      </c>
      <c r="L3506" s="4" t="s">
        <v>6</v>
      </c>
      <c r="M3506" s="4" t="s">
        <v>6</v>
      </c>
      <c r="N3506" s="4" t="s">
        <v>6</v>
      </c>
      <c r="O3506" s="4" t="s">
        <v>6</v>
      </c>
      <c r="P3506" s="4" t="s">
        <v>6</v>
      </c>
      <c r="Q3506" s="4" t="s">
        <v>6</v>
      </c>
      <c r="R3506" s="4" t="s">
        <v>6</v>
      </c>
      <c r="S3506" s="4" t="s">
        <v>6</v>
      </c>
      <c r="T3506" s="4" t="s">
        <v>6</v>
      </c>
      <c r="U3506" s="4" t="s">
        <v>6</v>
      </c>
    </row>
    <row r="3507" spans="1:21">
      <c r="A3507" t="n">
        <v>28959</v>
      </c>
      <c r="B3507" s="59" t="n">
        <v>36</v>
      </c>
      <c r="C3507" s="7" t="n">
        <v>8</v>
      </c>
      <c r="D3507" s="7" t="n">
        <v>1561</v>
      </c>
      <c r="E3507" s="7" t="n">
        <v>0</v>
      </c>
      <c r="F3507" s="7" t="s">
        <v>321</v>
      </c>
      <c r="G3507" s="7" t="s">
        <v>322</v>
      </c>
      <c r="H3507" s="7" t="s">
        <v>13</v>
      </c>
      <c r="I3507" s="7" t="s">
        <v>13</v>
      </c>
      <c r="J3507" s="7" t="s">
        <v>13</v>
      </c>
      <c r="K3507" s="7" t="s">
        <v>13</v>
      </c>
      <c r="L3507" s="7" t="s">
        <v>13</v>
      </c>
      <c r="M3507" s="7" t="s">
        <v>13</v>
      </c>
      <c r="N3507" s="7" t="s">
        <v>13</v>
      </c>
      <c r="O3507" s="7" t="s">
        <v>13</v>
      </c>
      <c r="P3507" s="7" t="s">
        <v>13</v>
      </c>
      <c r="Q3507" s="7" t="s">
        <v>13</v>
      </c>
      <c r="R3507" s="7" t="s">
        <v>13</v>
      </c>
      <c r="S3507" s="7" t="s">
        <v>13</v>
      </c>
      <c r="T3507" s="7" t="s">
        <v>13</v>
      </c>
      <c r="U3507" s="7" t="s">
        <v>13</v>
      </c>
    </row>
    <row r="3508" spans="1:21">
      <c r="A3508" t="s">
        <v>4</v>
      </c>
      <c r="B3508" s="4" t="s">
        <v>5</v>
      </c>
      <c r="C3508" s="4" t="s">
        <v>14</v>
      </c>
      <c r="D3508" s="4" t="s">
        <v>10</v>
      </c>
      <c r="E3508" s="4" t="s">
        <v>14</v>
      </c>
      <c r="F3508" s="4" t="s">
        <v>6</v>
      </c>
      <c r="G3508" s="4" t="s">
        <v>6</v>
      </c>
      <c r="H3508" s="4" t="s">
        <v>6</v>
      </c>
      <c r="I3508" s="4" t="s">
        <v>6</v>
      </c>
      <c r="J3508" s="4" t="s">
        <v>6</v>
      </c>
      <c r="K3508" s="4" t="s">
        <v>6</v>
      </c>
      <c r="L3508" s="4" t="s">
        <v>6</v>
      </c>
      <c r="M3508" s="4" t="s">
        <v>6</v>
      </c>
      <c r="N3508" s="4" t="s">
        <v>6</v>
      </c>
      <c r="O3508" s="4" t="s">
        <v>6</v>
      </c>
      <c r="P3508" s="4" t="s">
        <v>6</v>
      </c>
      <c r="Q3508" s="4" t="s">
        <v>6</v>
      </c>
      <c r="R3508" s="4" t="s">
        <v>6</v>
      </c>
      <c r="S3508" s="4" t="s">
        <v>6</v>
      </c>
      <c r="T3508" s="4" t="s">
        <v>6</v>
      </c>
      <c r="U3508" s="4" t="s">
        <v>6</v>
      </c>
    </row>
    <row r="3509" spans="1:21">
      <c r="A3509" t="n">
        <v>28994</v>
      </c>
      <c r="B3509" s="59" t="n">
        <v>36</v>
      </c>
      <c r="C3509" s="7" t="n">
        <v>8</v>
      </c>
      <c r="D3509" s="7" t="n">
        <v>1562</v>
      </c>
      <c r="E3509" s="7" t="n">
        <v>0</v>
      </c>
      <c r="F3509" s="7" t="s">
        <v>321</v>
      </c>
      <c r="G3509" s="7" t="s">
        <v>322</v>
      </c>
      <c r="H3509" s="7" t="s">
        <v>13</v>
      </c>
      <c r="I3509" s="7" t="s">
        <v>13</v>
      </c>
      <c r="J3509" s="7" t="s">
        <v>13</v>
      </c>
      <c r="K3509" s="7" t="s">
        <v>13</v>
      </c>
      <c r="L3509" s="7" t="s">
        <v>13</v>
      </c>
      <c r="M3509" s="7" t="s">
        <v>13</v>
      </c>
      <c r="N3509" s="7" t="s">
        <v>13</v>
      </c>
      <c r="O3509" s="7" t="s">
        <v>13</v>
      </c>
      <c r="P3509" s="7" t="s">
        <v>13</v>
      </c>
      <c r="Q3509" s="7" t="s">
        <v>13</v>
      </c>
      <c r="R3509" s="7" t="s">
        <v>13</v>
      </c>
      <c r="S3509" s="7" t="s">
        <v>13</v>
      </c>
      <c r="T3509" s="7" t="s">
        <v>13</v>
      </c>
      <c r="U3509" s="7" t="s">
        <v>13</v>
      </c>
    </row>
    <row r="3510" spans="1:21">
      <c r="A3510" t="s">
        <v>4</v>
      </c>
      <c r="B3510" s="4" t="s">
        <v>5</v>
      </c>
      <c r="C3510" s="4" t="s">
        <v>14</v>
      </c>
      <c r="D3510" s="4" t="s">
        <v>10</v>
      </c>
      <c r="E3510" s="4" t="s">
        <v>14</v>
      </c>
      <c r="F3510" s="4" t="s">
        <v>6</v>
      </c>
      <c r="G3510" s="4" t="s">
        <v>6</v>
      </c>
      <c r="H3510" s="4" t="s">
        <v>6</v>
      </c>
      <c r="I3510" s="4" t="s">
        <v>6</v>
      </c>
      <c r="J3510" s="4" t="s">
        <v>6</v>
      </c>
      <c r="K3510" s="4" t="s">
        <v>6</v>
      </c>
      <c r="L3510" s="4" t="s">
        <v>6</v>
      </c>
      <c r="M3510" s="4" t="s">
        <v>6</v>
      </c>
      <c r="N3510" s="4" t="s">
        <v>6</v>
      </c>
      <c r="O3510" s="4" t="s">
        <v>6</v>
      </c>
      <c r="P3510" s="4" t="s">
        <v>6</v>
      </c>
      <c r="Q3510" s="4" t="s">
        <v>6</v>
      </c>
      <c r="R3510" s="4" t="s">
        <v>6</v>
      </c>
      <c r="S3510" s="4" t="s">
        <v>6</v>
      </c>
      <c r="T3510" s="4" t="s">
        <v>6</v>
      </c>
      <c r="U3510" s="4" t="s">
        <v>6</v>
      </c>
    </row>
    <row r="3511" spans="1:21">
      <c r="A3511" t="n">
        <v>29029</v>
      </c>
      <c r="B3511" s="59" t="n">
        <v>36</v>
      </c>
      <c r="C3511" s="7" t="n">
        <v>8</v>
      </c>
      <c r="D3511" s="7" t="n">
        <v>1563</v>
      </c>
      <c r="E3511" s="7" t="n">
        <v>0</v>
      </c>
      <c r="F3511" s="7" t="s">
        <v>321</v>
      </c>
      <c r="G3511" s="7" t="s">
        <v>322</v>
      </c>
      <c r="H3511" s="7" t="s">
        <v>13</v>
      </c>
      <c r="I3511" s="7" t="s">
        <v>13</v>
      </c>
      <c r="J3511" s="7" t="s">
        <v>13</v>
      </c>
      <c r="K3511" s="7" t="s">
        <v>13</v>
      </c>
      <c r="L3511" s="7" t="s">
        <v>13</v>
      </c>
      <c r="M3511" s="7" t="s">
        <v>13</v>
      </c>
      <c r="N3511" s="7" t="s">
        <v>13</v>
      </c>
      <c r="O3511" s="7" t="s">
        <v>13</v>
      </c>
      <c r="P3511" s="7" t="s">
        <v>13</v>
      </c>
      <c r="Q3511" s="7" t="s">
        <v>13</v>
      </c>
      <c r="R3511" s="7" t="s">
        <v>13</v>
      </c>
      <c r="S3511" s="7" t="s">
        <v>13</v>
      </c>
      <c r="T3511" s="7" t="s">
        <v>13</v>
      </c>
      <c r="U3511" s="7" t="s">
        <v>13</v>
      </c>
    </row>
    <row r="3512" spans="1:21">
      <c r="A3512" t="s">
        <v>4</v>
      </c>
      <c r="B3512" s="4" t="s">
        <v>5</v>
      </c>
      <c r="C3512" s="4" t="s">
        <v>10</v>
      </c>
      <c r="D3512" s="4" t="s">
        <v>14</v>
      </c>
      <c r="E3512" s="4" t="s">
        <v>14</v>
      </c>
      <c r="F3512" s="4" t="s">
        <v>6</v>
      </c>
    </row>
    <row r="3513" spans="1:21">
      <c r="A3513" t="n">
        <v>29064</v>
      </c>
      <c r="B3513" s="19" t="n">
        <v>20</v>
      </c>
      <c r="C3513" s="7" t="n">
        <v>0</v>
      </c>
      <c r="D3513" s="7" t="n">
        <v>2</v>
      </c>
      <c r="E3513" s="7" t="n">
        <v>11</v>
      </c>
      <c r="F3513" s="7" t="s">
        <v>323</v>
      </c>
    </row>
    <row r="3514" spans="1:21">
      <c r="A3514" t="s">
        <v>4</v>
      </c>
      <c r="B3514" s="4" t="s">
        <v>5</v>
      </c>
      <c r="C3514" s="4" t="s">
        <v>10</v>
      </c>
      <c r="D3514" s="4" t="s">
        <v>14</v>
      </c>
      <c r="E3514" s="4" t="s">
        <v>14</v>
      </c>
      <c r="F3514" s="4" t="s">
        <v>6</v>
      </c>
    </row>
    <row r="3515" spans="1:21">
      <c r="A3515" t="n">
        <v>29085</v>
      </c>
      <c r="B3515" s="19" t="n">
        <v>20</v>
      </c>
      <c r="C3515" s="7" t="n">
        <v>2</v>
      </c>
      <c r="D3515" s="7" t="n">
        <v>2</v>
      </c>
      <c r="E3515" s="7" t="n">
        <v>11</v>
      </c>
      <c r="F3515" s="7" t="s">
        <v>323</v>
      </c>
    </row>
    <row r="3516" spans="1:21">
      <c r="A3516" t="s">
        <v>4</v>
      </c>
      <c r="B3516" s="4" t="s">
        <v>5</v>
      </c>
      <c r="C3516" s="4" t="s">
        <v>10</v>
      </c>
      <c r="D3516" s="4" t="s">
        <v>14</v>
      </c>
      <c r="E3516" s="4" t="s">
        <v>14</v>
      </c>
      <c r="F3516" s="4" t="s">
        <v>6</v>
      </c>
    </row>
    <row r="3517" spans="1:21">
      <c r="A3517" t="n">
        <v>29106</v>
      </c>
      <c r="B3517" s="19" t="n">
        <v>20</v>
      </c>
      <c r="C3517" s="7" t="n">
        <v>4</v>
      </c>
      <c r="D3517" s="7" t="n">
        <v>2</v>
      </c>
      <c r="E3517" s="7" t="n">
        <v>11</v>
      </c>
      <c r="F3517" s="7" t="s">
        <v>323</v>
      </c>
    </row>
    <row r="3518" spans="1:21">
      <c r="A3518" t="s">
        <v>4</v>
      </c>
      <c r="B3518" s="4" t="s">
        <v>5</v>
      </c>
      <c r="C3518" s="4" t="s">
        <v>10</v>
      </c>
      <c r="D3518" s="4" t="s">
        <v>14</v>
      </c>
      <c r="E3518" s="4" t="s">
        <v>14</v>
      </c>
      <c r="F3518" s="4" t="s">
        <v>6</v>
      </c>
    </row>
    <row r="3519" spans="1:21">
      <c r="A3519" t="n">
        <v>29127</v>
      </c>
      <c r="B3519" s="19" t="n">
        <v>20</v>
      </c>
      <c r="C3519" s="7" t="n">
        <v>7</v>
      </c>
      <c r="D3519" s="7" t="n">
        <v>2</v>
      </c>
      <c r="E3519" s="7" t="n">
        <v>11</v>
      </c>
      <c r="F3519" s="7" t="s">
        <v>323</v>
      </c>
    </row>
    <row r="3520" spans="1:21">
      <c r="A3520" t="s">
        <v>4</v>
      </c>
      <c r="B3520" s="4" t="s">
        <v>5</v>
      </c>
      <c r="C3520" s="4" t="s">
        <v>10</v>
      </c>
      <c r="D3520" s="4" t="s">
        <v>14</v>
      </c>
      <c r="E3520" s="4" t="s">
        <v>14</v>
      </c>
      <c r="F3520" s="4" t="s">
        <v>6</v>
      </c>
    </row>
    <row r="3521" spans="1:21">
      <c r="A3521" t="n">
        <v>29148</v>
      </c>
      <c r="B3521" s="61" t="n">
        <v>47</v>
      </c>
      <c r="C3521" s="7" t="n">
        <v>16</v>
      </c>
      <c r="D3521" s="7" t="n">
        <v>0</v>
      </c>
      <c r="E3521" s="7" t="n">
        <v>0</v>
      </c>
      <c r="F3521" s="7" t="s">
        <v>316</v>
      </c>
    </row>
    <row r="3522" spans="1:21">
      <c r="A3522" t="s">
        <v>4</v>
      </c>
      <c r="B3522" s="4" t="s">
        <v>5</v>
      </c>
      <c r="C3522" s="4" t="s">
        <v>10</v>
      </c>
      <c r="D3522" s="4" t="s">
        <v>14</v>
      </c>
      <c r="E3522" s="4" t="s">
        <v>14</v>
      </c>
      <c r="F3522" s="4" t="s">
        <v>6</v>
      </c>
    </row>
    <row r="3523" spans="1:21">
      <c r="A3523" t="n">
        <v>29166</v>
      </c>
      <c r="B3523" s="61" t="n">
        <v>47</v>
      </c>
      <c r="C3523" s="7" t="n">
        <v>24</v>
      </c>
      <c r="D3523" s="7" t="n">
        <v>0</v>
      </c>
      <c r="E3523" s="7" t="n">
        <v>0</v>
      </c>
      <c r="F3523" s="7" t="s">
        <v>324</v>
      </c>
    </row>
    <row r="3524" spans="1:21">
      <c r="A3524" t="s">
        <v>4</v>
      </c>
      <c r="B3524" s="4" t="s">
        <v>5</v>
      </c>
      <c r="C3524" s="4" t="s">
        <v>10</v>
      </c>
      <c r="D3524" s="4" t="s">
        <v>14</v>
      </c>
      <c r="E3524" s="4" t="s">
        <v>14</v>
      </c>
      <c r="F3524" s="4" t="s">
        <v>6</v>
      </c>
    </row>
    <row r="3525" spans="1:21">
      <c r="A3525" t="n">
        <v>29188</v>
      </c>
      <c r="B3525" s="61" t="n">
        <v>47</v>
      </c>
      <c r="C3525" s="7" t="n">
        <v>25</v>
      </c>
      <c r="D3525" s="7" t="n">
        <v>0</v>
      </c>
      <c r="E3525" s="7" t="n">
        <v>0</v>
      </c>
      <c r="F3525" s="7" t="s">
        <v>324</v>
      </c>
    </row>
    <row r="3526" spans="1:21">
      <c r="A3526" t="s">
        <v>4</v>
      </c>
      <c r="B3526" s="4" t="s">
        <v>5</v>
      </c>
      <c r="C3526" s="4" t="s">
        <v>10</v>
      </c>
      <c r="D3526" s="4" t="s">
        <v>6</v>
      </c>
      <c r="E3526" s="4" t="s">
        <v>14</v>
      </c>
      <c r="F3526" s="4" t="s">
        <v>14</v>
      </c>
      <c r="G3526" s="4" t="s">
        <v>14</v>
      </c>
      <c r="H3526" s="4" t="s">
        <v>14</v>
      </c>
      <c r="I3526" s="4" t="s">
        <v>14</v>
      </c>
      <c r="J3526" s="4" t="s">
        <v>24</v>
      </c>
      <c r="K3526" s="4" t="s">
        <v>24</v>
      </c>
      <c r="L3526" s="4" t="s">
        <v>24</v>
      </c>
      <c r="M3526" s="4" t="s">
        <v>24</v>
      </c>
      <c r="N3526" s="4" t="s">
        <v>14</v>
      </c>
    </row>
    <row r="3527" spans="1:21">
      <c r="A3527" t="n">
        <v>29210</v>
      </c>
      <c r="B3527" s="74" t="n">
        <v>34</v>
      </c>
      <c r="C3527" s="7" t="n">
        <v>7033</v>
      </c>
      <c r="D3527" s="7" t="s">
        <v>325</v>
      </c>
      <c r="E3527" s="7" t="n">
        <v>1</v>
      </c>
      <c r="F3527" s="7" t="n">
        <v>0</v>
      </c>
      <c r="G3527" s="7" t="n">
        <v>0</v>
      </c>
      <c r="H3527" s="7" t="n">
        <v>0</v>
      </c>
      <c r="I3527" s="7" t="n">
        <v>0</v>
      </c>
      <c r="J3527" s="7" t="n">
        <v>0</v>
      </c>
      <c r="K3527" s="7" t="n">
        <v>-1</v>
      </c>
      <c r="L3527" s="7" t="n">
        <v>-1</v>
      </c>
      <c r="M3527" s="7" t="n">
        <v>-1</v>
      </c>
      <c r="N3527" s="7" t="n">
        <v>0</v>
      </c>
    </row>
    <row r="3528" spans="1:21">
      <c r="A3528" t="s">
        <v>4</v>
      </c>
      <c r="B3528" s="4" t="s">
        <v>5</v>
      </c>
      <c r="C3528" s="4" t="s">
        <v>14</v>
      </c>
      <c r="D3528" s="4" t="s">
        <v>14</v>
      </c>
      <c r="E3528" s="4" t="s">
        <v>14</v>
      </c>
      <c r="F3528" s="4" t="s">
        <v>9</v>
      </c>
      <c r="G3528" s="4" t="s">
        <v>14</v>
      </c>
      <c r="H3528" s="4" t="s">
        <v>14</v>
      </c>
      <c r="I3528" s="4" t="s">
        <v>25</v>
      </c>
    </row>
    <row r="3529" spans="1:21">
      <c r="A3529" t="n">
        <v>29244</v>
      </c>
      <c r="B3529" s="12" t="n">
        <v>5</v>
      </c>
      <c r="C3529" s="7" t="n">
        <v>32</v>
      </c>
      <c r="D3529" s="7" t="n">
        <v>4</v>
      </c>
      <c r="E3529" s="7" t="n">
        <v>0</v>
      </c>
      <c r="F3529" s="7" t="n">
        <v>10</v>
      </c>
      <c r="G3529" s="7" t="n">
        <v>2</v>
      </c>
      <c r="H3529" s="7" t="n">
        <v>1</v>
      </c>
      <c r="I3529" s="13" t="n">
        <f t="normal" ca="1">A3549</f>
        <v>0</v>
      </c>
    </row>
    <row r="3530" spans="1:21">
      <c r="A3530" t="s">
        <v>4</v>
      </c>
      <c r="B3530" s="4" t="s">
        <v>5</v>
      </c>
      <c r="C3530" s="4" t="s">
        <v>10</v>
      </c>
    </row>
    <row r="3531" spans="1:21">
      <c r="A3531" t="n">
        <v>29258</v>
      </c>
      <c r="B3531" s="41" t="n">
        <v>16</v>
      </c>
      <c r="C3531" s="7" t="n">
        <v>300</v>
      </c>
    </row>
    <row r="3532" spans="1:21">
      <c r="A3532" t="s">
        <v>4</v>
      </c>
      <c r="B3532" s="4" t="s">
        <v>5</v>
      </c>
      <c r="C3532" s="4" t="s">
        <v>10</v>
      </c>
      <c r="D3532" s="4" t="s">
        <v>14</v>
      </c>
      <c r="E3532" s="4" t="s">
        <v>14</v>
      </c>
      <c r="F3532" s="4" t="s">
        <v>6</v>
      </c>
    </row>
    <row r="3533" spans="1:21">
      <c r="A3533" t="n">
        <v>29261</v>
      </c>
      <c r="B3533" s="61" t="n">
        <v>47</v>
      </c>
      <c r="C3533" s="7" t="n">
        <v>24</v>
      </c>
      <c r="D3533" s="7" t="n">
        <v>0</v>
      </c>
      <c r="E3533" s="7" t="n">
        <v>0</v>
      </c>
      <c r="F3533" s="7" t="s">
        <v>122</v>
      </c>
    </row>
    <row r="3534" spans="1:21">
      <c r="A3534" t="s">
        <v>4</v>
      </c>
      <c r="B3534" s="4" t="s">
        <v>5</v>
      </c>
      <c r="C3534" s="4" t="s">
        <v>10</v>
      </c>
      <c r="D3534" s="4" t="s">
        <v>14</v>
      </c>
      <c r="E3534" s="4" t="s">
        <v>14</v>
      </c>
      <c r="F3534" s="4" t="s">
        <v>6</v>
      </c>
    </row>
    <row r="3535" spans="1:21">
      <c r="A3535" t="n">
        <v>29277</v>
      </c>
      <c r="B3535" s="61" t="n">
        <v>47</v>
      </c>
      <c r="C3535" s="7" t="n">
        <v>25</v>
      </c>
      <c r="D3535" s="7" t="n">
        <v>0</v>
      </c>
      <c r="E3535" s="7" t="n">
        <v>0</v>
      </c>
      <c r="F3535" s="7" t="s">
        <v>122</v>
      </c>
    </row>
    <row r="3536" spans="1:21">
      <c r="A3536" t="s">
        <v>4</v>
      </c>
      <c r="B3536" s="4" t="s">
        <v>5</v>
      </c>
      <c r="C3536" s="4" t="s">
        <v>14</v>
      </c>
      <c r="D3536" s="4" t="s">
        <v>6</v>
      </c>
    </row>
    <row r="3537" spans="1:14">
      <c r="A3537" t="n">
        <v>29293</v>
      </c>
      <c r="B3537" s="9" t="n">
        <v>2</v>
      </c>
      <c r="C3537" s="7" t="n">
        <v>10</v>
      </c>
      <c r="D3537" s="7" t="s">
        <v>326</v>
      </c>
    </row>
    <row r="3538" spans="1:14">
      <c r="A3538" t="s">
        <v>4</v>
      </c>
      <c r="B3538" s="4" t="s">
        <v>5</v>
      </c>
      <c r="C3538" s="4" t="s">
        <v>10</v>
      </c>
      <c r="D3538" s="4" t="s">
        <v>14</v>
      </c>
      <c r="E3538" s="4" t="s">
        <v>14</v>
      </c>
    </row>
    <row r="3539" spans="1:14">
      <c r="A3539" t="n">
        <v>29306</v>
      </c>
      <c r="B3539" s="30" t="n">
        <v>104</v>
      </c>
      <c r="C3539" s="7" t="n">
        <v>142</v>
      </c>
      <c r="D3539" s="7" t="n">
        <v>3</v>
      </c>
      <c r="E3539" s="7" t="n">
        <v>1</v>
      </c>
    </row>
    <row r="3540" spans="1:14">
      <c r="A3540" t="s">
        <v>4</v>
      </c>
      <c r="B3540" s="4" t="s">
        <v>5</v>
      </c>
    </row>
    <row r="3541" spans="1:14">
      <c r="A3541" t="n">
        <v>29311</v>
      </c>
      <c r="B3541" s="5" t="n">
        <v>1</v>
      </c>
    </row>
    <row r="3542" spans="1:14">
      <c r="A3542" t="s">
        <v>4</v>
      </c>
      <c r="B3542" s="4" t="s">
        <v>5</v>
      </c>
      <c r="C3542" s="4" t="s">
        <v>10</v>
      </c>
      <c r="D3542" s="4" t="s">
        <v>14</v>
      </c>
      <c r="E3542" s="4" t="s">
        <v>14</v>
      </c>
    </row>
    <row r="3543" spans="1:14">
      <c r="A3543" t="n">
        <v>29312</v>
      </c>
      <c r="B3543" s="30" t="n">
        <v>104</v>
      </c>
      <c r="C3543" s="7" t="n">
        <v>142</v>
      </c>
      <c r="D3543" s="7" t="n">
        <v>3</v>
      </c>
      <c r="E3543" s="7" t="n">
        <v>2</v>
      </c>
    </row>
    <row r="3544" spans="1:14">
      <c r="A3544" t="s">
        <v>4</v>
      </c>
      <c r="B3544" s="4" t="s">
        <v>5</v>
      </c>
    </row>
    <row r="3545" spans="1:14">
      <c r="A3545" t="n">
        <v>29317</v>
      </c>
      <c r="B3545" s="5" t="n">
        <v>1</v>
      </c>
    </row>
    <row r="3546" spans="1:14">
      <c r="A3546" t="s">
        <v>4</v>
      </c>
      <c r="B3546" s="4" t="s">
        <v>5</v>
      </c>
      <c r="C3546" s="4" t="s">
        <v>25</v>
      </c>
    </row>
    <row r="3547" spans="1:14">
      <c r="A3547" t="n">
        <v>29318</v>
      </c>
      <c r="B3547" s="20" t="n">
        <v>3</v>
      </c>
      <c r="C3547" s="13" t="n">
        <f t="normal" ca="1">A3553</f>
        <v>0</v>
      </c>
    </row>
    <row r="3548" spans="1:14">
      <c r="A3548" t="s">
        <v>4</v>
      </c>
      <c r="B3548" s="4" t="s">
        <v>5</v>
      </c>
      <c r="C3548" s="4" t="s">
        <v>10</v>
      </c>
      <c r="D3548" s="4" t="s">
        <v>14</v>
      </c>
      <c r="E3548" s="4" t="s">
        <v>14</v>
      </c>
      <c r="F3548" s="4" t="s">
        <v>6</v>
      </c>
    </row>
    <row r="3549" spans="1:14">
      <c r="A3549" t="n">
        <v>29323</v>
      </c>
      <c r="B3549" s="61" t="n">
        <v>47</v>
      </c>
      <c r="C3549" s="7" t="n">
        <v>24</v>
      </c>
      <c r="D3549" s="7" t="n">
        <v>0</v>
      </c>
      <c r="E3549" s="7" t="n">
        <v>0</v>
      </c>
      <c r="F3549" s="7" t="s">
        <v>316</v>
      </c>
    </row>
    <row r="3550" spans="1:14">
      <c r="A3550" t="s">
        <v>4</v>
      </c>
      <c r="B3550" s="4" t="s">
        <v>5</v>
      </c>
      <c r="C3550" s="4" t="s">
        <v>10</v>
      </c>
      <c r="D3550" s="4" t="s">
        <v>14</v>
      </c>
      <c r="E3550" s="4" t="s">
        <v>14</v>
      </c>
      <c r="F3550" s="4" t="s">
        <v>6</v>
      </c>
    </row>
    <row r="3551" spans="1:14">
      <c r="A3551" t="n">
        <v>29341</v>
      </c>
      <c r="B3551" s="61" t="n">
        <v>47</v>
      </c>
      <c r="C3551" s="7" t="n">
        <v>25</v>
      </c>
      <c r="D3551" s="7" t="n">
        <v>0</v>
      </c>
      <c r="E3551" s="7" t="n">
        <v>0</v>
      </c>
      <c r="F3551" s="7" t="s">
        <v>316</v>
      </c>
    </row>
    <row r="3552" spans="1:14">
      <c r="A3552" t="s">
        <v>4</v>
      </c>
      <c r="B3552" s="4" t="s">
        <v>5</v>
      </c>
      <c r="C3552" s="4" t="s">
        <v>14</v>
      </c>
      <c r="D3552" s="4" t="s">
        <v>10</v>
      </c>
      <c r="E3552" s="4" t="s">
        <v>9</v>
      </c>
      <c r="F3552" s="4" t="s">
        <v>10</v>
      </c>
      <c r="G3552" s="4" t="s">
        <v>9</v>
      </c>
      <c r="H3552" s="4" t="s">
        <v>14</v>
      </c>
    </row>
    <row r="3553" spans="1:8">
      <c r="A3553" t="n">
        <v>29359</v>
      </c>
      <c r="B3553" s="14" t="n">
        <v>49</v>
      </c>
      <c r="C3553" s="7" t="n">
        <v>0</v>
      </c>
      <c r="D3553" s="7" t="n">
        <v>555</v>
      </c>
      <c r="E3553" s="7" t="n">
        <v>1065353216</v>
      </c>
      <c r="F3553" s="7" t="n">
        <v>0</v>
      </c>
      <c r="G3553" s="7" t="n">
        <v>0</v>
      </c>
      <c r="H3553" s="7" t="n">
        <v>0</v>
      </c>
    </row>
    <row r="3554" spans="1:8">
      <c r="A3554" t="s">
        <v>4</v>
      </c>
      <c r="B3554" s="4" t="s">
        <v>5</v>
      </c>
      <c r="C3554" s="4" t="s">
        <v>14</v>
      </c>
      <c r="D3554" s="4" t="s">
        <v>10</v>
      </c>
      <c r="E3554" s="4" t="s">
        <v>24</v>
      </c>
      <c r="F3554" s="4" t="s">
        <v>10</v>
      </c>
      <c r="G3554" s="4" t="s">
        <v>9</v>
      </c>
      <c r="H3554" s="4" t="s">
        <v>9</v>
      </c>
      <c r="I3554" s="4" t="s">
        <v>10</v>
      </c>
      <c r="J3554" s="4" t="s">
        <v>10</v>
      </c>
      <c r="K3554" s="4" t="s">
        <v>9</v>
      </c>
      <c r="L3554" s="4" t="s">
        <v>9</v>
      </c>
      <c r="M3554" s="4" t="s">
        <v>9</v>
      </c>
      <c r="N3554" s="4" t="s">
        <v>9</v>
      </c>
      <c r="O3554" s="4" t="s">
        <v>6</v>
      </c>
    </row>
    <row r="3555" spans="1:8">
      <c r="A3555" t="n">
        <v>29374</v>
      </c>
      <c r="B3555" s="11" t="n">
        <v>50</v>
      </c>
      <c r="C3555" s="7" t="n">
        <v>0</v>
      </c>
      <c r="D3555" s="7" t="n">
        <v>8060</v>
      </c>
      <c r="E3555" s="7" t="n">
        <v>0.300000011920929</v>
      </c>
      <c r="F3555" s="7" t="n">
        <v>1000</v>
      </c>
      <c r="G3555" s="7" t="n">
        <v>0</v>
      </c>
      <c r="H3555" s="7" t="n">
        <v>-1069547520</v>
      </c>
      <c r="I3555" s="7" t="n">
        <v>0</v>
      </c>
      <c r="J3555" s="7" t="n">
        <v>65533</v>
      </c>
      <c r="K3555" s="7" t="n">
        <v>0</v>
      </c>
      <c r="L3555" s="7" t="n">
        <v>0</v>
      </c>
      <c r="M3555" s="7" t="n">
        <v>0</v>
      </c>
      <c r="N3555" s="7" t="n">
        <v>0</v>
      </c>
      <c r="O3555" s="7" t="s">
        <v>13</v>
      </c>
    </row>
    <row r="3556" spans="1:8">
      <c r="A3556" t="s">
        <v>4</v>
      </c>
      <c r="B3556" s="4" t="s">
        <v>5</v>
      </c>
      <c r="C3556" s="4" t="s">
        <v>14</v>
      </c>
      <c r="D3556" s="4" t="s">
        <v>14</v>
      </c>
      <c r="E3556" s="4" t="s">
        <v>24</v>
      </c>
      <c r="F3556" s="4" t="s">
        <v>24</v>
      </c>
      <c r="G3556" s="4" t="s">
        <v>24</v>
      </c>
      <c r="H3556" s="4" t="s">
        <v>10</v>
      </c>
    </row>
    <row r="3557" spans="1:8">
      <c r="A3557" t="n">
        <v>29413</v>
      </c>
      <c r="B3557" s="66" t="n">
        <v>45</v>
      </c>
      <c r="C3557" s="7" t="n">
        <v>2</v>
      </c>
      <c r="D3557" s="7" t="n">
        <v>3</v>
      </c>
      <c r="E3557" s="7" t="n">
        <v>-119.680000305176</v>
      </c>
      <c r="F3557" s="7" t="n">
        <v>0.25</v>
      </c>
      <c r="G3557" s="7" t="n">
        <v>134.059997558594</v>
      </c>
      <c r="H3557" s="7" t="n">
        <v>0</v>
      </c>
    </row>
    <row r="3558" spans="1:8">
      <c r="A3558" t="s">
        <v>4</v>
      </c>
      <c r="B3558" s="4" t="s">
        <v>5</v>
      </c>
      <c r="C3558" s="4" t="s">
        <v>14</v>
      </c>
      <c r="D3558" s="4" t="s">
        <v>14</v>
      </c>
      <c r="E3558" s="4" t="s">
        <v>24</v>
      </c>
      <c r="F3558" s="4" t="s">
        <v>24</v>
      </c>
      <c r="G3558" s="4" t="s">
        <v>24</v>
      </c>
      <c r="H3558" s="4" t="s">
        <v>10</v>
      </c>
      <c r="I3558" s="4" t="s">
        <v>14</v>
      </c>
    </row>
    <row r="3559" spans="1:8">
      <c r="A3559" t="n">
        <v>29430</v>
      </c>
      <c r="B3559" s="66" t="n">
        <v>45</v>
      </c>
      <c r="C3559" s="7" t="n">
        <v>4</v>
      </c>
      <c r="D3559" s="7" t="n">
        <v>3</v>
      </c>
      <c r="E3559" s="7" t="n">
        <v>2.04999995231628</v>
      </c>
      <c r="F3559" s="7" t="n">
        <v>214.360000610352</v>
      </c>
      <c r="G3559" s="7" t="n">
        <v>6</v>
      </c>
      <c r="H3559" s="7" t="n">
        <v>0</v>
      </c>
      <c r="I3559" s="7" t="n">
        <v>1</v>
      </c>
    </row>
    <row r="3560" spans="1:8">
      <c r="A3560" t="s">
        <v>4</v>
      </c>
      <c r="B3560" s="4" t="s">
        <v>5</v>
      </c>
      <c r="C3560" s="4" t="s">
        <v>14</v>
      </c>
      <c r="D3560" s="4" t="s">
        <v>14</v>
      </c>
      <c r="E3560" s="4" t="s">
        <v>24</v>
      </c>
      <c r="F3560" s="4" t="s">
        <v>10</v>
      </c>
    </row>
    <row r="3561" spans="1:8">
      <c r="A3561" t="n">
        <v>29448</v>
      </c>
      <c r="B3561" s="66" t="n">
        <v>45</v>
      </c>
      <c r="C3561" s="7" t="n">
        <v>5</v>
      </c>
      <c r="D3561" s="7" t="n">
        <v>3</v>
      </c>
      <c r="E3561" s="7" t="n">
        <v>6.09999990463257</v>
      </c>
      <c r="F3561" s="7" t="n">
        <v>0</v>
      </c>
    </row>
    <row r="3562" spans="1:8">
      <c r="A3562" t="s">
        <v>4</v>
      </c>
      <c r="B3562" s="4" t="s">
        <v>5</v>
      </c>
      <c r="C3562" s="4" t="s">
        <v>14</v>
      </c>
      <c r="D3562" s="4" t="s">
        <v>14</v>
      </c>
      <c r="E3562" s="4" t="s">
        <v>24</v>
      </c>
      <c r="F3562" s="4" t="s">
        <v>10</v>
      </c>
    </row>
    <row r="3563" spans="1:8">
      <c r="A3563" t="n">
        <v>29457</v>
      </c>
      <c r="B3563" s="66" t="n">
        <v>45</v>
      </c>
      <c r="C3563" s="7" t="n">
        <v>11</v>
      </c>
      <c r="D3563" s="7" t="n">
        <v>3</v>
      </c>
      <c r="E3563" s="7" t="n">
        <v>32.4000015258789</v>
      </c>
      <c r="F3563" s="7" t="n">
        <v>0</v>
      </c>
    </row>
    <row r="3564" spans="1:8">
      <c r="A3564" t="s">
        <v>4</v>
      </c>
      <c r="B3564" s="4" t="s">
        <v>5</v>
      </c>
      <c r="C3564" s="4" t="s">
        <v>14</v>
      </c>
      <c r="D3564" s="4" t="s">
        <v>14</v>
      </c>
      <c r="E3564" s="4" t="s">
        <v>24</v>
      </c>
      <c r="F3564" s="4" t="s">
        <v>24</v>
      </c>
      <c r="G3564" s="4" t="s">
        <v>24</v>
      </c>
      <c r="H3564" s="4" t="s">
        <v>10</v>
      </c>
    </row>
    <row r="3565" spans="1:8">
      <c r="A3565" t="n">
        <v>29466</v>
      </c>
      <c r="B3565" s="66" t="n">
        <v>45</v>
      </c>
      <c r="C3565" s="7" t="n">
        <v>2</v>
      </c>
      <c r="D3565" s="7" t="n">
        <v>3</v>
      </c>
      <c r="E3565" s="7" t="n">
        <v>-119.680000305176</v>
      </c>
      <c r="F3565" s="7" t="n">
        <v>-0.159999996423721</v>
      </c>
      <c r="G3565" s="7" t="n">
        <v>134.059997558594</v>
      </c>
      <c r="H3565" s="7" t="n">
        <v>10000</v>
      </c>
    </row>
    <row r="3566" spans="1:8">
      <c r="A3566" t="s">
        <v>4</v>
      </c>
      <c r="B3566" s="4" t="s">
        <v>5</v>
      </c>
      <c r="C3566" s="4" t="s">
        <v>14</v>
      </c>
      <c r="D3566" s="4" t="s">
        <v>14</v>
      </c>
      <c r="E3566" s="4" t="s">
        <v>24</v>
      </c>
      <c r="F3566" s="4" t="s">
        <v>24</v>
      </c>
      <c r="G3566" s="4" t="s">
        <v>24</v>
      </c>
      <c r="H3566" s="4" t="s">
        <v>10</v>
      </c>
      <c r="I3566" s="4" t="s">
        <v>14</v>
      </c>
    </row>
    <row r="3567" spans="1:8">
      <c r="A3567" t="n">
        <v>29483</v>
      </c>
      <c r="B3567" s="66" t="n">
        <v>45</v>
      </c>
      <c r="C3567" s="7" t="n">
        <v>4</v>
      </c>
      <c r="D3567" s="7" t="n">
        <v>3</v>
      </c>
      <c r="E3567" s="7" t="n">
        <v>3.52999997138977</v>
      </c>
      <c r="F3567" s="7" t="n">
        <v>207.470001220703</v>
      </c>
      <c r="G3567" s="7" t="n">
        <v>6</v>
      </c>
      <c r="H3567" s="7" t="n">
        <v>10000</v>
      </c>
      <c r="I3567" s="7" t="n">
        <v>1</v>
      </c>
    </row>
    <row r="3568" spans="1:8">
      <c r="A3568" t="s">
        <v>4</v>
      </c>
      <c r="B3568" s="4" t="s">
        <v>5</v>
      </c>
      <c r="C3568" s="4" t="s">
        <v>14</v>
      </c>
      <c r="D3568" s="4" t="s">
        <v>14</v>
      </c>
      <c r="E3568" s="4" t="s">
        <v>24</v>
      </c>
      <c r="F3568" s="4" t="s">
        <v>10</v>
      </c>
    </row>
    <row r="3569" spans="1:15">
      <c r="A3569" t="n">
        <v>29501</v>
      </c>
      <c r="B3569" s="66" t="n">
        <v>45</v>
      </c>
      <c r="C3569" s="7" t="n">
        <v>5</v>
      </c>
      <c r="D3569" s="7" t="n">
        <v>3</v>
      </c>
      <c r="E3569" s="7" t="n">
        <v>5.30000019073486</v>
      </c>
      <c r="F3569" s="7" t="n">
        <v>10000</v>
      </c>
    </row>
    <row r="3570" spans="1:15">
      <c r="A3570" t="s">
        <v>4</v>
      </c>
      <c r="B3570" s="4" t="s">
        <v>5</v>
      </c>
      <c r="C3570" s="4" t="s">
        <v>14</v>
      </c>
      <c r="D3570" s="4" t="s">
        <v>14</v>
      </c>
      <c r="E3570" s="4" t="s">
        <v>24</v>
      </c>
      <c r="F3570" s="4" t="s">
        <v>10</v>
      </c>
    </row>
    <row r="3571" spans="1:15">
      <c r="A3571" t="n">
        <v>29510</v>
      </c>
      <c r="B3571" s="66" t="n">
        <v>45</v>
      </c>
      <c r="C3571" s="7" t="n">
        <v>11</v>
      </c>
      <c r="D3571" s="7" t="n">
        <v>3</v>
      </c>
      <c r="E3571" s="7" t="n">
        <v>32.4000015258789</v>
      </c>
      <c r="F3571" s="7" t="n">
        <v>10000</v>
      </c>
    </row>
    <row r="3572" spans="1:15">
      <c r="A3572" t="s">
        <v>4</v>
      </c>
      <c r="B3572" s="4" t="s">
        <v>5</v>
      </c>
      <c r="C3572" s="4" t="s">
        <v>14</v>
      </c>
    </row>
    <row r="3573" spans="1:15">
      <c r="A3573" t="n">
        <v>29519</v>
      </c>
      <c r="B3573" s="72" t="n">
        <v>116</v>
      </c>
      <c r="C3573" s="7" t="n">
        <v>0</v>
      </c>
    </row>
    <row r="3574" spans="1:15">
      <c r="A3574" t="s">
        <v>4</v>
      </c>
      <c r="B3574" s="4" t="s">
        <v>5</v>
      </c>
      <c r="C3574" s="4" t="s">
        <v>14</v>
      </c>
      <c r="D3574" s="4" t="s">
        <v>10</v>
      </c>
    </row>
    <row r="3575" spans="1:15">
      <c r="A3575" t="n">
        <v>29521</v>
      </c>
      <c r="B3575" s="72" t="n">
        <v>116</v>
      </c>
      <c r="C3575" s="7" t="n">
        <v>2</v>
      </c>
      <c r="D3575" s="7" t="n">
        <v>1</v>
      </c>
    </row>
    <row r="3576" spans="1:15">
      <c r="A3576" t="s">
        <v>4</v>
      </c>
      <c r="B3576" s="4" t="s">
        <v>5</v>
      </c>
      <c r="C3576" s="4" t="s">
        <v>14</v>
      </c>
      <c r="D3576" s="4" t="s">
        <v>9</v>
      </c>
    </row>
    <row r="3577" spans="1:15">
      <c r="A3577" t="n">
        <v>29525</v>
      </c>
      <c r="B3577" s="72" t="n">
        <v>116</v>
      </c>
      <c r="C3577" s="7" t="n">
        <v>5</v>
      </c>
      <c r="D3577" s="7" t="n">
        <v>1128792064</v>
      </c>
    </row>
    <row r="3578" spans="1:15">
      <c r="A3578" t="s">
        <v>4</v>
      </c>
      <c r="B3578" s="4" t="s">
        <v>5</v>
      </c>
      <c r="C3578" s="4" t="s">
        <v>14</v>
      </c>
      <c r="D3578" s="4" t="s">
        <v>10</v>
      </c>
    </row>
    <row r="3579" spans="1:15">
      <c r="A3579" t="n">
        <v>29531</v>
      </c>
      <c r="B3579" s="72" t="n">
        <v>116</v>
      </c>
      <c r="C3579" s="7" t="n">
        <v>6</v>
      </c>
      <c r="D3579" s="7" t="n">
        <v>1</v>
      </c>
    </row>
    <row r="3580" spans="1:15">
      <c r="A3580" t="s">
        <v>4</v>
      </c>
      <c r="B3580" s="4" t="s">
        <v>5</v>
      </c>
      <c r="C3580" s="4" t="s">
        <v>14</v>
      </c>
      <c r="D3580" s="4" t="s">
        <v>10</v>
      </c>
      <c r="E3580" s="4" t="s">
        <v>24</v>
      </c>
    </row>
    <row r="3581" spans="1:15">
      <c r="A3581" t="n">
        <v>29535</v>
      </c>
      <c r="B3581" s="37" t="n">
        <v>58</v>
      </c>
      <c r="C3581" s="7" t="n">
        <v>100</v>
      </c>
      <c r="D3581" s="7" t="n">
        <v>1000</v>
      </c>
      <c r="E3581" s="7" t="n">
        <v>1</v>
      </c>
    </row>
    <row r="3582" spans="1:15">
      <c r="A3582" t="s">
        <v>4</v>
      </c>
      <c r="B3582" s="4" t="s">
        <v>5</v>
      </c>
      <c r="C3582" s="4" t="s">
        <v>14</v>
      </c>
      <c r="D3582" s="4" t="s">
        <v>10</v>
      </c>
    </row>
    <row r="3583" spans="1:15">
      <c r="A3583" t="n">
        <v>29543</v>
      </c>
      <c r="B3583" s="37" t="n">
        <v>58</v>
      </c>
      <c r="C3583" s="7" t="n">
        <v>255</v>
      </c>
      <c r="D3583" s="7" t="n">
        <v>0</v>
      </c>
    </row>
    <row r="3584" spans="1:15">
      <c r="A3584" t="s">
        <v>4</v>
      </c>
      <c r="B3584" s="4" t="s">
        <v>5</v>
      </c>
      <c r="C3584" s="4" t="s">
        <v>10</v>
      </c>
    </row>
    <row r="3585" spans="1:6">
      <c r="A3585" t="n">
        <v>29547</v>
      </c>
      <c r="B3585" s="41" t="n">
        <v>16</v>
      </c>
      <c r="C3585" s="7" t="n">
        <v>2000</v>
      </c>
    </row>
    <row r="3586" spans="1:6">
      <c r="A3586" t="s">
        <v>4</v>
      </c>
      <c r="B3586" s="4" t="s">
        <v>5</v>
      </c>
      <c r="C3586" s="4" t="s">
        <v>14</v>
      </c>
      <c r="D3586" s="4" t="s">
        <v>10</v>
      </c>
      <c r="E3586" s="4" t="s">
        <v>6</v>
      </c>
    </row>
    <row r="3587" spans="1:6">
      <c r="A3587" t="n">
        <v>29550</v>
      </c>
      <c r="B3587" s="57" t="n">
        <v>51</v>
      </c>
      <c r="C3587" s="7" t="n">
        <v>4</v>
      </c>
      <c r="D3587" s="7" t="n">
        <v>0</v>
      </c>
      <c r="E3587" s="7" t="s">
        <v>327</v>
      </c>
    </row>
    <row r="3588" spans="1:6">
      <c r="A3588" t="s">
        <v>4</v>
      </c>
      <c r="B3588" s="4" t="s">
        <v>5</v>
      </c>
      <c r="C3588" s="4" t="s">
        <v>10</v>
      </c>
    </row>
    <row r="3589" spans="1:6">
      <c r="A3589" t="n">
        <v>29564</v>
      </c>
      <c r="B3589" s="41" t="n">
        <v>16</v>
      </c>
      <c r="C3589" s="7" t="n">
        <v>0</v>
      </c>
    </row>
    <row r="3590" spans="1:6">
      <c r="A3590" t="s">
        <v>4</v>
      </c>
      <c r="B3590" s="4" t="s">
        <v>5</v>
      </c>
      <c r="C3590" s="4" t="s">
        <v>10</v>
      </c>
      <c r="D3590" s="4" t="s">
        <v>14</v>
      </c>
      <c r="E3590" s="4" t="s">
        <v>9</v>
      </c>
      <c r="F3590" s="4" t="s">
        <v>50</v>
      </c>
      <c r="G3590" s="4" t="s">
        <v>14</v>
      </c>
      <c r="H3590" s="4" t="s">
        <v>14</v>
      </c>
    </row>
    <row r="3591" spans="1:6">
      <c r="A3591" t="n">
        <v>29567</v>
      </c>
      <c r="B3591" s="58" t="n">
        <v>26</v>
      </c>
      <c r="C3591" s="7" t="n">
        <v>0</v>
      </c>
      <c r="D3591" s="7" t="n">
        <v>17</v>
      </c>
      <c r="E3591" s="7" t="n">
        <v>61107</v>
      </c>
      <c r="F3591" s="7" t="s">
        <v>328</v>
      </c>
      <c r="G3591" s="7" t="n">
        <v>2</v>
      </c>
      <c r="H3591" s="7" t="n">
        <v>0</v>
      </c>
    </row>
    <row r="3592" spans="1:6">
      <c r="A3592" t="s">
        <v>4</v>
      </c>
      <c r="B3592" s="4" t="s">
        <v>5</v>
      </c>
    </row>
    <row r="3593" spans="1:6">
      <c r="A3593" t="n">
        <v>29594</v>
      </c>
      <c r="B3593" s="33" t="n">
        <v>28</v>
      </c>
    </row>
    <row r="3594" spans="1:6">
      <c r="A3594" t="s">
        <v>4</v>
      </c>
      <c r="B3594" s="4" t="s">
        <v>5</v>
      </c>
      <c r="C3594" s="4" t="s">
        <v>14</v>
      </c>
      <c r="D3594" s="4" t="s">
        <v>10</v>
      </c>
      <c r="E3594" s="4" t="s">
        <v>6</v>
      </c>
    </row>
    <row r="3595" spans="1:6">
      <c r="A3595" t="n">
        <v>29595</v>
      </c>
      <c r="B3595" s="57" t="n">
        <v>51</v>
      </c>
      <c r="C3595" s="7" t="n">
        <v>4</v>
      </c>
      <c r="D3595" s="7" t="n">
        <v>4</v>
      </c>
      <c r="E3595" s="7" t="s">
        <v>329</v>
      </c>
    </row>
    <row r="3596" spans="1:6">
      <c r="A3596" t="s">
        <v>4</v>
      </c>
      <c r="B3596" s="4" t="s">
        <v>5</v>
      </c>
      <c r="C3596" s="4" t="s">
        <v>10</v>
      </c>
    </row>
    <row r="3597" spans="1:6">
      <c r="A3597" t="n">
        <v>29609</v>
      </c>
      <c r="B3597" s="41" t="n">
        <v>16</v>
      </c>
      <c r="C3597" s="7" t="n">
        <v>0</v>
      </c>
    </row>
    <row r="3598" spans="1:6">
      <c r="A3598" t="s">
        <v>4</v>
      </c>
      <c r="B3598" s="4" t="s">
        <v>5</v>
      </c>
      <c r="C3598" s="4" t="s">
        <v>10</v>
      </c>
      <c r="D3598" s="4" t="s">
        <v>14</v>
      </c>
      <c r="E3598" s="4" t="s">
        <v>9</v>
      </c>
      <c r="F3598" s="4" t="s">
        <v>50</v>
      </c>
      <c r="G3598" s="4" t="s">
        <v>14</v>
      </c>
      <c r="H3598" s="4" t="s">
        <v>14</v>
      </c>
    </row>
    <row r="3599" spans="1:6">
      <c r="A3599" t="n">
        <v>29612</v>
      </c>
      <c r="B3599" s="58" t="n">
        <v>26</v>
      </c>
      <c r="C3599" s="7" t="n">
        <v>4</v>
      </c>
      <c r="D3599" s="7" t="n">
        <v>17</v>
      </c>
      <c r="E3599" s="7" t="n">
        <v>61108</v>
      </c>
      <c r="F3599" s="7" t="s">
        <v>330</v>
      </c>
      <c r="G3599" s="7" t="n">
        <v>2</v>
      </c>
      <c r="H3599" s="7" t="n">
        <v>0</v>
      </c>
    </row>
    <row r="3600" spans="1:6">
      <c r="A3600" t="s">
        <v>4</v>
      </c>
      <c r="B3600" s="4" t="s">
        <v>5</v>
      </c>
    </row>
    <row r="3601" spans="1:8">
      <c r="A3601" t="n">
        <v>29645</v>
      </c>
      <c r="B3601" s="33" t="n">
        <v>28</v>
      </c>
    </row>
    <row r="3602" spans="1:8">
      <c r="A3602" t="s">
        <v>4</v>
      </c>
      <c r="B3602" s="4" t="s">
        <v>5</v>
      </c>
      <c r="C3602" s="4" t="s">
        <v>14</v>
      </c>
      <c r="D3602" s="4" t="s">
        <v>10</v>
      </c>
      <c r="E3602" s="4" t="s">
        <v>6</v>
      </c>
    </row>
    <row r="3603" spans="1:8">
      <c r="A3603" t="n">
        <v>29646</v>
      </c>
      <c r="B3603" s="57" t="n">
        <v>51</v>
      </c>
      <c r="C3603" s="7" t="n">
        <v>4</v>
      </c>
      <c r="D3603" s="7" t="n">
        <v>7</v>
      </c>
      <c r="E3603" s="7" t="s">
        <v>198</v>
      </c>
    </row>
    <row r="3604" spans="1:8">
      <c r="A3604" t="s">
        <v>4</v>
      </c>
      <c r="B3604" s="4" t="s">
        <v>5</v>
      </c>
      <c r="C3604" s="4" t="s">
        <v>10</v>
      </c>
    </row>
    <row r="3605" spans="1:8">
      <c r="A3605" t="n">
        <v>29659</v>
      </c>
      <c r="B3605" s="41" t="n">
        <v>16</v>
      </c>
      <c r="C3605" s="7" t="n">
        <v>0</v>
      </c>
    </row>
    <row r="3606" spans="1:8">
      <c r="A3606" t="s">
        <v>4</v>
      </c>
      <c r="B3606" s="4" t="s">
        <v>5</v>
      </c>
      <c r="C3606" s="4" t="s">
        <v>10</v>
      </c>
      <c r="D3606" s="4" t="s">
        <v>14</v>
      </c>
      <c r="E3606" s="4" t="s">
        <v>9</v>
      </c>
      <c r="F3606" s="4" t="s">
        <v>50</v>
      </c>
      <c r="G3606" s="4" t="s">
        <v>14</v>
      </c>
      <c r="H3606" s="4" t="s">
        <v>14</v>
      </c>
    </row>
    <row r="3607" spans="1:8">
      <c r="A3607" t="n">
        <v>29662</v>
      </c>
      <c r="B3607" s="58" t="n">
        <v>26</v>
      </c>
      <c r="C3607" s="7" t="n">
        <v>7</v>
      </c>
      <c r="D3607" s="7" t="n">
        <v>17</v>
      </c>
      <c r="E3607" s="7" t="n">
        <v>61109</v>
      </c>
      <c r="F3607" s="7" t="s">
        <v>331</v>
      </c>
      <c r="G3607" s="7" t="n">
        <v>2</v>
      </c>
      <c r="H3607" s="7" t="n">
        <v>0</v>
      </c>
    </row>
    <row r="3608" spans="1:8">
      <c r="A3608" t="s">
        <v>4</v>
      </c>
      <c r="B3608" s="4" t="s">
        <v>5</v>
      </c>
    </row>
    <row r="3609" spans="1:8">
      <c r="A3609" t="n">
        <v>29708</v>
      </c>
      <c r="B3609" s="33" t="n">
        <v>28</v>
      </c>
    </row>
    <row r="3610" spans="1:8">
      <c r="A3610" t="s">
        <v>4</v>
      </c>
      <c r="B3610" s="4" t="s">
        <v>5</v>
      </c>
      <c r="C3610" s="4" t="s">
        <v>10</v>
      </c>
      <c r="D3610" s="4" t="s">
        <v>14</v>
      </c>
    </row>
    <row r="3611" spans="1:8">
      <c r="A3611" t="n">
        <v>29709</v>
      </c>
      <c r="B3611" s="69" t="n">
        <v>89</v>
      </c>
      <c r="C3611" s="7" t="n">
        <v>65533</v>
      </c>
      <c r="D3611" s="7" t="n">
        <v>1</v>
      </c>
    </row>
    <row r="3612" spans="1:8">
      <c r="A3612" t="s">
        <v>4</v>
      </c>
      <c r="B3612" s="4" t="s">
        <v>5</v>
      </c>
      <c r="C3612" s="4" t="s">
        <v>9</v>
      </c>
    </row>
    <row r="3613" spans="1:8">
      <c r="A3613" t="n">
        <v>29713</v>
      </c>
      <c r="B3613" s="44" t="n">
        <v>15</v>
      </c>
      <c r="C3613" s="7" t="n">
        <v>256</v>
      </c>
    </row>
    <row r="3614" spans="1:8">
      <c r="A3614" t="s">
        <v>4</v>
      </c>
      <c r="B3614" s="4" t="s">
        <v>5</v>
      </c>
      <c r="C3614" s="4" t="s">
        <v>14</v>
      </c>
      <c r="D3614" s="4" t="s">
        <v>10</v>
      </c>
      <c r="E3614" s="4" t="s">
        <v>24</v>
      </c>
    </row>
    <row r="3615" spans="1:8">
      <c r="A3615" t="n">
        <v>29718</v>
      </c>
      <c r="B3615" s="37" t="n">
        <v>58</v>
      </c>
      <c r="C3615" s="7" t="n">
        <v>101</v>
      </c>
      <c r="D3615" s="7" t="n">
        <v>500</v>
      </c>
      <c r="E3615" s="7" t="n">
        <v>1</v>
      </c>
    </row>
    <row r="3616" spans="1:8">
      <c r="A3616" t="s">
        <v>4</v>
      </c>
      <c r="B3616" s="4" t="s">
        <v>5</v>
      </c>
      <c r="C3616" s="4" t="s">
        <v>14</v>
      </c>
      <c r="D3616" s="4" t="s">
        <v>10</v>
      </c>
    </row>
    <row r="3617" spans="1:8">
      <c r="A3617" t="n">
        <v>29726</v>
      </c>
      <c r="B3617" s="37" t="n">
        <v>58</v>
      </c>
      <c r="C3617" s="7" t="n">
        <v>254</v>
      </c>
      <c r="D3617" s="7" t="n">
        <v>0</v>
      </c>
    </row>
    <row r="3618" spans="1:8">
      <c r="A3618" t="s">
        <v>4</v>
      </c>
      <c r="B3618" s="4" t="s">
        <v>5</v>
      </c>
      <c r="C3618" s="4" t="s">
        <v>14</v>
      </c>
    </row>
    <row r="3619" spans="1:8">
      <c r="A3619" t="n">
        <v>29730</v>
      </c>
      <c r="B3619" s="72" t="n">
        <v>116</v>
      </c>
      <c r="C3619" s="7" t="n">
        <v>1</v>
      </c>
    </row>
    <row r="3620" spans="1:8">
      <c r="A3620" t="s">
        <v>4</v>
      </c>
      <c r="B3620" s="4" t="s">
        <v>5</v>
      </c>
      <c r="C3620" s="4" t="s">
        <v>14</v>
      </c>
      <c r="D3620" s="4" t="s">
        <v>10</v>
      </c>
      <c r="E3620" s="4" t="s">
        <v>10</v>
      </c>
      <c r="F3620" s="4" t="s">
        <v>9</v>
      </c>
    </row>
    <row r="3621" spans="1:8">
      <c r="A3621" t="n">
        <v>29732</v>
      </c>
      <c r="B3621" s="67" t="n">
        <v>84</v>
      </c>
      <c r="C3621" s="7" t="n">
        <v>0</v>
      </c>
      <c r="D3621" s="7" t="n">
        <v>0</v>
      </c>
      <c r="E3621" s="7" t="n">
        <v>0</v>
      </c>
      <c r="F3621" s="7" t="n">
        <v>1036831949</v>
      </c>
    </row>
    <row r="3622" spans="1:8">
      <c r="A3622" t="s">
        <v>4</v>
      </c>
      <c r="B3622" s="4" t="s">
        <v>5</v>
      </c>
      <c r="C3622" s="4" t="s">
        <v>14</v>
      </c>
      <c r="D3622" s="4" t="s">
        <v>14</v>
      </c>
      <c r="E3622" s="4" t="s">
        <v>24</v>
      </c>
      <c r="F3622" s="4" t="s">
        <v>24</v>
      </c>
      <c r="G3622" s="4" t="s">
        <v>24</v>
      </c>
      <c r="H3622" s="4" t="s">
        <v>10</v>
      </c>
    </row>
    <row r="3623" spans="1:8">
      <c r="A3623" t="n">
        <v>29742</v>
      </c>
      <c r="B3623" s="66" t="n">
        <v>45</v>
      </c>
      <c r="C3623" s="7" t="n">
        <v>2</v>
      </c>
      <c r="D3623" s="7" t="n">
        <v>3</v>
      </c>
      <c r="E3623" s="7" t="n">
        <v>-120.419998168945</v>
      </c>
      <c r="F3623" s="7" t="n">
        <v>-0.0799999982118607</v>
      </c>
      <c r="G3623" s="7" t="n">
        <v>131.800003051758</v>
      </c>
      <c r="H3623" s="7" t="n">
        <v>0</v>
      </c>
    </row>
    <row r="3624" spans="1:8">
      <c r="A3624" t="s">
        <v>4</v>
      </c>
      <c r="B3624" s="4" t="s">
        <v>5</v>
      </c>
      <c r="C3624" s="4" t="s">
        <v>14</v>
      </c>
      <c r="D3624" s="4" t="s">
        <v>14</v>
      </c>
      <c r="E3624" s="4" t="s">
        <v>24</v>
      </c>
      <c r="F3624" s="4" t="s">
        <v>24</v>
      </c>
      <c r="G3624" s="4" t="s">
        <v>24</v>
      </c>
      <c r="H3624" s="4" t="s">
        <v>10</v>
      </c>
      <c r="I3624" s="4" t="s">
        <v>14</v>
      </c>
    </row>
    <row r="3625" spans="1:8">
      <c r="A3625" t="n">
        <v>29759</v>
      </c>
      <c r="B3625" s="66" t="n">
        <v>45</v>
      </c>
      <c r="C3625" s="7" t="n">
        <v>4</v>
      </c>
      <c r="D3625" s="7" t="n">
        <v>3</v>
      </c>
      <c r="E3625" s="7" t="n">
        <v>345.119995117188</v>
      </c>
      <c r="F3625" s="7" t="n">
        <v>332.769989013672</v>
      </c>
      <c r="G3625" s="7" t="n">
        <v>12</v>
      </c>
      <c r="H3625" s="7" t="n">
        <v>0</v>
      </c>
      <c r="I3625" s="7" t="n">
        <v>0</v>
      </c>
    </row>
    <row r="3626" spans="1:8">
      <c r="A3626" t="s">
        <v>4</v>
      </c>
      <c r="B3626" s="4" t="s">
        <v>5</v>
      </c>
      <c r="C3626" s="4" t="s">
        <v>14</v>
      </c>
      <c r="D3626" s="4" t="s">
        <v>14</v>
      </c>
      <c r="E3626" s="4" t="s">
        <v>24</v>
      </c>
      <c r="F3626" s="4" t="s">
        <v>10</v>
      </c>
    </row>
    <row r="3627" spans="1:8">
      <c r="A3627" t="n">
        <v>29777</v>
      </c>
      <c r="B3627" s="66" t="n">
        <v>45</v>
      </c>
      <c r="C3627" s="7" t="n">
        <v>5</v>
      </c>
      <c r="D3627" s="7" t="n">
        <v>3</v>
      </c>
      <c r="E3627" s="7" t="n">
        <v>2.20000004768372</v>
      </c>
      <c r="F3627" s="7" t="n">
        <v>0</v>
      </c>
    </row>
    <row r="3628" spans="1:8">
      <c r="A3628" t="s">
        <v>4</v>
      </c>
      <c r="B3628" s="4" t="s">
        <v>5</v>
      </c>
      <c r="C3628" s="4" t="s">
        <v>14</v>
      </c>
      <c r="D3628" s="4" t="s">
        <v>14</v>
      </c>
      <c r="E3628" s="4" t="s">
        <v>24</v>
      </c>
      <c r="F3628" s="4" t="s">
        <v>10</v>
      </c>
    </row>
    <row r="3629" spans="1:8">
      <c r="A3629" t="n">
        <v>29786</v>
      </c>
      <c r="B3629" s="66" t="n">
        <v>45</v>
      </c>
      <c r="C3629" s="7" t="n">
        <v>11</v>
      </c>
      <c r="D3629" s="7" t="n">
        <v>3</v>
      </c>
      <c r="E3629" s="7" t="n">
        <v>34.7000007629395</v>
      </c>
      <c r="F3629" s="7" t="n">
        <v>0</v>
      </c>
    </row>
    <row r="3630" spans="1:8">
      <c r="A3630" t="s">
        <v>4</v>
      </c>
      <c r="B3630" s="4" t="s">
        <v>5</v>
      </c>
      <c r="C3630" s="4" t="s">
        <v>14</v>
      </c>
      <c r="D3630" s="4" t="s">
        <v>14</v>
      </c>
      <c r="E3630" s="4" t="s">
        <v>24</v>
      </c>
      <c r="F3630" s="4" t="s">
        <v>24</v>
      </c>
      <c r="G3630" s="4" t="s">
        <v>24</v>
      </c>
      <c r="H3630" s="4" t="s">
        <v>10</v>
      </c>
    </row>
    <row r="3631" spans="1:8">
      <c r="A3631" t="n">
        <v>29795</v>
      </c>
      <c r="B3631" s="66" t="n">
        <v>45</v>
      </c>
      <c r="C3631" s="7" t="n">
        <v>2</v>
      </c>
      <c r="D3631" s="7" t="n">
        <v>3</v>
      </c>
      <c r="E3631" s="7" t="n">
        <v>-120.480003356934</v>
      </c>
      <c r="F3631" s="7" t="n">
        <v>-0.0799999982118607</v>
      </c>
      <c r="G3631" s="7" t="n">
        <v>131.759994506836</v>
      </c>
      <c r="H3631" s="7" t="n">
        <v>10000</v>
      </c>
    </row>
    <row r="3632" spans="1:8">
      <c r="A3632" t="s">
        <v>4</v>
      </c>
      <c r="B3632" s="4" t="s">
        <v>5</v>
      </c>
      <c r="C3632" s="4" t="s">
        <v>14</v>
      </c>
      <c r="D3632" s="4" t="s">
        <v>14</v>
      </c>
      <c r="E3632" s="4" t="s">
        <v>24</v>
      </c>
      <c r="F3632" s="4" t="s">
        <v>24</v>
      </c>
      <c r="G3632" s="4" t="s">
        <v>24</v>
      </c>
      <c r="H3632" s="4" t="s">
        <v>10</v>
      </c>
      <c r="I3632" s="4" t="s">
        <v>14</v>
      </c>
    </row>
    <row r="3633" spans="1:9">
      <c r="A3633" t="n">
        <v>29812</v>
      </c>
      <c r="B3633" s="66" t="n">
        <v>45</v>
      </c>
      <c r="C3633" s="7" t="n">
        <v>4</v>
      </c>
      <c r="D3633" s="7" t="n">
        <v>3</v>
      </c>
      <c r="E3633" s="7" t="n">
        <v>345.119995117188</v>
      </c>
      <c r="F3633" s="7" t="n">
        <v>321.459991455078</v>
      </c>
      <c r="G3633" s="7" t="n">
        <v>12</v>
      </c>
      <c r="H3633" s="7" t="n">
        <v>10000</v>
      </c>
      <c r="I3633" s="7" t="n">
        <v>1</v>
      </c>
    </row>
    <row r="3634" spans="1:9">
      <c r="A3634" t="s">
        <v>4</v>
      </c>
      <c r="B3634" s="4" t="s">
        <v>5</v>
      </c>
      <c r="C3634" s="4" t="s">
        <v>14</v>
      </c>
      <c r="D3634" s="4" t="s">
        <v>14</v>
      </c>
      <c r="E3634" s="4" t="s">
        <v>24</v>
      </c>
      <c r="F3634" s="4" t="s">
        <v>10</v>
      </c>
    </row>
    <row r="3635" spans="1:9">
      <c r="A3635" t="n">
        <v>29830</v>
      </c>
      <c r="B3635" s="66" t="n">
        <v>45</v>
      </c>
      <c r="C3635" s="7" t="n">
        <v>5</v>
      </c>
      <c r="D3635" s="7" t="n">
        <v>3</v>
      </c>
      <c r="E3635" s="7" t="n">
        <v>1.79999995231628</v>
      </c>
      <c r="F3635" s="7" t="n">
        <v>10000</v>
      </c>
    </row>
    <row r="3636" spans="1:9">
      <c r="A3636" t="s">
        <v>4</v>
      </c>
      <c r="B3636" s="4" t="s">
        <v>5</v>
      </c>
      <c r="C3636" s="4" t="s">
        <v>14</v>
      </c>
      <c r="D3636" s="4" t="s">
        <v>10</v>
      </c>
      <c r="E3636" s="4" t="s">
        <v>6</v>
      </c>
      <c r="F3636" s="4" t="s">
        <v>6</v>
      </c>
      <c r="G3636" s="4" t="s">
        <v>6</v>
      </c>
      <c r="H3636" s="4" t="s">
        <v>6</v>
      </c>
    </row>
    <row r="3637" spans="1:9">
      <c r="A3637" t="n">
        <v>29839</v>
      </c>
      <c r="B3637" s="57" t="n">
        <v>51</v>
      </c>
      <c r="C3637" s="7" t="n">
        <v>3</v>
      </c>
      <c r="D3637" s="7" t="n">
        <v>24</v>
      </c>
      <c r="E3637" s="7" t="s">
        <v>180</v>
      </c>
      <c r="F3637" s="7" t="s">
        <v>170</v>
      </c>
      <c r="G3637" s="7" t="s">
        <v>169</v>
      </c>
      <c r="H3637" s="7" t="s">
        <v>170</v>
      </c>
    </row>
    <row r="3638" spans="1:9">
      <c r="A3638" t="s">
        <v>4</v>
      </c>
      <c r="B3638" s="4" t="s">
        <v>5</v>
      </c>
      <c r="C3638" s="4" t="s">
        <v>14</v>
      </c>
      <c r="D3638" s="4" t="s">
        <v>10</v>
      </c>
    </row>
    <row r="3639" spans="1:9">
      <c r="A3639" t="n">
        <v>29852</v>
      </c>
      <c r="B3639" s="37" t="n">
        <v>58</v>
      </c>
      <c r="C3639" s="7" t="n">
        <v>255</v>
      </c>
      <c r="D3639" s="7" t="n">
        <v>0</v>
      </c>
    </row>
    <row r="3640" spans="1:9">
      <c r="A3640" t="s">
        <v>4</v>
      </c>
      <c r="B3640" s="4" t="s">
        <v>5</v>
      </c>
      <c r="C3640" s="4" t="s">
        <v>14</v>
      </c>
      <c r="D3640" s="4" t="s">
        <v>14</v>
      </c>
      <c r="E3640" s="4" t="s">
        <v>14</v>
      </c>
      <c r="F3640" s="4" t="s">
        <v>9</v>
      </c>
      <c r="G3640" s="4" t="s">
        <v>14</v>
      </c>
      <c r="H3640" s="4" t="s">
        <v>14</v>
      </c>
      <c r="I3640" s="4" t="s">
        <v>25</v>
      </c>
    </row>
    <row r="3641" spans="1:9">
      <c r="A3641" t="n">
        <v>29856</v>
      </c>
      <c r="B3641" s="12" t="n">
        <v>5</v>
      </c>
      <c r="C3641" s="7" t="n">
        <v>32</v>
      </c>
      <c r="D3641" s="7" t="n">
        <v>4</v>
      </c>
      <c r="E3641" s="7" t="n">
        <v>0</v>
      </c>
      <c r="F3641" s="7" t="n">
        <v>10</v>
      </c>
      <c r="G3641" s="7" t="n">
        <v>2</v>
      </c>
      <c r="H3641" s="7" t="n">
        <v>1</v>
      </c>
      <c r="I3641" s="13" t="n">
        <f t="normal" ca="1">A3651</f>
        <v>0</v>
      </c>
    </row>
    <row r="3642" spans="1:9">
      <c r="A3642" t="s">
        <v>4</v>
      </c>
      <c r="B3642" s="4" t="s">
        <v>5</v>
      </c>
      <c r="C3642" s="4" t="s">
        <v>10</v>
      </c>
      <c r="D3642" s="4" t="s">
        <v>14</v>
      </c>
      <c r="E3642" s="4" t="s">
        <v>6</v>
      </c>
      <c r="F3642" s="4" t="s">
        <v>24</v>
      </c>
      <c r="G3642" s="4" t="s">
        <v>24</v>
      </c>
      <c r="H3642" s="4" t="s">
        <v>24</v>
      </c>
    </row>
    <row r="3643" spans="1:9">
      <c r="A3643" t="n">
        <v>29870</v>
      </c>
      <c r="B3643" s="60" t="n">
        <v>48</v>
      </c>
      <c r="C3643" s="7" t="n">
        <v>24</v>
      </c>
      <c r="D3643" s="7" t="n">
        <v>0</v>
      </c>
      <c r="E3643" s="7" t="s">
        <v>320</v>
      </c>
      <c r="F3643" s="7" t="n">
        <v>0.300000011920929</v>
      </c>
      <c r="G3643" s="7" t="n">
        <v>1</v>
      </c>
      <c r="H3643" s="7" t="n">
        <v>0</v>
      </c>
    </row>
    <row r="3644" spans="1:9">
      <c r="A3644" t="s">
        <v>4</v>
      </c>
      <c r="B3644" s="4" t="s">
        <v>5</v>
      </c>
      <c r="C3644" s="4" t="s">
        <v>10</v>
      </c>
    </row>
    <row r="3645" spans="1:9">
      <c r="A3645" t="n">
        <v>29896</v>
      </c>
      <c r="B3645" s="41" t="n">
        <v>16</v>
      </c>
      <c r="C3645" s="7" t="n">
        <v>500</v>
      </c>
    </row>
    <row r="3646" spans="1:9">
      <c r="A3646" t="s">
        <v>4</v>
      </c>
      <c r="B3646" s="4" t="s">
        <v>5</v>
      </c>
      <c r="C3646" s="4" t="s">
        <v>10</v>
      </c>
      <c r="D3646" s="4" t="s">
        <v>14</v>
      </c>
      <c r="E3646" s="4" t="s">
        <v>6</v>
      </c>
      <c r="F3646" s="4" t="s">
        <v>24</v>
      </c>
      <c r="G3646" s="4" t="s">
        <v>24</v>
      </c>
      <c r="H3646" s="4" t="s">
        <v>24</v>
      </c>
    </row>
    <row r="3647" spans="1:9">
      <c r="A3647" t="n">
        <v>29899</v>
      </c>
      <c r="B3647" s="60" t="n">
        <v>48</v>
      </c>
      <c r="C3647" s="7" t="n">
        <v>25</v>
      </c>
      <c r="D3647" s="7" t="n">
        <v>0</v>
      </c>
      <c r="E3647" s="7" t="s">
        <v>320</v>
      </c>
      <c r="F3647" s="7" t="n">
        <v>0.300000011920929</v>
      </c>
      <c r="G3647" s="7" t="n">
        <v>1</v>
      </c>
      <c r="H3647" s="7" t="n">
        <v>0</v>
      </c>
    </row>
    <row r="3648" spans="1:9">
      <c r="A3648" t="s">
        <v>4</v>
      </c>
      <c r="B3648" s="4" t="s">
        <v>5</v>
      </c>
      <c r="C3648" s="4" t="s">
        <v>10</v>
      </c>
      <c r="D3648" s="4" t="s">
        <v>9</v>
      </c>
      <c r="E3648" s="4" t="s">
        <v>14</v>
      </c>
    </row>
    <row r="3649" spans="1:9">
      <c r="A3649" t="n">
        <v>29925</v>
      </c>
      <c r="B3649" s="81" t="n">
        <v>35</v>
      </c>
      <c r="C3649" s="7" t="n">
        <v>25</v>
      </c>
      <c r="D3649" s="7" t="n">
        <v>0</v>
      </c>
      <c r="E3649" s="7" t="n">
        <v>0</v>
      </c>
    </row>
    <row r="3650" spans="1:9">
      <c r="A3650" t="s">
        <v>4</v>
      </c>
      <c r="B3650" s="4" t="s">
        <v>5</v>
      </c>
      <c r="C3650" s="4" t="s">
        <v>14</v>
      </c>
      <c r="D3650" s="4" t="s">
        <v>10</v>
      </c>
      <c r="E3650" s="4" t="s">
        <v>6</v>
      </c>
    </row>
    <row r="3651" spans="1:9">
      <c r="A3651" t="n">
        <v>29933</v>
      </c>
      <c r="B3651" s="57" t="n">
        <v>51</v>
      </c>
      <c r="C3651" s="7" t="n">
        <v>4</v>
      </c>
      <c r="D3651" s="7" t="n">
        <v>25</v>
      </c>
      <c r="E3651" s="7" t="s">
        <v>188</v>
      </c>
    </row>
    <row r="3652" spans="1:9">
      <c r="A3652" t="s">
        <v>4</v>
      </c>
      <c r="B3652" s="4" t="s">
        <v>5</v>
      </c>
      <c r="C3652" s="4" t="s">
        <v>10</v>
      </c>
    </row>
    <row r="3653" spans="1:9">
      <c r="A3653" t="n">
        <v>29947</v>
      </c>
      <c r="B3653" s="41" t="n">
        <v>16</v>
      </c>
      <c r="C3653" s="7" t="n">
        <v>0</v>
      </c>
    </row>
    <row r="3654" spans="1:9">
      <c r="A3654" t="s">
        <v>4</v>
      </c>
      <c r="B3654" s="4" t="s">
        <v>5</v>
      </c>
      <c r="C3654" s="4" t="s">
        <v>10</v>
      </c>
      <c r="D3654" s="4" t="s">
        <v>14</v>
      </c>
      <c r="E3654" s="4" t="s">
        <v>9</v>
      </c>
      <c r="F3654" s="4" t="s">
        <v>50</v>
      </c>
      <c r="G3654" s="4" t="s">
        <v>14</v>
      </c>
      <c r="H3654" s="4" t="s">
        <v>14</v>
      </c>
      <c r="I3654" s="4" t="s">
        <v>14</v>
      </c>
      <c r="J3654" s="4" t="s">
        <v>9</v>
      </c>
      <c r="K3654" s="4" t="s">
        <v>50</v>
      </c>
      <c r="L3654" s="4" t="s">
        <v>14</v>
      </c>
      <c r="M3654" s="4" t="s">
        <v>14</v>
      </c>
    </row>
    <row r="3655" spans="1:9">
      <c r="A3655" t="n">
        <v>29950</v>
      </c>
      <c r="B3655" s="58" t="n">
        <v>26</v>
      </c>
      <c r="C3655" s="7" t="n">
        <v>25</v>
      </c>
      <c r="D3655" s="7" t="n">
        <v>17</v>
      </c>
      <c r="E3655" s="7" t="n">
        <v>61110</v>
      </c>
      <c r="F3655" s="7" t="s">
        <v>332</v>
      </c>
      <c r="G3655" s="7" t="n">
        <v>2</v>
      </c>
      <c r="H3655" s="7" t="n">
        <v>3</v>
      </c>
      <c r="I3655" s="7" t="n">
        <v>17</v>
      </c>
      <c r="J3655" s="7" t="n">
        <v>61111</v>
      </c>
      <c r="K3655" s="7" t="s">
        <v>333</v>
      </c>
      <c r="L3655" s="7" t="n">
        <v>2</v>
      </c>
      <c r="M3655" s="7" t="n">
        <v>0</v>
      </c>
    </row>
    <row r="3656" spans="1:9">
      <c r="A3656" t="s">
        <v>4</v>
      </c>
      <c r="B3656" s="4" t="s">
        <v>5</v>
      </c>
    </row>
    <row r="3657" spans="1:9">
      <c r="A3657" t="n">
        <v>30117</v>
      </c>
      <c r="B3657" s="33" t="n">
        <v>28</v>
      </c>
    </row>
    <row r="3658" spans="1:9">
      <c r="A3658" t="s">
        <v>4</v>
      </c>
      <c r="B3658" s="4" t="s">
        <v>5</v>
      </c>
      <c r="C3658" s="4" t="s">
        <v>14</v>
      </c>
      <c r="D3658" s="4" t="s">
        <v>10</v>
      </c>
      <c r="E3658" s="4" t="s">
        <v>6</v>
      </c>
    </row>
    <row r="3659" spans="1:9">
      <c r="A3659" t="n">
        <v>30118</v>
      </c>
      <c r="B3659" s="57" t="n">
        <v>51</v>
      </c>
      <c r="C3659" s="7" t="n">
        <v>4</v>
      </c>
      <c r="D3659" s="7" t="n">
        <v>24</v>
      </c>
      <c r="E3659" s="7" t="s">
        <v>188</v>
      </c>
    </row>
    <row r="3660" spans="1:9">
      <c r="A3660" t="s">
        <v>4</v>
      </c>
      <c r="B3660" s="4" t="s">
        <v>5</v>
      </c>
      <c r="C3660" s="4" t="s">
        <v>10</v>
      </c>
    </row>
    <row r="3661" spans="1:9">
      <c r="A3661" t="n">
        <v>30132</v>
      </c>
      <c r="B3661" s="41" t="n">
        <v>16</v>
      </c>
      <c r="C3661" s="7" t="n">
        <v>0</v>
      </c>
    </row>
    <row r="3662" spans="1:9">
      <c r="A3662" t="s">
        <v>4</v>
      </c>
      <c r="B3662" s="4" t="s">
        <v>5</v>
      </c>
      <c r="C3662" s="4" t="s">
        <v>10</v>
      </c>
      <c r="D3662" s="4" t="s">
        <v>14</v>
      </c>
      <c r="E3662" s="4" t="s">
        <v>9</v>
      </c>
      <c r="F3662" s="4" t="s">
        <v>50</v>
      </c>
      <c r="G3662" s="4" t="s">
        <v>14</v>
      </c>
      <c r="H3662" s="4" t="s">
        <v>14</v>
      </c>
      <c r="I3662" s="4" t="s">
        <v>14</v>
      </c>
      <c r="J3662" s="4" t="s">
        <v>9</v>
      </c>
      <c r="K3662" s="4" t="s">
        <v>50</v>
      </c>
      <c r="L3662" s="4" t="s">
        <v>14</v>
      </c>
      <c r="M3662" s="4" t="s">
        <v>14</v>
      </c>
    </row>
    <row r="3663" spans="1:9">
      <c r="A3663" t="n">
        <v>30135</v>
      </c>
      <c r="B3663" s="58" t="n">
        <v>26</v>
      </c>
      <c r="C3663" s="7" t="n">
        <v>24</v>
      </c>
      <c r="D3663" s="7" t="n">
        <v>17</v>
      </c>
      <c r="E3663" s="7" t="n">
        <v>61112</v>
      </c>
      <c r="F3663" s="7" t="s">
        <v>334</v>
      </c>
      <c r="G3663" s="7" t="n">
        <v>2</v>
      </c>
      <c r="H3663" s="7" t="n">
        <v>3</v>
      </c>
      <c r="I3663" s="7" t="n">
        <v>17</v>
      </c>
      <c r="J3663" s="7" t="n">
        <v>61113</v>
      </c>
      <c r="K3663" s="7" t="s">
        <v>335</v>
      </c>
      <c r="L3663" s="7" t="n">
        <v>2</v>
      </c>
      <c r="M3663" s="7" t="n">
        <v>0</v>
      </c>
    </row>
    <row r="3664" spans="1:9">
      <c r="A3664" t="s">
        <v>4</v>
      </c>
      <c r="B3664" s="4" t="s">
        <v>5</v>
      </c>
    </row>
    <row r="3665" spans="1:13">
      <c r="A3665" t="n">
        <v>30281</v>
      </c>
      <c r="B3665" s="33" t="n">
        <v>28</v>
      </c>
    </row>
    <row r="3666" spans="1:13">
      <c r="A3666" t="s">
        <v>4</v>
      </c>
      <c r="B3666" s="4" t="s">
        <v>5</v>
      </c>
      <c r="C3666" s="4" t="s">
        <v>10</v>
      </c>
      <c r="D3666" s="4" t="s">
        <v>14</v>
      </c>
    </row>
    <row r="3667" spans="1:13">
      <c r="A3667" t="n">
        <v>30282</v>
      </c>
      <c r="B3667" s="69" t="n">
        <v>89</v>
      </c>
      <c r="C3667" s="7" t="n">
        <v>65533</v>
      </c>
      <c r="D3667" s="7" t="n">
        <v>1</v>
      </c>
    </row>
    <row r="3668" spans="1:13">
      <c r="A3668" t="s">
        <v>4</v>
      </c>
      <c r="B3668" s="4" t="s">
        <v>5</v>
      </c>
      <c r="C3668" s="4" t="s">
        <v>9</v>
      </c>
    </row>
    <row r="3669" spans="1:13">
      <c r="A3669" t="n">
        <v>30286</v>
      </c>
      <c r="B3669" s="44" t="n">
        <v>15</v>
      </c>
      <c r="C3669" s="7" t="n">
        <v>256</v>
      </c>
    </row>
    <row r="3670" spans="1:13">
      <c r="A3670" t="s">
        <v>4</v>
      </c>
      <c r="B3670" s="4" t="s">
        <v>5</v>
      </c>
      <c r="C3670" s="4" t="s">
        <v>10</v>
      </c>
      <c r="D3670" s="4" t="s">
        <v>14</v>
      </c>
      <c r="E3670" s="4" t="s">
        <v>6</v>
      </c>
      <c r="F3670" s="4" t="s">
        <v>24</v>
      </c>
      <c r="G3670" s="4" t="s">
        <v>24</v>
      </c>
      <c r="H3670" s="4" t="s">
        <v>24</v>
      </c>
    </row>
    <row r="3671" spans="1:13">
      <c r="A3671" t="n">
        <v>30291</v>
      </c>
      <c r="B3671" s="60" t="n">
        <v>48</v>
      </c>
      <c r="C3671" s="7" t="n">
        <v>0</v>
      </c>
      <c r="D3671" s="7" t="n">
        <v>0</v>
      </c>
      <c r="E3671" s="7" t="s">
        <v>316</v>
      </c>
      <c r="F3671" s="7" t="n">
        <v>0</v>
      </c>
      <c r="G3671" s="7" t="n">
        <v>1</v>
      </c>
      <c r="H3671" s="7" t="n">
        <v>0</v>
      </c>
    </row>
    <row r="3672" spans="1:13">
      <c r="A3672" t="s">
        <v>4</v>
      </c>
      <c r="B3672" s="4" t="s">
        <v>5</v>
      </c>
      <c r="C3672" s="4" t="s">
        <v>10</v>
      </c>
      <c r="D3672" s="4" t="s">
        <v>14</v>
      </c>
      <c r="E3672" s="4" t="s">
        <v>6</v>
      </c>
      <c r="F3672" s="4" t="s">
        <v>24</v>
      </c>
      <c r="G3672" s="4" t="s">
        <v>24</v>
      </c>
      <c r="H3672" s="4" t="s">
        <v>24</v>
      </c>
    </row>
    <row r="3673" spans="1:13">
      <c r="A3673" t="n">
        <v>30320</v>
      </c>
      <c r="B3673" s="60" t="n">
        <v>48</v>
      </c>
      <c r="C3673" s="7" t="n">
        <v>2</v>
      </c>
      <c r="D3673" s="7" t="n">
        <v>0</v>
      </c>
      <c r="E3673" s="7" t="s">
        <v>316</v>
      </c>
      <c r="F3673" s="7" t="n">
        <v>0</v>
      </c>
      <c r="G3673" s="7" t="n">
        <v>1</v>
      </c>
      <c r="H3673" s="7" t="n">
        <v>0</v>
      </c>
    </row>
    <row r="3674" spans="1:13">
      <c r="A3674" t="s">
        <v>4</v>
      </c>
      <c r="B3674" s="4" t="s">
        <v>5</v>
      </c>
      <c r="C3674" s="4" t="s">
        <v>10</v>
      </c>
      <c r="D3674" s="4" t="s">
        <v>14</v>
      </c>
      <c r="E3674" s="4" t="s">
        <v>6</v>
      </c>
      <c r="F3674" s="4" t="s">
        <v>24</v>
      </c>
      <c r="G3674" s="4" t="s">
        <v>24</v>
      </c>
      <c r="H3674" s="4" t="s">
        <v>24</v>
      </c>
    </row>
    <row r="3675" spans="1:13">
      <c r="A3675" t="n">
        <v>30349</v>
      </c>
      <c r="B3675" s="60" t="n">
        <v>48</v>
      </c>
      <c r="C3675" s="7" t="n">
        <v>4</v>
      </c>
      <c r="D3675" s="7" t="n">
        <v>0</v>
      </c>
      <c r="E3675" s="7" t="s">
        <v>316</v>
      </c>
      <c r="F3675" s="7" t="n">
        <v>0</v>
      </c>
      <c r="G3675" s="7" t="n">
        <v>1</v>
      </c>
      <c r="H3675" s="7" t="n">
        <v>0</v>
      </c>
    </row>
    <row r="3676" spans="1:13">
      <c r="A3676" t="s">
        <v>4</v>
      </c>
      <c r="B3676" s="4" t="s">
        <v>5</v>
      </c>
      <c r="C3676" s="4" t="s">
        <v>10</v>
      </c>
      <c r="D3676" s="4" t="s">
        <v>14</v>
      </c>
      <c r="E3676" s="4" t="s">
        <v>6</v>
      </c>
      <c r="F3676" s="4" t="s">
        <v>24</v>
      </c>
      <c r="G3676" s="4" t="s">
        <v>24</v>
      </c>
      <c r="H3676" s="4" t="s">
        <v>24</v>
      </c>
    </row>
    <row r="3677" spans="1:13">
      <c r="A3677" t="n">
        <v>30378</v>
      </c>
      <c r="B3677" s="60" t="n">
        <v>48</v>
      </c>
      <c r="C3677" s="7" t="n">
        <v>7</v>
      </c>
      <c r="D3677" s="7" t="n">
        <v>0</v>
      </c>
      <c r="E3677" s="7" t="s">
        <v>316</v>
      </c>
      <c r="F3677" s="7" t="n">
        <v>0</v>
      </c>
      <c r="G3677" s="7" t="n">
        <v>1</v>
      </c>
      <c r="H3677" s="7" t="n">
        <v>0</v>
      </c>
    </row>
    <row r="3678" spans="1:13">
      <c r="A3678" t="s">
        <v>4</v>
      </c>
      <c r="B3678" s="4" t="s">
        <v>5</v>
      </c>
      <c r="C3678" s="4" t="s">
        <v>10</v>
      </c>
      <c r="D3678" s="4" t="s">
        <v>14</v>
      </c>
      <c r="E3678" s="4" t="s">
        <v>6</v>
      </c>
      <c r="F3678" s="4" t="s">
        <v>24</v>
      </c>
      <c r="G3678" s="4" t="s">
        <v>24</v>
      </c>
      <c r="H3678" s="4" t="s">
        <v>24</v>
      </c>
    </row>
    <row r="3679" spans="1:13">
      <c r="A3679" t="n">
        <v>30407</v>
      </c>
      <c r="B3679" s="60" t="n">
        <v>48</v>
      </c>
      <c r="C3679" s="7" t="n">
        <v>16</v>
      </c>
      <c r="D3679" s="7" t="n">
        <v>0</v>
      </c>
      <c r="E3679" s="7" t="s">
        <v>316</v>
      </c>
      <c r="F3679" s="7" t="n">
        <v>0</v>
      </c>
      <c r="G3679" s="7" t="n">
        <v>1</v>
      </c>
      <c r="H3679" s="7" t="n">
        <v>0</v>
      </c>
    </row>
    <row r="3680" spans="1:13">
      <c r="A3680" t="s">
        <v>4</v>
      </c>
      <c r="B3680" s="4" t="s">
        <v>5</v>
      </c>
      <c r="C3680" s="4" t="s">
        <v>14</v>
      </c>
      <c r="D3680" s="4" t="s">
        <v>10</v>
      </c>
      <c r="E3680" s="4" t="s">
        <v>24</v>
      </c>
    </row>
    <row r="3681" spans="1:8">
      <c r="A3681" t="n">
        <v>30436</v>
      </c>
      <c r="B3681" s="37" t="n">
        <v>58</v>
      </c>
      <c r="C3681" s="7" t="n">
        <v>101</v>
      </c>
      <c r="D3681" s="7" t="n">
        <v>500</v>
      </c>
      <c r="E3681" s="7" t="n">
        <v>1</v>
      </c>
    </row>
    <row r="3682" spans="1:8">
      <c r="A3682" t="s">
        <v>4</v>
      </c>
      <c r="B3682" s="4" t="s">
        <v>5</v>
      </c>
      <c r="C3682" s="4" t="s">
        <v>14</v>
      </c>
      <c r="D3682" s="4" t="s">
        <v>10</v>
      </c>
    </row>
    <row r="3683" spans="1:8">
      <c r="A3683" t="n">
        <v>30444</v>
      </c>
      <c r="B3683" s="37" t="n">
        <v>58</v>
      </c>
      <c r="C3683" s="7" t="n">
        <v>254</v>
      </c>
      <c r="D3683" s="7" t="n">
        <v>0</v>
      </c>
    </row>
    <row r="3684" spans="1:8">
      <c r="A3684" t="s">
        <v>4</v>
      </c>
      <c r="B3684" s="4" t="s">
        <v>5</v>
      </c>
      <c r="C3684" s="4" t="s">
        <v>14</v>
      </c>
      <c r="D3684" s="4" t="s">
        <v>10</v>
      </c>
      <c r="E3684" s="4" t="s">
        <v>10</v>
      </c>
      <c r="F3684" s="4" t="s">
        <v>9</v>
      </c>
    </row>
    <row r="3685" spans="1:8">
      <c r="A3685" t="n">
        <v>30448</v>
      </c>
      <c r="B3685" s="67" t="n">
        <v>84</v>
      </c>
      <c r="C3685" s="7" t="n">
        <v>1</v>
      </c>
      <c r="D3685" s="7" t="n">
        <v>0</v>
      </c>
      <c r="E3685" s="7" t="n">
        <v>0</v>
      </c>
      <c r="F3685" s="7" t="n">
        <v>0</v>
      </c>
    </row>
    <row r="3686" spans="1:8">
      <c r="A3686" t="s">
        <v>4</v>
      </c>
      <c r="B3686" s="4" t="s">
        <v>5</v>
      </c>
      <c r="C3686" s="4" t="s">
        <v>14</v>
      </c>
    </row>
    <row r="3687" spans="1:8">
      <c r="A3687" t="n">
        <v>30458</v>
      </c>
      <c r="B3687" s="72" t="n">
        <v>116</v>
      </c>
      <c r="C3687" s="7" t="n">
        <v>0</v>
      </c>
    </row>
    <row r="3688" spans="1:8">
      <c r="A3688" t="s">
        <v>4</v>
      </c>
      <c r="B3688" s="4" t="s">
        <v>5</v>
      </c>
      <c r="C3688" s="4" t="s">
        <v>14</v>
      </c>
      <c r="D3688" s="4" t="s">
        <v>10</v>
      </c>
    </row>
    <row r="3689" spans="1:8">
      <c r="A3689" t="n">
        <v>30460</v>
      </c>
      <c r="B3689" s="72" t="n">
        <v>116</v>
      </c>
      <c r="C3689" s="7" t="n">
        <v>2</v>
      </c>
      <c r="D3689" s="7" t="n">
        <v>1</v>
      </c>
    </row>
    <row r="3690" spans="1:8">
      <c r="A3690" t="s">
        <v>4</v>
      </c>
      <c r="B3690" s="4" t="s">
        <v>5</v>
      </c>
      <c r="C3690" s="4" t="s">
        <v>14</v>
      </c>
      <c r="D3690" s="4" t="s">
        <v>9</v>
      </c>
    </row>
    <row r="3691" spans="1:8">
      <c r="A3691" t="n">
        <v>30464</v>
      </c>
      <c r="B3691" s="72" t="n">
        <v>116</v>
      </c>
      <c r="C3691" s="7" t="n">
        <v>5</v>
      </c>
      <c r="D3691" s="7" t="n">
        <v>1120403456</v>
      </c>
    </row>
    <row r="3692" spans="1:8">
      <c r="A3692" t="s">
        <v>4</v>
      </c>
      <c r="B3692" s="4" t="s">
        <v>5</v>
      </c>
      <c r="C3692" s="4" t="s">
        <v>14</v>
      </c>
      <c r="D3692" s="4" t="s">
        <v>10</v>
      </c>
    </row>
    <row r="3693" spans="1:8">
      <c r="A3693" t="n">
        <v>30470</v>
      </c>
      <c r="B3693" s="72" t="n">
        <v>116</v>
      </c>
      <c r="C3693" s="7" t="n">
        <v>6</v>
      </c>
      <c r="D3693" s="7" t="n">
        <v>1</v>
      </c>
    </row>
    <row r="3694" spans="1:8">
      <c r="A3694" t="s">
        <v>4</v>
      </c>
      <c r="B3694" s="4" t="s">
        <v>5</v>
      </c>
      <c r="C3694" s="4" t="s">
        <v>14</v>
      </c>
      <c r="D3694" s="4" t="s">
        <v>14</v>
      </c>
      <c r="E3694" s="4" t="s">
        <v>24</v>
      </c>
      <c r="F3694" s="4" t="s">
        <v>24</v>
      </c>
      <c r="G3694" s="4" t="s">
        <v>24</v>
      </c>
      <c r="H3694" s="4" t="s">
        <v>10</v>
      </c>
    </row>
    <row r="3695" spans="1:8">
      <c r="A3695" t="n">
        <v>30474</v>
      </c>
      <c r="B3695" s="66" t="n">
        <v>45</v>
      </c>
      <c r="C3695" s="7" t="n">
        <v>2</v>
      </c>
      <c r="D3695" s="7" t="n">
        <v>3</v>
      </c>
      <c r="E3695" s="7" t="n">
        <v>-119.910003662109</v>
      </c>
      <c r="F3695" s="7" t="n">
        <v>0.100000001490116</v>
      </c>
      <c r="G3695" s="7" t="n">
        <v>137.110000610352</v>
      </c>
      <c r="H3695" s="7" t="n">
        <v>0</v>
      </c>
    </row>
    <row r="3696" spans="1:8">
      <c r="A3696" t="s">
        <v>4</v>
      </c>
      <c r="B3696" s="4" t="s">
        <v>5</v>
      </c>
      <c r="C3696" s="4" t="s">
        <v>14</v>
      </c>
      <c r="D3696" s="4" t="s">
        <v>14</v>
      </c>
      <c r="E3696" s="4" t="s">
        <v>24</v>
      </c>
      <c r="F3696" s="4" t="s">
        <v>24</v>
      </c>
      <c r="G3696" s="4" t="s">
        <v>24</v>
      </c>
      <c r="H3696" s="4" t="s">
        <v>10</v>
      </c>
      <c r="I3696" s="4" t="s">
        <v>14</v>
      </c>
    </row>
    <row r="3697" spans="1:9">
      <c r="A3697" t="n">
        <v>30491</v>
      </c>
      <c r="B3697" s="66" t="n">
        <v>45</v>
      </c>
      <c r="C3697" s="7" t="n">
        <v>4</v>
      </c>
      <c r="D3697" s="7" t="n">
        <v>3</v>
      </c>
      <c r="E3697" s="7" t="n">
        <v>6.46000003814697</v>
      </c>
      <c r="F3697" s="7" t="n">
        <v>156.690002441406</v>
      </c>
      <c r="G3697" s="7" t="n">
        <v>352</v>
      </c>
      <c r="H3697" s="7" t="n">
        <v>0</v>
      </c>
      <c r="I3697" s="7" t="n">
        <v>1</v>
      </c>
    </row>
    <row r="3698" spans="1:9">
      <c r="A3698" t="s">
        <v>4</v>
      </c>
      <c r="B3698" s="4" t="s">
        <v>5</v>
      </c>
      <c r="C3698" s="4" t="s">
        <v>14</v>
      </c>
      <c r="D3698" s="4" t="s">
        <v>14</v>
      </c>
      <c r="E3698" s="4" t="s">
        <v>24</v>
      </c>
      <c r="F3698" s="4" t="s">
        <v>10</v>
      </c>
    </row>
    <row r="3699" spans="1:9">
      <c r="A3699" t="n">
        <v>30509</v>
      </c>
      <c r="B3699" s="66" t="n">
        <v>45</v>
      </c>
      <c r="C3699" s="7" t="n">
        <v>5</v>
      </c>
      <c r="D3699" s="7" t="n">
        <v>3</v>
      </c>
      <c r="E3699" s="7" t="n">
        <v>2.79999995231628</v>
      </c>
      <c r="F3699" s="7" t="n">
        <v>0</v>
      </c>
    </row>
    <row r="3700" spans="1:9">
      <c r="A3700" t="s">
        <v>4</v>
      </c>
      <c r="B3700" s="4" t="s">
        <v>5</v>
      </c>
      <c r="C3700" s="4" t="s">
        <v>14</v>
      </c>
      <c r="D3700" s="4" t="s">
        <v>14</v>
      </c>
      <c r="E3700" s="4" t="s">
        <v>24</v>
      </c>
      <c r="F3700" s="4" t="s">
        <v>10</v>
      </c>
    </row>
    <row r="3701" spans="1:9">
      <c r="A3701" t="n">
        <v>30518</v>
      </c>
      <c r="B3701" s="66" t="n">
        <v>45</v>
      </c>
      <c r="C3701" s="7" t="n">
        <v>11</v>
      </c>
      <c r="D3701" s="7" t="n">
        <v>3</v>
      </c>
      <c r="E3701" s="7" t="n">
        <v>39.7999992370605</v>
      </c>
      <c r="F3701" s="7" t="n">
        <v>0</v>
      </c>
    </row>
    <row r="3702" spans="1:9">
      <c r="A3702" t="s">
        <v>4</v>
      </c>
      <c r="B3702" s="4" t="s">
        <v>5</v>
      </c>
      <c r="C3702" s="4" t="s">
        <v>14</v>
      </c>
      <c r="D3702" s="4" t="s">
        <v>14</v>
      </c>
      <c r="E3702" s="4" t="s">
        <v>24</v>
      </c>
      <c r="F3702" s="4" t="s">
        <v>10</v>
      </c>
    </row>
    <row r="3703" spans="1:9">
      <c r="A3703" t="n">
        <v>30527</v>
      </c>
      <c r="B3703" s="66" t="n">
        <v>45</v>
      </c>
      <c r="C3703" s="7" t="n">
        <v>5</v>
      </c>
      <c r="D3703" s="7" t="n">
        <v>3</v>
      </c>
      <c r="E3703" s="7" t="n">
        <v>2.5</v>
      </c>
      <c r="F3703" s="7" t="n">
        <v>10000</v>
      </c>
    </row>
    <row r="3704" spans="1:9">
      <c r="A3704" t="s">
        <v>4</v>
      </c>
      <c r="B3704" s="4" t="s">
        <v>5</v>
      </c>
      <c r="C3704" s="4" t="s">
        <v>14</v>
      </c>
      <c r="D3704" s="4" t="s">
        <v>10</v>
      </c>
      <c r="E3704" s="4" t="s">
        <v>6</v>
      </c>
      <c r="F3704" s="4" t="s">
        <v>6</v>
      </c>
      <c r="G3704" s="4" t="s">
        <v>6</v>
      </c>
      <c r="H3704" s="4" t="s">
        <v>6</v>
      </c>
    </row>
    <row r="3705" spans="1:9">
      <c r="A3705" t="n">
        <v>30536</v>
      </c>
      <c r="B3705" s="57" t="n">
        <v>51</v>
      </c>
      <c r="C3705" s="7" t="n">
        <v>3</v>
      </c>
      <c r="D3705" s="7" t="n">
        <v>0</v>
      </c>
      <c r="E3705" s="7" t="s">
        <v>180</v>
      </c>
      <c r="F3705" s="7" t="s">
        <v>170</v>
      </c>
      <c r="G3705" s="7" t="s">
        <v>169</v>
      </c>
      <c r="H3705" s="7" t="s">
        <v>170</v>
      </c>
    </row>
    <row r="3706" spans="1:9">
      <c r="A3706" t="s">
        <v>4</v>
      </c>
      <c r="B3706" s="4" t="s">
        <v>5</v>
      </c>
      <c r="C3706" s="4" t="s">
        <v>14</v>
      </c>
      <c r="D3706" s="4" t="s">
        <v>10</v>
      </c>
    </row>
    <row r="3707" spans="1:9">
      <c r="A3707" t="n">
        <v>30549</v>
      </c>
      <c r="B3707" s="37" t="n">
        <v>58</v>
      </c>
      <c r="C3707" s="7" t="n">
        <v>255</v>
      </c>
      <c r="D3707" s="7" t="n">
        <v>0</v>
      </c>
    </row>
    <row r="3708" spans="1:9">
      <c r="A3708" t="s">
        <v>4</v>
      </c>
      <c r="B3708" s="4" t="s">
        <v>5</v>
      </c>
      <c r="C3708" s="4" t="s">
        <v>14</v>
      </c>
      <c r="D3708" s="4" t="s">
        <v>10</v>
      </c>
      <c r="E3708" s="4" t="s">
        <v>6</v>
      </c>
    </row>
    <row r="3709" spans="1:9">
      <c r="A3709" t="n">
        <v>30553</v>
      </c>
      <c r="B3709" s="57" t="n">
        <v>51</v>
      </c>
      <c r="C3709" s="7" t="n">
        <v>4</v>
      </c>
      <c r="D3709" s="7" t="n">
        <v>16</v>
      </c>
      <c r="E3709" s="7" t="s">
        <v>198</v>
      </c>
    </row>
    <row r="3710" spans="1:9">
      <c r="A3710" t="s">
        <v>4</v>
      </c>
      <c r="B3710" s="4" t="s">
        <v>5</v>
      </c>
      <c r="C3710" s="4" t="s">
        <v>10</v>
      </c>
    </row>
    <row r="3711" spans="1:9">
      <c r="A3711" t="n">
        <v>30566</v>
      </c>
      <c r="B3711" s="41" t="n">
        <v>16</v>
      </c>
      <c r="C3711" s="7" t="n">
        <v>0</v>
      </c>
    </row>
    <row r="3712" spans="1:9">
      <c r="A3712" t="s">
        <v>4</v>
      </c>
      <c r="B3712" s="4" t="s">
        <v>5</v>
      </c>
      <c r="C3712" s="4" t="s">
        <v>10</v>
      </c>
      <c r="D3712" s="4" t="s">
        <v>14</v>
      </c>
      <c r="E3712" s="4" t="s">
        <v>9</v>
      </c>
      <c r="F3712" s="4" t="s">
        <v>50</v>
      </c>
      <c r="G3712" s="4" t="s">
        <v>14</v>
      </c>
      <c r="H3712" s="4" t="s">
        <v>14</v>
      </c>
    </row>
    <row r="3713" spans="1:9">
      <c r="A3713" t="n">
        <v>30569</v>
      </c>
      <c r="B3713" s="58" t="n">
        <v>26</v>
      </c>
      <c r="C3713" s="7" t="n">
        <v>16</v>
      </c>
      <c r="D3713" s="7" t="n">
        <v>17</v>
      </c>
      <c r="E3713" s="7" t="n">
        <v>61114</v>
      </c>
      <c r="F3713" s="7" t="s">
        <v>336</v>
      </c>
      <c r="G3713" s="7" t="n">
        <v>2</v>
      </c>
      <c r="H3713" s="7" t="n">
        <v>0</v>
      </c>
    </row>
    <row r="3714" spans="1:9">
      <c r="A3714" t="s">
        <v>4</v>
      </c>
      <c r="B3714" s="4" t="s">
        <v>5</v>
      </c>
    </row>
    <row r="3715" spans="1:9">
      <c r="A3715" t="n">
        <v>30630</v>
      </c>
      <c r="B3715" s="33" t="n">
        <v>28</v>
      </c>
    </row>
    <row r="3716" spans="1:9">
      <c r="A3716" t="s">
        <v>4</v>
      </c>
      <c r="B3716" s="4" t="s">
        <v>5</v>
      </c>
      <c r="C3716" s="4" t="s">
        <v>14</v>
      </c>
      <c r="D3716" s="4" t="s">
        <v>10</v>
      </c>
      <c r="E3716" s="4" t="s">
        <v>6</v>
      </c>
    </row>
    <row r="3717" spans="1:9">
      <c r="A3717" t="n">
        <v>30631</v>
      </c>
      <c r="B3717" s="57" t="n">
        <v>51</v>
      </c>
      <c r="C3717" s="7" t="n">
        <v>4</v>
      </c>
      <c r="D3717" s="7" t="n">
        <v>2</v>
      </c>
      <c r="E3717" s="7" t="s">
        <v>145</v>
      </c>
    </row>
    <row r="3718" spans="1:9">
      <c r="A3718" t="s">
        <v>4</v>
      </c>
      <c r="B3718" s="4" t="s">
        <v>5</v>
      </c>
      <c r="C3718" s="4" t="s">
        <v>10</v>
      </c>
    </row>
    <row r="3719" spans="1:9">
      <c r="A3719" t="n">
        <v>30644</v>
      </c>
      <c r="B3719" s="41" t="n">
        <v>16</v>
      </c>
      <c r="C3719" s="7" t="n">
        <v>0</v>
      </c>
    </row>
    <row r="3720" spans="1:9">
      <c r="A3720" t="s">
        <v>4</v>
      </c>
      <c r="B3720" s="4" t="s">
        <v>5</v>
      </c>
      <c r="C3720" s="4" t="s">
        <v>10</v>
      </c>
      <c r="D3720" s="4" t="s">
        <v>14</v>
      </c>
      <c r="E3720" s="4" t="s">
        <v>9</v>
      </c>
      <c r="F3720" s="4" t="s">
        <v>50</v>
      </c>
      <c r="G3720" s="4" t="s">
        <v>14</v>
      </c>
      <c r="H3720" s="4" t="s">
        <v>14</v>
      </c>
    </row>
    <row r="3721" spans="1:9">
      <c r="A3721" t="n">
        <v>30647</v>
      </c>
      <c r="B3721" s="58" t="n">
        <v>26</v>
      </c>
      <c r="C3721" s="7" t="n">
        <v>2</v>
      </c>
      <c r="D3721" s="7" t="n">
        <v>17</v>
      </c>
      <c r="E3721" s="7" t="n">
        <v>61115</v>
      </c>
      <c r="F3721" s="7" t="s">
        <v>337</v>
      </c>
      <c r="G3721" s="7" t="n">
        <v>2</v>
      </c>
      <c r="H3721" s="7" t="n">
        <v>0</v>
      </c>
    </row>
    <row r="3722" spans="1:9">
      <c r="A3722" t="s">
        <v>4</v>
      </c>
      <c r="B3722" s="4" t="s">
        <v>5</v>
      </c>
    </row>
    <row r="3723" spans="1:9">
      <c r="A3723" t="n">
        <v>30718</v>
      </c>
      <c r="B3723" s="33" t="n">
        <v>28</v>
      </c>
    </row>
    <row r="3724" spans="1:9">
      <c r="A3724" t="s">
        <v>4</v>
      </c>
      <c r="B3724" s="4" t="s">
        <v>5</v>
      </c>
      <c r="C3724" s="4" t="s">
        <v>10</v>
      </c>
      <c r="D3724" s="4" t="s">
        <v>14</v>
      </c>
    </row>
    <row r="3725" spans="1:9">
      <c r="A3725" t="n">
        <v>30719</v>
      </c>
      <c r="B3725" s="69" t="n">
        <v>89</v>
      </c>
      <c r="C3725" s="7" t="n">
        <v>65533</v>
      </c>
      <c r="D3725" s="7" t="n">
        <v>1</v>
      </c>
    </row>
    <row r="3726" spans="1:9">
      <c r="A3726" t="s">
        <v>4</v>
      </c>
      <c r="B3726" s="4" t="s">
        <v>5</v>
      </c>
      <c r="C3726" s="4" t="s">
        <v>14</v>
      </c>
      <c r="D3726" s="4" t="s">
        <v>10</v>
      </c>
      <c r="E3726" s="4" t="s">
        <v>24</v>
      </c>
    </row>
    <row r="3727" spans="1:9">
      <c r="A3727" t="n">
        <v>30723</v>
      </c>
      <c r="B3727" s="37" t="n">
        <v>58</v>
      </c>
      <c r="C3727" s="7" t="n">
        <v>101</v>
      </c>
      <c r="D3727" s="7" t="n">
        <v>500</v>
      </c>
      <c r="E3727" s="7" t="n">
        <v>1</v>
      </c>
    </row>
    <row r="3728" spans="1:9">
      <c r="A3728" t="s">
        <v>4</v>
      </c>
      <c r="B3728" s="4" t="s">
        <v>5</v>
      </c>
      <c r="C3728" s="4" t="s">
        <v>14</v>
      </c>
      <c r="D3728" s="4" t="s">
        <v>10</v>
      </c>
    </row>
    <row r="3729" spans="1:8">
      <c r="A3729" t="n">
        <v>30731</v>
      </c>
      <c r="B3729" s="37" t="n">
        <v>58</v>
      </c>
      <c r="C3729" s="7" t="n">
        <v>254</v>
      </c>
      <c r="D3729" s="7" t="n">
        <v>0</v>
      </c>
    </row>
    <row r="3730" spans="1:8">
      <c r="A3730" t="s">
        <v>4</v>
      </c>
      <c r="B3730" s="4" t="s">
        <v>5</v>
      </c>
      <c r="C3730" s="4" t="s">
        <v>14</v>
      </c>
      <c r="D3730" s="4" t="s">
        <v>14</v>
      </c>
      <c r="E3730" s="4" t="s">
        <v>24</v>
      </c>
      <c r="F3730" s="4" t="s">
        <v>24</v>
      </c>
      <c r="G3730" s="4" t="s">
        <v>24</v>
      </c>
      <c r="H3730" s="4" t="s">
        <v>10</v>
      </c>
    </row>
    <row r="3731" spans="1:8">
      <c r="A3731" t="n">
        <v>30735</v>
      </c>
      <c r="B3731" s="66" t="n">
        <v>45</v>
      </c>
      <c r="C3731" s="7" t="n">
        <v>2</v>
      </c>
      <c r="D3731" s="7" t="n">
        <v>3</v>
      </c>
      <c r="E3731" s="7" t="n">
        <v>-120.620002746582</v>
      </c>
      <c r="F3731" s="7" t="n">
        <v>-0.270000010728836</v>
      </c>
      <c r="G3731" s="7" t="n">
        <v>136.570007324219</v>
      </c>
      <c r="H3731" s="7" t="n">
        <v>0</v>
      </c>
    </row>
    <row r="3732" spans="1:8">
      <c r="A3732" t="s">
        <v>4</v>
      </c>
      <c r="B3732" s="4" t="s">
        <v>5</v>
      </c>
      <c r="C3732" s="4" t="s">
        <v>14</v>
      </c>
      <c r="D3732" s="4" t="s">
        <v>14</v>
      </c>
      <c r="E3732" s="4" t="s">
        <v>24</v>
      </c>
      <c r="F3732" s="4" t="s">
        <v>24</v>
      </c>
      <c r="G3732" s="4" t="s">
        <v>24</v>
      </c>
      <c r="H3732" s="4" t="s">
        <v>10</v>
      </c>
      <c r="I3732" s="4" t="s">
        <v>14</v>
      </c>
    </row>
    <row r="3733" spans="1:8">
      <c r="A3733" t="n">
        <v>30752</v>
      </c>
      <c r="B3733" s="66" t="n">
        <v>45</v>
      </c>
      <c r="C3733" s="7" t="n">
        <v>4</v>
      </c>
      <c r="D3733" s="7" t="n">
        <v>3</v>
      </c>
      <c r="E3733" s="7" t="n">
        <v>17.4899997711182</v>
      </c>
      <c r="F3733" s="7" t="n">
        <v>116.01000213623</v>
      </c>
      <c r="G3733" s="7" t="n">
        <v>346</v>
      </c>
      <c r="H3733" s="7" t="n">
        <v>0</v>
      </c>
      <c r="I3733" s="7" t="n">
        <v>0</v>
      </c>
    </row>
    <row r="3734" spans="1:8">
      <c r="A3734" t="s">
        <v>4</v>
      </c>
      <c r="B3734" s="4" t="s">
        <v>5</v>
      </c>
      <c r="C3734" s="4" t="s">
        <v>14</v>
      </c>
      <c r="D3734" s="4" t="s">
        <v>14</v>
      </c>
      <c r="E3734" s="4" t="s">
        <v>24</v>
      </c>
      <c r="F3734" s="4" t="s">
        <v>10</v>
      </c>
    </row>
    <row r="3735" spans="1:8">
      <c r="A3735" t="n">
        <v>30770</v>
      </c>
      <c r="B3735" s="66" t="n">
        <v>45</v>
      </c>
      <c r="C3735" s="7" t="n">
        <v>5</v>
      </c>
      <c r="D3735" s="7" t="n">
        <v>3</v>
      </c>
      <c r="E3735" s="7" t="n">
        <v>0.699999988079071</v>
      </c>
      <c r="F3735" s="7" t="n">
        <v>0</v>
      </c>
    </row>
    <row r="3736" spans="1:8">
      <c r="A3736" t="s">
        <v>4</v>
      </c>
      <c r="B3736" s="4" t="s">
        <v>5</v>
      </c>
      <c r="C3736" s="4" t="s">
        <v>14</v>
      </c>
      <c r="D3736" s="4" t="s">
        <v>14</v>
      </c>
      <c r="E3736" s="4" t="s">
        <v>24</v>
      </c>
      <c r="F3736" s="4" t="s">
        <v>10</v>
      </c>
    </row>
    <row r="3737" spans="1:8">
      <c r="A3737" t="n">
        <v>30779</v>
      </c>
      <c r="B3737" s="66" t="n">
        <v>45</v>
      </c>
      <c r="C3737" s="7" t="n">
        <v>11</v>
      </c>
      <c r="D3737" s="7" t="n">
        <v>3</v>
      </c>
      <c r="E3737" s="7" t="n">
        <v>44.4000015258789</v>
      </c>
      <c r="F3737" s="7" t="n">
        <v>0</v>
      </c>
    </row>
    <row r="3738" spans="1:8">
      <c r="A3738" t="s">
        <v>4</v>
      </c>
      <c r="B3738" s="4" t="s">
        <v>5</v>
      </c>
      <c r="C3738" s="4" t="s">
        <v>14</v>
      </c>
    </row>
    <row r="3739" spans="1:8">
      <c r="A3739" t="n">
        <v>30788</v>
      </c>
      <c r="B3739" s="72" t="n">
        <v>116</v>
      </c>
      <c r="C3739" s="7" t="n">
        <v>0</v>
      </c>
    </row>
    <row r="3740" spans="1:8">
      <c r="A3740" t="s">
        <v>4</v>
      </c>
      <c r="B3740" s="4" t="s">
        <v>5</v>
      </c>
      <c r="C3740" s="4" t="s">
        <v>14</v>
      </c>
      <c r="D3740" s="4" t="s">
        <v>10</v>
      </c>
    </row>
    <row r="3741" spans="1:8">
      <c r="A3741" t="n">
        <v>30790</v>
      </c>
      <c r="B3741" s="72" t="n">
        <v>116</v>
      </c>
      <c r="C3741" s="7" t="n">
        <v>2</v>
      </c>
      <c r="D3741" s="7" t="n">
        <v>1</v>
      </c>
    </row>
    <row r="3742" spans="1:8">
      <c r="A3742" t="s">
        <v>4</v>
      </c>
      <c r="B3742" s="4" t="s">
        <v>5</v>
      </c>
      <c r="C3742" s="4" t="s">
        <v>14</v>
      </c>
      <c r="D3742" s="4" t="s">
        <v>9</v>
      </c>
    </row>
    <row r="3743" spans="1:8">
      <c r="A3743" t="n">
        <v>30794</v>
      </c>
      <c r="B3743" s="72" t="n">
        <v>116</v>
      </c>
      <c r="C3743" s="7" t="n">
        <v>5</v>
      </c>
      <c r="D3743" s="7" t="n">
        <v>1112014848</v>
      </c>
    </row>
    <row r="3744" spans="1:8">
      <c r="A3744" t="s">
        <v>4</v>
      </c>
      <c r="B3744" s="4" t="s">
        <v>5</v>
      </c>
      <c r="C3744" s="4" t="s">
        <v>14</v>
      </c>
      <c r="D3744" s="4" t="s">
        <v>10</v>
      </c>
    </row>
    <row r="3745" spans="1:9">
      <c r="A3745" t="n">
        <v>30800</v>
      </c>
      <c r="B3745" s="72" t="n">
        <v>116</v>
      </c>
      <c r="C3745" s="7" t="n">
        <v>6</v>
      </c>
      <c r="D3745" s="7" t="n">
        <v>1</v>
      </c>
    </row>
    <row r="3746" spans="1:9">
      <c r="A3746" t="s">
        <v>4</v>
      </c>
      <c r="B3746" s="4" t="s">
        <v>5</v>
      </c>
      <c r="C3746" s="4" t="s">
        <v>10</v>
      </c>
      <c r="D3746" s="4" t="s">
        <v>9</v>
      </c>
    </row>
    <row r="3747" spans="1:9">
      <c r="A3747" t="n">
        <v>30804</v>
      </c>
      <c r="B3747" s="79" t="n">
        <v>44</v>
      </c>
      <c r="C3747" s="7" t="n">
        <v>0</v>
      </c>
      <c r="D3747" s="7" t="n">
        <v>16</v>
      </c>
    </row>
    <row r="3748" spans="1:9">
      <c r="A3748" t="s">
        <v>4</v>
      </c>
      <c r="B3748" s="4" t="s">
        <v>5</v>
      </c>
      <c r="C3748" s="4" t="s">
        <v>10</v>
      </c>
      <c r="D3748" s="4" t="s">
        <v>14</v>
      </c>
      <c r="E3748" s="4" t="s">
        <v>14</v>
      </c>
      <c r="F3748" s="4" t="s">
        <v>6</v>
      </c>
    </row>
    <row r="3749" spans="1:9">
      <c r="A3749" t="n">
        <v>30811</v>
      </c>
      <c r="B3749" s="61" t="n">
        <v>47</v>
      </c>
      <c r="C3749" s="7" t="n">
        <v>0</v>
      </c>
      <c r="D3749" s="7" t="n">
        <v>0</v>
      </c>
      <c r="E3749" s="7" t="n">
        <v>0</v>
      </c>
      <c r="F3749" s="7" t="s">
        <v>338</v>
      </c>
    </row>
    <row r="3750" spans="1:9">
      <c r="A3750" t="s">
        <v>4</v>
      </c>
      <c r="B3750" s="4" t="s">
        <v>5</v>
      </c>
      <c r="C3750" s="4" t="s">
        <v>10</v>
      </c>
      <c r="D3750" s="4" t="s">
        <v>14</v>
      </c>
      <c r="E3750" s="4" t="s">
        <v>6</v>
      </c>
      <c r="F3750" s="4" t="s">
        <v>24</v>
      </c>
      <c r="G3750" s="4" t="s">
        <v>24</v>
      </c>
      <c r="H3750" s="4" t="s">
        <v>24</v>
      </c>
    </row>
    <row r="3751" spans="1:9">
      <c r="A3751" t="n">
        <v>30833</v>
      </c>
      <c r="B3751" s="60" t="n">
        <v>48</v>
      </c>
      <c r="C3751" s="7" t="n">
        <v>0</v>
      </c>
      <c r="D3751" s="7" t="n">
        <v>0</v>
      </c>
      <c r="E3751" s="7" t="s">
        <v>339</v>
      </c>
      <c r="F3751" s="7" t="n">
        <v>0</v>
      </c>
      <c r="G3751" s="7" t="n">
        <v>1</v>
      </c>
      <c r="H3751" s="7" t="n">
        <v>0</v>
      </c>
    </row>
    <row r="3752" spans="1:9">
      <c r="A3752" t="s">
        <v>4</v>
      </c>
      <c r="B3752" s="4" t="s">
        <v>5</v>
      </c>
      <c r="C3752" s="4" t="s">
        <v>10</v>
      </c>
    </row>
    <row r="3753" spans="1:9">
      <c r="A3753" t="n">
        <v>30859</v>
      </c>
      <c r="B3753" s="41" t="n">
        <v>16</v>
      </c>
      <c r="C3753" s="7" t="n">
        <v>0</v>
      </c>
    </row>
    <row r="3754" spans="1:9">
      <c r="A3754" t="s">
        <v>4</v>
      </c>
      <c r="B3754" s="4" t="s">
        <v>5</v>
      </c>
      <c r="C3754" s="4" t="s">
        <v>10</v>
      </c>
      <c r="D3754" s="4" t="s">
        <v>14</v>
      </c>
      <c r="E3754" s="4" t="s">
        <v>6</v>
      </c>
      <c r="F3754" s="4" t="s">
        <v>24</v>
      </c>
      <c r="G3754" s="4" t="s">
        <v>24</v>
      </c>
      <c r="H3754" s="4" t="s">
        <v>24</v>
      </c>
    </row>
    <row r="3755" spans="1:9">
      <c r="A3755" t="n">
        <v>30862</v>
      </c>
      <c r="B3755" s="60" t="n">
        <v>48</v>
      </c>
      <c r="C3755" s="7" t="n">
        <v>0</v>
      </c>
      <c r="D3755" s="7" t="n">
        <v>0</v>
      </c>
      <c r="E3755" s="7" t="s">
        <v>317</v>
      </c>
      <c r="F3755" s="7" t="n">
        <v>0.300000011920929</v>
      </c>
      <c r="G3755" s="7" t="n">
        <v>1</v>
      </c>
      <c r="H3755" s="7" t="n">
        <v>0</v>
      </c>
    </row>
    <row r="3756" spans="1:9">
      <c r="A3756" t="s">
        <v>4</v>
      </c>
      <c r="B3756" s="4" t="s">
        <v>5</v>
      </c>
      <c r="C3756" s="4" t="s">
        <v>14</v>
      </c>
      <c r="D3756" s="4" t="s">
        <v>10</v>
      </c>
      <c r="E3756" s="4" t="s">
        <v>24</v>
      </c>
      <c r="F3756" s="4" t="s">
        <v>10</v>
      </c>
      <c r="G3756" s="4" t="s">
        <v>9</v>
      </c>
      <c r="H3756" s="4" t="s">
        <v>9</v>
      </c>
      <c r="I3756" s="4" t="s">
        <v>10</v>
      </c>
      <c r="J3756" s="4" t="s">
        <v>10</v>
      </c>
      <c r="K3756" s="4" t="s">
        <v>9</v>
      </c>
      <c r="L3756" s="4" t="s">
        <v>9</v>
      </c>
      <c r="M3756" s="4" t="s">
        <v>9</v>
      </c>
      <c r="N3756" s="4" t="s">
        <v>9</v>
      </c>
      <c r="O3756" s="4" t="s">
        <v>6</v>
      </c>
    </row>
    <row r="3757" spans="1:9">
      <c r="A3757" t="n">
        <v>30888</v>
      </c>
      <c r="B3757" s="11" t="n">
        <v>50</v>
      </c>
      <c r="C3757" s="7" t="n">
        <v>0</v>
      </c>
      <c r="D3757" s="7" t="n">
        <v>2000</v>
      </c>
      <c r="E3757" s="7" t="n">
        <v>1</v>
      </c>
      <c r="F3757" s="7" t="n">
        <v>0</v>
      </c>
      <c r="G3757" s="7" t="n">
        <v>0</v>
      </c>
      <c r="H3757" s="7" t="n">
        <v>0</v>
      </c>
      <c r="I3757" s="7" t="n">
        <v>0</v>
      </c>
      <c r="J3757" s="7" t="n">
        <v>65533</v>
      </c>
      <c r="K3757" s="7" t="n">
        <v>0</v>
      </c>
      <c r="L3757" s="7" t="n">
        <v>0</v>
      </c>
      <c r="M3757" s="7" t="n">
        <v>0</v>
      </c>
      <c r="N3757" s="7" t="n">
        <v>0</v>
      </c>
      <c r="O3757" s="7" t="s">
        <v>13</v>
      </c>
    </row>
    <row r="3758" spans="1:9">
      <c r="A3758" t="s">
        <v>4</v>
      </c>
      <c r="B3758" s="4" t="s">
        <v>5</v>
      </c>
      <c r="C3758" s="4" t="s">
        <v>14</v>
      </c>
      <c r="D3758" s="4" t="s">
        <v>10</v>
      </c>
    </row>
    <row r="3759" spans="1:9">
      <c r="A3759" t="n">
        <v>30927</v>
      </c>
      <c r="B3759" s="37" t="n">
        <v>58</v>
      </c>
      <c r="C3759" s="7" t="n">
        <v>255</v>
      </c>
      <c r="D3759" s="7" t="n">
        <v>0</v>
      </c>
    </row>
    <row r="3760" spans="1:9">
      <c r="A3760" t="s">
        <v>4</v>
      </c>
      <c r="B3760" s="4" t="s">
        <v>5</v>
      </c>
      <c r="C3760" s="4" t="s">
        <v>10</v>
      </c>
    </row>
    <row r="3761" spans="1:15">
      <c r="A3761" t="n">
        <v>30931</v>
      </c>
      <c r="B3761" s="41" t="n">
        <v>16</v>
      </c>
      <c r="C3761" s="7" t="n">
        <v>1000</v>
      </c>
    </row>
    <row r="3762" spans="1:15">
      <c r="A3762" t="s">
        <v>4</v>
      </c>
      <c r="B3762" s="4" t="s">
        <v>5</v>
      </c>
      <c r="C3762" s="4" t="s">
        <v>14</v>
      </c>
      <c r="D3762" s="4" t="s">
        <v>14</v>
      </c>
      <c r="E3762" s="4" t="s">
        <v>24</v>
      </c>
      <c r="F3762" s="4" t="s">
        <v>24</v>
      </c>
      <c r="G3762" s="4" t="s">
        <v>24</v>
      </c>
      <c r="H3762" s="4" t="s">
        <v>10</v>
      </c>
    </row>
    <row r="3763" spans="1:15">
      <c r="A3763" t="n">
        <v>30934</v>
      </c>
      <c r="B3763" s="66" t="n">
        <v>45</v>
      </c>
      <c r="C3763" s="7" t="n">
        <v>2</v>
      </c>
      <c r="D3763" s="7" t="n">
        <v>3</v>
      </c>
      <c r="E3763" s="7" t="n">
        <v>-120.879997253418</v>
      </c>
      <c r="F3763" s="7" t="n">
        <v>0.259999990463257</v>
      </c>
      <c r="G3763" s="7" t="n">
        <v>136.699996948242</v>
      </c>
      <c r="H3763" s="7" t="n">
        <v>4000</v>
      </c>
    </row>
    <row r="3764" spans="1:15">
      <c r="A3764" t="s">
        <v>4</v>
      </c>
      <c r="B3764" s="4" t="s">
        <v>5</v>
      </c>
      <c r="C3764" s="4" t="s">
        <v>14</v>
      </c>
      <c r="D3764" s="4" t="s">
        <v>14</v>
      </c>
      <c r="E3764" s="4" t="s">
        <v>24</v>
      </c>
      <c r="F3764" s="4" t="s">
        <v>24</v>
      </c>
      <c r="G3764" s="4" t="s">
        <v>24</v>
      </c>
      <c r="H3764" s="4" t="s">
        <v>10</v>
      </c>
      <c r="I3764" s="4" t="s">
        <v>14</v>
      </c>
    </row>
    <row r="3765" spans="1:15">
      <c r="A3765" t="n">
        <v>30951</v>
      </c>
      <c r="B3765" s="66" t="n">
        <v>45</v>
      </c>
      <c r="C3765" s="7" t="n">
        <v>4</v>
      </c>
      <c r="D3765" s="7" t="n">
        <v>3</v>
      </c>
      <c r="E3765" s="7" t="n">
        <v>357.579986572266</v>
      </c>
      <c r="F3765" s="7" t="n">
        <v>204.720001220703</v>
      </c>
      <c r="G3765" s="7" t="n">
        <v>8</v>
      </c>
      <c r="H3765" s="7" t="n">
        <v>4000</v>
      </c>
      <c r="I3765" s="7" t="n">
        <v>1</v>
      </c>
    </row>
    <row r="3766" spans="1:15">
      <c r="A3766" t="s">
        <v>4</v>
      </c>
      <c r="B3766" s="4" t="s">
        <v>5</v>
      </c>
      <c r="C3766" s="4" t="s">
        <v>14</v>
      </c>
      <c r="D3766" s="4" t="s">
        <v>14</v>
      </c>
      <c r="E3766" s="4" t="s">
        <v>24</v>
      </c>
      <c r="F3766" s="4" t="s">
        <v>10</v>
      </c>
    </row>
    <row r="3767" spans="1:15">
      <c r="A3767" t="n">
        <v>30969</v>
      </c>
      <c r="B3767" s="66" t="n">
        <v>45</v>
      </c>
      <c r="C3767" s="7" t="n">
        <v>5</v>
      </c>
      <c r="D3767" s="7" t="n">
        <v>3</v>
      </c>
      <c r="E3767" s="7" t="n">
        <v>1.10000002384186</v>
      </c>
      <c r="F3767" s="7" t="n">
        <v>4000</v>
      </c>
    </row>
    <row r="3768" spans="1:15">
      <c r="A3768" t="s">
        <v>4</v>
      </c>
      <c r="B3768" s="4" t="s">
        <v>5</v>
      </c>
      <c r="C3768" s="4" t="s">
        <v>14</v>
      </c>
      <c r="D3768" s="4" t="s">
        <v>14</v>
      </c>
      <c r="E3768" s="4" t="s">
        <v>24</v>
      </c>
      <c r="F3768" s="4" t="s">
        <v>10</v>
      </c>
    </row>
    <row r="3769" spans="1:15">
      <c r="A3769" t="n">
        <v>30978</v>
      </c>
      <c r="B3769" s="66" t="n">
        <v>45</v>
      </c>
      <c r="C3769" s="7" t="n">
        <v>11</v>
      </c>
      <c r="D3769" s="7" t="n">
        <v>3</v>
      </c>
      <c r="E3769" s="7" t="n">
        <v>44.4000015258789</v>
      </c>
      <c r="F3769" s="7" t="n">
        <v>4000</v>
      </c>
    </row>
    <row r="3770" spans="1:15">
      <c r="A3770" t="s">
        <v>4</v>
      </c>
      <c r="B3770" s="4" t="s">
        <v>5</v>
      </c>
      <c r="C3770" s="4" t="s">
        <v>14</v>
      </c>
      <c r="D3770" s="4" t="s">
        <v>10</v>
      </c>
      <c r="E3770" s="4" t="s">
        <v>6</v>
      </c>
      <c r="F3770" s="4" t="s">
        <v>6</v>
      </c>
      <c r="G3770" s="4" t="s">
        <v>6</v>
      </c>
      <c r="H3770" s="4" t="s">
        <v>6</v>
      </c>
    </row>
    <row r="3771" spans="1:15">
      <c r="A3771" t="n">
        <v>30987</v>
      </c>
      <c r="B3771" s="57" t="n">
        <v>51</v>
      </c>
      <c r="C3771" s="7" t="n">
        <v>3</v>
      </c>
      <c r="D3771" s="7" t="n">
        <v>0</v>
      </c>
      <c r="E3771" s="7" t="s">
        <v>180</v>
      </c>
      <c r="F3771" s="7" t="s">
        <v>170</v>
      </c>
      <c r="G3771" s="7" t="s">
        <v>169</v>
      </c>
      <c r="H3771" s="7" t="s">
        <v>170</v>
      </c>
    </row>
    <row r="3772" spans="1:15">
      <c r="A3772" t="s">
        <v>4</v>
      </c>
      <c r="B3772" s="4" t="s">
        <v>5</v>
      </c>
      <c r="C3772" s="4" t="s">
        <v>10</v>
      </c>
      <c r="D3772" s="4" t="s">
        <v>24</v>
      </c>
      <c r="E3772" s="4" t="s">
        <v>24</v>
      </c>
      <c r="F3772" s="4" t="s">
        <v>24</v>
      </c>
      <c r="G3772" s="4" t="s">
        <v>10</v>
      </c>
      <c r="H3772" s="4" t="s">
        <v>10</v>
      </c>
    </row>
    <row r="3773" spans="1:15">
      <c r="A3773" t="n">
        <v>31000</v>
      </c>
      <c r="B3773" s="53" t="n">
        <v>60</v>
      </c>
      <c r="C3773" s="7" t="n">
        <v>0</v>
      </c>
      <c r="D3773" s="7" t="n">
        <v>-20</v>
      </c>
      <c r="E3773" s="7" t="n">
        <v>-20</v>
      </c>
      <c r="F3773" s="7" t="n">
        <v>0</v>
      </c>
      <c r="G3773" s="7" t="n">
        <v>1000</v>
      </c>
      <c r="H3773" s="7" t="n">
        <v>0</v>
      </c>
    </row>
    <row r="3774" spans="1:15">
      <c r="A3774" t="s">
        <v>4</v>
      </c>
      <c r="B3774" s="4" t="s">
        <v>5</v>
      </c>
      <c r="C3774" s="4" t="s">
        <v>14</v>
      </c>
      <c r="D3774" s="4" t="s">
        <v>10</v>
      </c>
    </row>
    <row r="3775" spans="1:15">
      <c r="A3775" t="n">
        <v>31019</v>
      </c>
      <c r="B3775" s="66" t="n">
        <v>45</v>
      </c>
      <c r="C3775" s="7" t="n">
        <v>7</v>
      </c>
      <c r="D3775" s="7" t="n">
        <v>255</v>
      </c>
    </row>
    <row r="3776" spans="1:15">
      <c r="A3776" t="s">
        <v>4</v>
      </c>
      <c r="B3776" s="4" t="s">
        <v>5</v>
      </c>
      <c r="C3776" s="4" t="s">
        <v>14</v>
      </c>
      <c r="D3776" s="4" t="s">
        <v>10</v>
      </c>
      <c r="E3776" s="4" t="s">
        <v>6</v>
      </c>
    </row>
    <row r="3777" spans="1:9">
      <c r="A3777" t="n">
        <v>31023</v>
      </c>
      <c r="B3777" s="57" t="n">
        <v>51</v>
      </c>
      <c r="C3777" s="7" t="n">
        <v>4</v>
      </c>
      <c r="D3777" s="7" t="n">
        <v>0</v>
      </c>
      <c r="E3777" s="7" t="s">
        <v>340</v>
      </c>
    </row>
    <row r="3778" spans="1:9">
      <c r="A3778" t="s">
        <v>4</v>
      </c>
      <c r="B3778" s="4" t="s">
        <v>5</v>
      </c>
      <c r="C3778" s="4" t="s">
        <v>10</v>
      </c>
    </row>
    <row r="3779" spans="1:9">
      <c r="A3779" t="n">
        <v>31038</v>
      </c>
      <c r="B3779" s="41" t="n">
        <v>16</v>
      </c>
      <c r="C3779" s="7" t="n">
        <v>0</v>
      </c>
    </row>
    <row r="3780" spans="1:9">
      <c r="A3780" t="s">
        <v>4</v>
      </c>
      <c r="B3780" s="4" t="s">
        <v>5</v>
      </c>
      <c r="C3780" s="4" t="s">
        <v>10</v>
      </c>
      <c r="D3780" s="4" t="s">
        <v>50</v>
      </c>
      <c r="E3780" s="4" t="s">
        <v>14</v>
      </c>
      <c r="F3780" s="4" t="s">
        <v>14</v>
      </c>
    </row>
    <row r="3781" spans="1:9">
      <c r="A3781" t="n">
        <v>31041</v>
      </c>
      <c r="B3781" s="58" t="n">
        <v>26</v>
      </c>
      <c r="C3781" s="7" t="n">
        <v>0</v>
      </c>
      <c r="D3781" s="7" t="s">
        <v>341</v>
      </c>
      <c r="E3781" s="7" t="n">
        <v>2</v>
      </c>
      <c r="F3781" s="7" t="n">
        <v>0</v>
      </c>
    </row>
    <row r="3782" spans="1:9">
      <c r="A3782" t="s">
        <v>4</v>
      </c>
      <c r="B3782" s="4" t="s">
        <v>5</v>
      </c>
    </row>
    <row r="3783" spans="1:9">
      <c r="A3783" t="n">
        <v>31057</v>
      </c>
      <c r="B3783" s="33" t="n">
        <v>28</v>
      </c>
    </row>
    <row r="3784" spans="1:9">
      <c r="A3784" t="s">
        <v>4</v>
      </c>
      <c r="B3784" s="4" t="s">
        <v>5</v>
      </c>
      <c r="C3784" s="4" t="s">
        <v>10</v>
      </c>
      <c r="D3784" s="4" t="s">
        <v>14</v>
      </c>
    </row>
    <row r="3785" spans="1:9">
      <c r="A3785" t="n">
        <v>31058</v>
      </c>
      <c r="B3785" s="69" t="n">
        <v>89</v>
      </c>
      <c r="C3785" s="7" t="n">
        <v>65533</v>
      </c>
      <c r="D3785" s="7" t="n">
        <v>1</v>
      </c>
    </row>
    <row r="3786" spans="1:9">
      <c r="A3786" t="s">
        <v>4</v>
      </c>
      <c r="B3786" s="4" t="s">
        <v>5</v>
      </c>
      <c r="C3786" s="4" t="s">
        <v>14</v>
      </c>
      <c r="D3786" s="4" t="s">
        <v>10</v>
      </c>
      <c r="E3786" s="4" t="s">
        <v>14</v>
      </c>
    </row>
    <row r="3787" spans="1:9">
      <c r="A3787" t="n">
        <v>31062</v>
      </c>
      <c r="B3787" s="14" t="n">
        <v>49</v>
      </c>
      <c r="C3787" s="7" t="n">
        <v>1</v>
      </c>
      <c r="D3787" s="7" t="n">
        <v>3000</v>
      </c>
      <c r="E3787" s="7" t="n">
        <v>0</v>
      </c>
    </row>
    <row r="3788" spans="1:9">
      <c r="A3788" t="s">
        <v>4</v>
      </c>
      <c r="B3788" s="4" t="s">
        <v>5</v>
      </c>
      <c r="C3788" s="4" t="s">
        <v>14</v>
      </c>
      <c r="D3788" s="4" t="s">
        <v>10</v>
      </c>
      <c r="E3788" s="4" t="s">
        <v>24</v>
      </c>
    </row>
    <row r="3789" spans="1:9">
      <c r="A3789" t="n">
        <v>31067</v>
      </c>
      <c r="B3789" s="37" t="n">
        <v>58</v>
      </c>
      <c r="C3789" s="7" t="n">
        <v>101</v>
      </c>
      <c r="D3789" s="7" t="n">
        <v>300</v>
      </c>
      <c r="E3789" s="7" t="n">
        <v>1</v>
      </c>
    </row>
    <row r="3790" spans="1:9">
      <c r="A3790" t="s">
        <v>4</v>
      </c>
      <c r="B3790" s="4" t="s">
        <v>5</v>
      </c>
      <c r="C3790" s="4" t="s">
        <v>14</v>
      </c>
      <c r="D3790" s="4" t="s">
        <v>10</v>
      </c>
    </row>
    <row r="3791" spans="1:9">
      <c r="A3791" t="n">
        <v>31075</v>
      </c>
      <c r="B3791" s="37" t="n">
        <v>58</v>
      </c>
      <c r="C3791" s="7" t="n">
        <v>254</v>
      </c>
      <c r="D3791" s="7" t="n">
        <v>0</v>
      </c>
    </row>
    <row r="3792" spans="1:9">
      <c r="A3792" t="s">
        <v>4</v>
      </c>
      <c r="B3792" s="4" t="s">
        <v>5</v>
      </c>
      <c r="C3792" s="4" t="s">
        <v>14</v>
      </c>
    </row>
    <row r="3793" spans="1:6">
      <c r="A3793" t="n">
        <v>31079</v>
      </c>
      <c r="B3793" s="72" t="n">
        <v>116</v>
      </c>
      <c r="C3793" s="7" t="n">
        <v>0</v>
      </c>
    </row>
    <row r="3794" spans="1:6">
      <c r="A3794" t="s">
        <v>4</v>
      </c>
      <c r="B3794" s="4" t="s">
        <v>5</v>
      </c>
      <c r="C3794" s="4" t="s">
        <v>14</v>
      </c>
      <c r="D3794" s="4" t="s">
        <v>10</v>
      </c>
    </row>
    <row r="3795" spans="1:6">
      <c r="A3795" t="n">
        <v>31081</v>
      </c>
      <c r="B3795" s="72" t="n">
        <v>116</v>
      </c>
      <c r="C3795" s="7" t="n">
        <v>2</v>
      </c>
      <c r="D3795" s="7" t="n">
        <v>1</v>
      </c>
    </row>
    <row r="3796" spans="1:6">
      <c r="A3796" t="s">
        <v>4</v>
      </c>
      <c r="B3796" s="4" t="s">
        <v>5</v>
      </c>
      <c r="C3796" s="4" t="s">
        <v>14</v>
      </c>
      <c r="D3796" s="4" t="s">
        <v>9</v>
      </c>
    </row>
    <row r="3797" spans="1:6">
      <c r="A3797" t="n">
        <v>31085</v>
      </c>
      <c r="B3797" s="72" t="n">
        <v>116</v>
      </c>
      <c r="C3797" s="7" t="n">
        <v>5</v>
      </c>
      <c r="D3797" s="7" t="n">
        <v>1128792064</v>
      </c>
    </row>
    <row r="3798" spans="1:6">
      <c r="A3798" t="s">
        <v>4</v>
      </c>
      <c r="B3798" s="4" t="s">
        <v>5</v>
      </c>
      <c r="C3798" s="4" t="s">
        <v>14</v>
      </c>
      <c r="D3798" s="4" t="s">
        <v>10</v>
      </c>
    </row>
    <row r="3799" spans="1:6">
      <c r="A3799" t="n">
        <v>31091</v>
      </c>
      <c r="B3799" s="72" t="n">
        <v>116</v>
      </c>
      <c r="C3799" s="7" t="n">
        <v>6</v>
      </c>
      <c r="D3799" s="7" t="n">
        <v>1</v>
      </c>
    </row>
    <row r="3800" spans="1:6">
      <c r="A3800" t="s">
        <v>4</v>
      </c>
      <c r="B3800" s="4" t="s">
        <v>5</v>
      </c>
      <c r="C3800" s="4" t="s">
        <v>14</v>
      </c>
      <c r="D3800" s="4" t="s">
        <v>14</v>
      </c>
      <c r="E3800" s="4" t="s">
        <v>24</v>
      </c>
      <c r="F3800" s="4" t="s">
        <v>24</v>
      </c>
      <c r="G3800" s="4" t="s">
        <v>24</v>
      </c>
      <c r="H3800" s="4" t="s">
        <v>10</v>
      </c>
    </row>
    <row r="3801" spans="1:6">
      <c r="A3801" t="n">
        <v>31095</v>
      </c>
      <c r="B3801" s="66" t="n">
        <v>45</v>
      </c>
      <c r="C3801" s="7" t="n">
        <v>2</v>
      </c>
      <c r="D3801" s="7" t="n">
        <v>3</v>
      </c>
      <c r="E3801" s="7" t="n">
        <v>-120.23999786377</v>
      </c>
      <c r="F3801" s="7" t="n">
        <v>-0.140000000596046</v>
      </c>
      <c r="G3801" s="7" t="n">
        <v>135.949996948242</v>
      </c>
      <c r="H3801" s="7" t="n">
        <v>0</v>
      </c>
    </row>
    <row r="3802" spans="1:6">
      <c r="A3802" t="s">
        <v>4</v>
      </c>
      <c r="B3802" s="4" t="s">
        <v>5</v>
      </c>
      <c r="C3802" s="4" t="s">
        <v>14</v>
      </c>
      <c r="D3802" s="4" t="s">
        <v>14</v>
      </c>
      <c r="E3802" s="4" t="s">
        <v>24</v>
      </c>
      <c r="F3802" s="4" t="s">
        <v>24</v>
      </c>
      <c r="G3802" s="4" t="s">
        <v>24</v>
      </c>
      <c r="H3802" s="4" t="s">
        <v>10</v>
      </c>
      <c r="I3802" s="4" t="s">
        <v>14</v>
      </c>
    </row>
    <row r="3803" spans="1:6">
      <c r="A3803" t="n">
        <v>31112</v>
      </c>
      <c r="B3803" s="66" t="n">
        <v>45</v>
      </c>
      <c r="C3803" s="7" t="n">
        <v>4</v>
      </c>
      <c r="D3803" s="7" t="n">
        <v>3</v>
      </c>
      <c r="E3803" s="7" t="n">
        <v>4.57999992370605</v>
      </c>
      <c r="F3803" s="7" t="n">
        <v>330.820007324219</v>
      </c>
      <c r="G3803" s="7" t="n">
        <v>0</v>
      </c>
      <c r="H3803" s="7" t="n">
        <v>0</v>
      </c>
      <c r="I3803" s="7" t="n">
        <v>1</v>
      </c>
    </row>
    <row r="3804" spans="1:6">
      <c r="A3804" t="s">
        <v>4</v>
      </c>
      <c r="B3804" s="4" t="s">
        <v>5</v>
      </c>
      <c r="C3804" s="4" t="s">
        <v>14</v>
      </c>
      <c r="D3804" s="4" t="s">
        <v>14</v>
      </c>
      <c r="E3804" s="4" t="s">
        <v>24</v>
      </c>
      <c r="F3804" s="4" t="s">
        <v>10</v>
      </c>
    </row>
    <row r="3805" spans="1:6">
      <c r="A3805" t="n">
        <v>31130</v>
      </c>
      <c r="B3805" s="66" t="n">
        <v>45</v>
      </c>
      <c r="C3805" s="7" t="n">
        <v>5</v>
      </c>
      <c r="D3805" s="7" t="n">
        <v>3</v>
      </c>
      <c r="E3805" s="7" t="n">
        <v>6.69999980926514</v>
      </c>
      <c r="F3805" s="7" t="n">
        <v>0</v>
      </c>
    </row>
    <row r="3806" spans="1:6">
      <c r="A3806" t="s">
        <v>4</v>
      </c>
      <c r="B3806" s="4" t="s">
        <v>5</v>
      </c>
      <c r="C3806" s="4" t="s">
        <v>14</v>
      </c>
      <c r="D3806" s="4" t="s">
        <v>14</v>
      </c>
      <c r="E3806" s="4" t="s">
        <v>24</v>
      </c>
      <c r="F3806" s="4" t="s">
        <v>10</v>
      </c>
    </row>
    <row r="3807" spans="1:6">
      <c r="A3807" t="n">
        <v>31139</v>
      </c>
      <c r="B3807" s="66" t="n">
        <v>45</v>
      </c>
      <c r="C3807" s="7" t="n">
        <v>11</v>
      </c>
      <c r="D3807" s="7" t="n">
        <v>3</v>
      </c>
      <c r="E3807" s="7" t="n">
        <v>30.1000003814697</v>
      </c>
      <c r="F3807" s="7" t="n">
        <v>0</v>
      </c>
    </row>
    <row r="3808" spans="1:6">
      <c r="A3808" t="s">
        <v>4</v>
      </c>
      <c r="B3808" s="4" t="s">
        <v>5</v>
      </c>
      <c r="C3808" s="4" t="s">
        <v>14</v>
      </c>
      <c r="D3808" s="4" t="s">
        <v>14</v>
      </c>
      <c r="E3808" s="4" t="s">
        <v>24</v>
      </c>
      <c r="F3808" s="4" t="s">
        <v>10</v>
      </c>
    </row>
    <row r="3809" spans="1:9">
      <c r="A3809" t="n">
        <v>31148</v>
      </c>
      <c r="B3809" s="66" t="n">
        <v>45</v>
      </c>
      <c r="C3809" s="7" t="n">
        <v>5</v>
      </c>
      <c r="D3809" s="7" t="n">
        <v>3</v>
      </c>
      <c r="E3809" s="7" t="n">
        <v>7.69999980926514</v>
      </c>
      <c r="F3809" s="7" t="n">
        <v>3000</v>
      </c>
    </row>
    <row r="3810" spans="1:9">
      <c r="A3810" t="s">
        <v>4</v>
      </c>
      <c r="B3810" s="4" t="s">
        <v>5</v>
      </c>
      <c r="C3810" s="4" t="s">
        <v>10</v>
      </c>
      <c r="D3810" s="4" t="s">
        <v>9</v>
      </c>
    </row>
    <row r="3811" spans="1:9">
      <c r="A3811" t="n">
        <v>31157</v>
      </c>
      <c r="B3811" s="79" t="n">
        <v>44</v>
      </c>
      <c r="C3811" s="7" t="n">
        <v>1560</v>
      </c>
      <c r="D3811" s="7" t="n">
        <v>1</v>
      </c>
    </row>
    <row r="3812" spans="1:9">
      <c r="A3812" t="s">
        <v>4</v>
      </c>
      <c r="B3812" s="4" t="s">
        <v>5</v>
      </c>
      <c r="C3812" s="4" t="s">
        <v>10</v>
      </c>
      <c r="D3812" s="4" t="s">
        <v>9</v>
      </c>
    </row>
    <row r="3813" spans="1:9">
      <c r="A3813" t="n">
        <v>31164</v>
      </c>
      <c r="B3813" s="79" t="n">
        <v>44</v>
      </c>
      <c r="C3813" s="7" t="n">
        <v>1561</v>
      </c>
      <c r="D3813" s="7" t="n">
        <v>1</v>
      </c>
    </row>
    <row r="3814" spans="1:9">
      <c r="A3814" t="s">
        <v>4</v>
      </c>
      <c r="B3814" s="4" t="s">
        <v>5</v>
      </c>
      <c r="C3814" s="4" t="s">
        <v>10</v>
      </c>
      <c r="D3814" s="4" t="s">
        <v>9</v>
      </c>
    </row>
    <row r="3815" spans="1:9">
      <c r="A3815" t="n">
        <v>31171</v>
      </c>
      <c r="B3815" s="79" t="n">
        <v>44</v>
      </c>
      <c r="C3815" s="7" t="n">
        <v>1562</v>
      </c>
      <c r="D3815" s="7" t="n">
        <v>1</v>
      </c>
    </row>
    <row r="3816" spans="1:9">
      <c r="A3816" t="s">
        <v>4</v>
      </c>
      <c r="B3816" s="4" t="s">
        <v>5</v>
      </c>
      <c r="C3816" s="4" t="s">
        <v>10</v>
      </c>
      <c r="D3816" s="4" t="s">
        <v>9</v>
      </c>
    </row>
    <row r="3817" spans="1:9">
      <c r="A3817" t="n">
        <v>31178</v>
      </c>
      <c r="B3817" s="79" t="n">
        <v>44</v>
      </c>
      <c r="C3817" s="7" t="n">
        <v>1563</v>
      </c>
      <c r="D3817" s="7" t="n">
        <v>1</v>
      </c>
    </row>
    <row r="3818" spans="1:9">
      <c r="A3818" t="s">
        <v>4</v>
      </c>
      <c r="B3818" s="4" t="s">
        <v>5</v>
      </c>
      <c r="C3818" s="4" t="s">
        <v>14</v>
      </c>
      <c r="D3818" s="4" t="s">
        <v>10</v>
      </c>
    </row>
    <row r="3819" spans="1:9">
      <c r="A3819" t="n">
        <v>31185</v>
      </c>
      <c r="B3819" s="37" t="n">
        <v>58</v>
      </c>
      <c r="C3819" s="7" t="n">
        <v>255</v>
      </c>
      <c r="D3819" s="7" t="n">
        <v>0</v>
      </c>
    </row>
    <row r="3820" spans="1:9">
      <c r="A3820" t="s">
        <v>4</v>
      </c>
      <c r="B3820" s="4" t="s">
        <v>5</v>
      </c>
      <c r="C3820" s="4" t="s">
        <v>10</v>
      </c>
    </row>
    <row r="3821" spans="1:9">
      <c r="A3821" t="n">
        <v>31189</v>
      </c>
      <c r="B3821" s="41" t="n">
        <v>16</v>
      </c>
      <c r="C3821" s="7" t="n">
        <v>200</v>
      </c>
    </row>
    <row r="3822" spans="1:9">
      <c r="A3822" t="s">
        <v>4</v>
      </c>
      <c r="B3822" s="4" t="s">
        <v>5</v>
      </c>
      <c r="C3822" s="4" t="s">
        <v>14</v>
      </c>
      <c r="D3822" s="4" t="s">
        <v>10</v>
      </c>
      <c r="E3822" s="4" t="s">
        <v>10</v>
      </c>
      <c r="F3822" s="4" t="s">
        <v>14</v>
      </c>
    </row>
    <row r="3823" spans="1:9">
      <c r="A3823" t="n">
        <v>31192</v>
      </c>
      <c r="B3823" s="31" t="n">
        <v>25</v>
      </c>
      <c r="C3823" s="7" t="n">
        <v>1</v>
      </c>
      <c r="D3823" s="7" t="n">
        <v>50</v>
      </c>
      <c r="E3823" s="7" t="n">
        <v>50</v>
      </c>
      <c r="F3823" s="7" t="n">
        <v>5</v>
      </c>
    </row>
    <row r="3824" spans="1:9">
      <c r="A3824" t="s">
        <v>4</v>
      </c>
      <c r="B3824" s="4" t="s">
        <v>5</v>
      </c>
      <c r="C3824" s="4" t="s">
        <v>6</v>
      </c>
      <c r="D3824" s="4" t="s">
        <v>10</v>
      </c>
    </row>
    <row r="3825" spans="1:6">
      <c r="A3825" t="n">
        <v>31199</v>
      </c>
      <c r="B3825" s="78" t="n">
        <v>29</v>
      </c>
      <c r="C3825" s="7" t="s">
        <v>342</v>
      </c>
      <c r="D3825" s="7" t="n">
        <v>65533</v>
      </c>
    </row>
    <row r="3826" spans="1:6">
      <c r="A3826" t="s">
        <v>4</v>
      </c>
      <c r="B3826" s="4" t="s">
        <v>5</v>
      </c>
      <c r="C3826" s="4" t="s">
        <v>14</v>
      </c>
      <c r="D3826" s="4" t="s">
        <v>24</v>
      </c>
      <c r="E3826" s="4" t="s">
        <v>24</v>
      </c>
      <c r="F3826" s="4" t="s">
        <v>24</v>
      </c>
    </row>
    <row r="3827" spans="1:6">
      <c r="A3827" t="n">
        <v>31208</v>
      </c>
      <c r="B3827" s="66" t="n">
        <v>45</v>
      </c>
      <c r="C3827" s="7" t="n">
        <v>9</v>
      </c>
      <c r="D3827" s="7" t="n">
        <v>0.0199999995529652</v>
      </c>
      <c r="E3827" s="7" t="n">
        <v>0.0199999995529652</v>
      </c>
      <c r="F3827" s="7" t="n">
        <v>0.5</v>
      </c>
    </row>
    <row r="3828" spans="1:6">
      <c r="A3828" t="s">
        <v>4</v>
      </c>
      <c r="B3828" s="4" t="s">
        <v>5</v>
      </c>
      <c r="C3828" s="4" t="s">
        <v>14</v>
      </c>
      <c r="D3828" s="4" t="s">
        <v>10</v>
      </c>
      <c r="E3828" s="4" t="s">
        <v>6</v>
      </c>
    </row>
    <row r="3829" spans="1:6">
      <c r="A3829" t="n">
        <v>31222</v>
      </c>
      <c r="B3829" s="57" t="n">
        <v>51</v>
      </c>
      <c r="C3829" s="7" t="n">
        <v>4</v>
      </c>
      <c r="D3829" s="7" t="n">
        <v>1560</v>
      </c>
      <c r="E3829" s="7" t="s">
        <v>76</v>
      </c>
    </row>
    <row r="3830" spans="1:6">
      <c r="A3830" t="s">
        <v>4</v>
      </c>
      <c r="B3830" s="4" t="s">
        <v>5</v>
      </c>
      <c r="C3830" s="4" t="s">
        <v>10</v>
      </c>
    </row>
    <row r="3831" spans="1:6">
      <c r="A3831" t="n">
        <v>31235</v>
      </c>
      <c r="B3831" s="41" t="n">
        <v>16</v>
      </c>
      <c r="C3831" s="7" t="n">
        <v>0</v>
      </c>
    </row>
    <row r="3832" spans="1:6">
      <c r="A3832" t="s">
        <v>4</v>
      </c>
      <c r="B3832" s="4" t="s">
        <v>5</v>
      </c>
      <c r="C3832" s="4" t="s">
        <v>10</v>
      </c>
      <c r="D3832" s="4" t="s">
        <v>14</v>
      </c>
      <c r="E3832" s="4" t="s">
        <v>9</v>
      </c>
      <c r="F3832" s="4" t="s">
        <v>50</v>
      </c>
      <c r="G3832" s="4" t="s">
        <v>14</v>
      </c>
      <c r="H3832" s="4" t="s">
        <v>14</v>
      </c>
    </row>
    <row r="3833" spans="1:6">
      <c r="A3833" t="n">
        <v>31238</v>
      </c>
      <c r="B3833" s="58" t="n">
        <v>26</v>
      </c>
      <c r="C3833" s="7" t="n">
        <v>1560</v>
      </c>
      <c r="D3833" s="7" t="n">
        <v>17</v>
      </c>
      <c r="E3833" s="7" t="n">
        <v>61116</v>
      </c>
      <c r="F3833" s="7" t="s">
        <v>343</v>
      </c>
      <c r="G3833" s="7" t="n">
        <v>2</v>
      </c>
      <c r="H3833" s="7" t="n">
        <v>0</v>
      </c>
    </row>
    <row r="3834" spans="1:6">
      <c r="A3834" t="s">
        <v>4</v>
      </c>
      <c r="B3834" s="4" t="s">
        <v>5</v>
      </c>
    </row>
    <row r="3835" spans="1:6">
      <c r="A3835" t="n">
        <v>31296</v>
      </c>
      <c r="B3835" s="33" t="n">
        <v>28</v>
      </c>
    </row>
    <row r="3836" spans="1:6">
      <c r="A3836" t="s">
        <v>4</v>
      </c>
      <c r="B3836" s="4" t="s">
        <v>5</v>
      </c>
      <c r="C3836" s="4" t="s">
        <v>6</v>
      </c>
      <c r="D3836" s="4" t="s">
        <v>10</v>
      </c>
    </row>
    <row r="3837" spans="1:6">
      <c r="A3837" t="n">
        <v>31297</v>
      </c>
      <c r="B3837" s="78" t="n">
        <v>29</v>
      </c>
      <c r="C3837" s="7" t="s">
        <v>13</v>
      </c>
      <c r="D3837" s="7" t="n">
        <v>65533</v>
      </c>
    </row>
    <row r="3838" spans="1:6">
      <c r="A3838" t="s">
        <v>4</v>
      </c>
      <c r="B3838" s="4" t="s">
        <v>5</v>
      </c>
      <c r="C3838" s="4" t="s">
        <v>14</v>
      </c>
      <c r="D3838" s="4" t="s">
        <v>10</v>
      </c>
      <c r="E3838" s="4" t="s">
        <v>10</v>
      </c>
      <c r="F3838" s="4" t="s">
        <v>14</v>
      </c>
    </row>
    <row r="3839" spans="1:6">
      <c r="A3839" t="n">
        <v>31301</v>
      </c>
      <c r="B3839" s="31" t="n">
        <v>25</v>
      </c>
      <c r="C3839" s="7" t="n">
        <v>1</v>
      </c>
      <c r="D3839" s="7" t="n">
        <v>65535</v>
      </c>
      <c r="E3839" s="7" t="n">
        <v>65535</v>
      </c>
      <c r="F3839" s="7" t="n">
        <v>0</v>
      </c>
    </row>
    <row r="3840" spans="1:6">
      <c r="A3840" t="s">
        <v>4</v>
      </c>
      <c r="B3840" s="4" t="s">
        <v>5</v>
      </c>
      <c r="C3840" s="4" t="s">
        <v>10</v>
      </c>
      <c r="D3840" s="4" t="s">
        <v>14</v>
      </c>
      <c r="E3840" s="4" t="s">
        <v>24</v>
      </c>
      <c r="F3840" s="4" t="s">
        <v>10</v>
      </c>
    </row>
    <row r="3841" spans="1:8">
      <c r="A3841" t="n">
        <v>31308</v>
      </c>
      <c r="B3841" s="54" t="n">
        <v>59</v>
      </c>
      <c r="C3841" s="7" t="n">
        <v>24</v>
      </c>
      <c r="D3841" s="7" t="n">
        <v>1</v>
      </c>
      <c r="E3841" s="7" t="n">
        <v>0.150000005960464</v>
      </c>
      <c r="F3841" s="7" t="n">
        <v>0</v>
      </c>
    </row>
    <row r="3842" spans="1:8">
      <c r="A3842" t="s">
        <v>4</v>
      </c>
      <c r="B3842" s="4" t="s">
        <v>5</v>
      </c>
      <c r="C3842" s="4" t="s">
        <v>10</v>
      </c>
    </row>
    <row r="3843" spans="1:8">
      <c r="A3843" t="n">
        <v>31318</v>
      </c>
      <c r="B3843" s="41" t="n">
        <v>16</v>
      </c>
      <c r="C3843" s="7" t="n">
        <v>50</v>
      </c>
    </row>
    <row r="3844" spans="1:8">
      <c r="A3844" t="s">
        <v>4</v>
      </c>
      <c r="B3844" s="4" t="s">
        <v>5</v>
      </c>
      <c r="C3844" s="4" t="s">
        <v>10</v>
      </c>
      <c r="D3844" s="4" t="s">
        <v>14</v>
      </c>
      <c r="E3844" s="4" t="s">
        <v>24</v>
      </c>
      <c r="F3844" s="4" t="s">
        <v>10</v>
      </c>
    </row>
    <row r="3845" spans="1:8">
      <c r="A3845" t="n">
        <v>31321</v>
      </c>
      <c r="B3845" s="54" t="n">
        <v>59</v>
      </c>
      <c r="C3845" s="7" t="n">
        <v>25</v>
      </c>
      <c r="D3845" s="7" t="n">
        <v>1</v>
      </c>
      <c r="E3845" s="7" t="n">
        <v>0.150000005960464</v>
      </c>
      <c r="F3845" s="7" t="n">
        <v>0</v>
      </c>
    </row>
    <row r="3846" spans="1:8">
      <c r="A3846" t="s">
        <v>4</v>
      </c>
      <c r="B3846" s="4" t="s">
        <v>5</v>
      </c>
      <c r="C3846" s="4" t="s">
        <v>10</v>
      </c>
    </row>
    <row r="3847" spans="1:8">
      <c r="A3847" t="n">
        <v>31331</v>
      </c>
      <c r="B3847" s="41" t="n">
        <v>16</v>
      </c>
      <c r="C3847" s="7" t="n">
        <v>50</v>
      </c>
    </row>
    <row r="3848" spans="1:8">
      <c r="A3848" t="s">
        <v>4</v>
      </c>
      <c r="B3848" s="4" t="s">
        <v>5</v>
      </c>
      <c r="C3848" s="4" t="s">
        <v>10</v>
      </c>
      <c r="D3848" s="4" t="s">
        <v>14</v>
      </c>
      <c r="E3848" s="4" t="s">
        <v>24</v>
      </c>
      <c r="F3848" s="4" t="s">
        <v>10</v>
      </c>
    </row>
    <row r="3849" spans="1:8">
      <c r="A3849" t="n">
        <v>31334</v>
      </c>
      <c r="B3849" s="54" t="n">
        <v>59</v>
      </c>
      <c r="C3849" s="7" t="n">
        <v>16</v>
      </c>
      <c r="D3849" s="7" t="n">
        <v>1</v>
      </c>
      <c r="E3849" s="7" t="n">
        <v>0.150000005960464</v>
      </c>
      <c r="F3849" s="7" t="n">
        <v>0</v>
      </c>
    </row>
    <row r="3850" spans="1:8">
      <c r="A3850" t="s">
        <v>4</v>
      </c>
      <c r="B3850" s="4" t="s">
        <v>5</v>
      </c>
      <c r="C3850" s="4" t="s">
        <v>10</v>
      </c>
    </row>
    <row r="3851" spans="1:8">
      <c r="A3851" t="n">
        <v>31344</v>
      </c>
      <c r="B3851" s="41" t="n">
        <v>16</v>
      </c>
      <c r="C3851" s="7" t="n">
        <v>50</v>
      </c>
    </row>
    <row r="3852" spans="1:8">
      <c r="A3852" t="s">
        <v>4</v>
      </c>
      <c r="B3852" s="4" t="s">
        <v>5</v>
      </c>
      <c r="C3852" s="4" t="s">
        <v>10</v>
      </c>
      <c r="D3852" s="4" t="s">
        <v>14</v>
      </c>
      <c r="E3852" s="4" t="s">
        <v>24</v>
      </c>
      <c r="F3852" s="4" t="s">
        <v>10</v>
      </c>
    </row>
    <row r="3853" spans="1:8">
      <c r="A3853" t="n">
        <v>31347</v>
      </c>
      <c r="B3853" s="54" t="n">
        <v>59</v>
      </c>
      <c r="C3853" s="7" t="n">
        <v>0</v>
      </c>
      <c r="D3853" s="7" t="n">
        <v>1</v>
      </c>
      <c r="E3853" s="7" t="n">
        <v>0.150000005960464</v>
      </c>
      <c r="F3853" s="7" t="n">
        <v>0</v>
      </c>
    </row>
    <row r="3854" spans="1:8">
      <c r="A3854" t="s">
        <v>4</v>
      </c>
      <c r="B3854" s="4" t="s">
        <v>5</v>
      </c>
      <c r="C3854" s="4" t="s">
        <v>10</v>
      </c>
    </row>
    <row r="3855" spans="1:8">
      <c r="A3855" t="n">
        <v>31357</v>
      </c>
      <c r="B3855" s="41" t="n">
        <v>16</v>
      </c>
      <c r="C3855" s="7" t="n">
        <v>50</v>
      </c>
    </row>
    <row r="3856" spans="1:8">
      <c r="A3856" t="s">
        <v>4</v>
      </c>
      <c r="B3856" s="4" t="s">
        <v>5</v>
      </c>
      <c r="C3856" s="4" t="s">
        <v>10</v>
      </c>
      <c r="D3856" s="4" t="s">
        <v>14</v>
      </c>
      <c r="E3856" s="4" t="s">
        <v>24</v>
      </c>
      <c r="F3856" s="4" t="s">
        <v>10</v>
      </c>
    </row>
    <row r="3857" spans="1:6">
      <c r="A3857" t="n">
        <v>31360</v>
      </c>
      <c r="B3857" s="54" t="n">
        <v>59</v>
      </c>
      <c r="C3857" s="7" t="n">
        <v>7</v>
      </c>
      <c r="D3857" s="7" t="n">
        <v>1</v>
      </c>
      <c r="E3857" s="7" t="n">
        <v>0.150000005960464</v>
      </c>
      <c r="F3857" s="7" t="n">
        <v>0</v>
      </c>
    </row>
    <row r="3858" spans="1:6">
      <c r="A3858" t="s">
        <v>4</v>
      </c>
      <c r="B3858" s="4" t="s">
        <v>5</v>
      </c>
      <c r="C3858" s="4" t="s">
        <v>10</v>
      </c>
    </row>
    <row r="3859" spans="1:6">
      <c r="A3859" t="n">
        <v>31370</v>
      </c>
      <c r="B3859" s="41" t="n">
        <v>16</v>
      </c>
      <c r="C3859" s="7" t="n">
        <v>50</v>
      </c>
    </row>
    <row r="3860" spans="1:6">
      <c r="A3860" t="s">
        <v>4</v>
      </c>
      <c r="B3860" s="4" t="s">
        <v>5</v>
      </c>
      <c r="C3860" s="4" t="s">
        <v>10</v>
      </c>
      <c r="D3860" s="4" t="s">
        <v>14</v>
      </c>
      <c r="E3860" s="4" t="s">
        <v>24</v>
      </c>
      <c r="F3860" s="4" t="s">
        <v>10</v>
      </c>
    </row>
    <row r="3861" spans="1:6">
      <c r="A3861" t="n">
        <v>31373</v>
      </c>
      <c r="B3861" s="54" t="n">
        <v>59</v>
      </c>
      <c r="C3861" s="7" t="n">
        <v>2</v>
      </c>
      <c r="D3861" s="7" t="n">
        <v>1</v>
      </c>
      <c r="E3861" s="7" t="n">
        <v>0.150000005960464</v>
      </c>
      <c r="F3861" s="7" t="n">
        <v>0</v>
      </c>
    </row>
    <row r="3862" spans="1:6">
      <c r="A3862" t="s">
        <v>4</v>
      </c>
      <c r="B3862" s="4" t="s">
        <v>5</v>
      </c>
      <c r="C3862" s="4" t="s">
        <v>10</v>
      </c>
    </row>
    <row r="3863" spans="1:6">
      <c r="A3863" t="n">
        <v>31383</v>
      </c>
      <c r="B3863" s="41" t="n">
        <v>16</v>
      </c>
      <c r="C3863" s="7" t="n">
        <v>50</v>
      </c>
    </row>
    <row r="3864" spans="1:6">
      <c r="A3864" t="s">
        <v>4</v>
      </c>
      <c r="B3864" s="4" t="s">
        <v>5</v>
      </c>
      <c r="C3864" s="4" t="s">
        <v>10</v>
      </c>
      <c r="D3864" s="4" t="s">
        <v>14</v>
      </c>
      <c r="E3864" s="4" t="s">
        <v>24</v>
      </c>
      <c r="F3864" s="4" t="s">
        <v>10</v>
      </c>
    </row>
    <row r="3865" spans="1:6">
      <c r="A3865" t="n">
        <v>31386</v>
      </c>
      <c r="B3865" s="54" t="n">
        <v>59</v>
      </c>
      <c r="C3865" s="7" t="n">
        <v>4</v>
      </c>
      <c r="D3865" s="7" t="n">
        <v>1</v>
      </c>
      <c r="E3865" s="7" t="n">
        <v>0.150000005960464</v>
      </c>
      <c r="F3865" s="7" t="n">
        <v>0</v>
      </c>
    </row>
    <row r="3866" spans="1:6">
      <c r="A3866" t="s">
        <v>4</v>
      </c>
      <c r="B3866" s="4" t="s">
        <v>5</v>
      </c>
      <c r="C3866" s="4" t="s">
        <v>10</v>
      </c>
    </row>
    <row r="3867" spans="1:6">
      <c r="A3867" t="n">
        <v>31396</v>
      </c>
      <c r="B3867" s="41" t="n">
        <v>16</v>
      </c>
      <c r="C3867" s="7" t="n">
        <v>50</v>
      </c>
    </row>
    <row r="3868" spans="1:6">
      <c r="A3868" t="s">
        <v>4</v>
      </c>
      <c r="B3868" s="4" t="s">
        <v>5</v>
      </c>
      <c r="C3868" s="4" t="s">
        <v>10</v>
      </c>
      <c r="D3868" s="4" t="s">
        <v>14</v>
      </c>
      <c r="E3868" s="4" t="s">
        <v>24</v>
      </c>
      <c r="F3868" s="4" t="s">
        <v>10</v>
      </c>
    </row>
    <row r="3869" spans="1:6">
      <c r="A3869" t="n">
        <v>31399</v>
      </c>
      <c r="B3869" s="54" t="n">
        <v>59</v>
      </c>
      <c r="C3869" s="7" t="n">
        <v>7032</v>
      </c>
      <c r="D3869" s="7" t="n">
        <v>1</v>
      </c>
      <c r="E3869" s="7" t="n">
        <v>0.150000005960464</v>
      </c>
      <c r="F3869" s="7" t="n">
        <v>0</v>
      </c>
    </row>
    <row r="3870" spans="1:6">
      <c r="A3870" t="s">
        <v>4</v>
      </c>
      <c r="B3870" s="4" t="s">
        <v>5</v>
      </c>
      <c r="C3870" s="4" t="s">
        <v>10</v>
      </c>
    </row>
    <row r="3871" spans="1:6">
      <c r="A3871" t="n">
        <v>31409</v>
      </c>
      <c r="B3871" s="41" t="n">
        <v>16</v>
      </c>
      <c r="C3871" s="7" t="n">
        <v>1000</v>
      </c>
    </row>
    <row r="3872" spans="1:6">
      <c r="A3872" t="s">
        <v>4</v>
      </c>
      <c r="B3872" s="4" t="s">
        <v>5</v>
      </c>
      <c r="C3872" s="4" t="s">
        <v>10</v>
      </c>
      <c r="D3872" s="4" t="s">
        <v>14</v>
      </c>
      <c r="E3872" s="4" t="s">
        <v>14</v>
      </c>
      <c r="F3872" s="4" t="s">
        <v>6</v>
      </c>
    </row>
    <row r="3873" spans="1:6">
      <c r="A3873" t="n">
        <v>31412</v>
      </c>
      <c r="B3873" s="19" t="n">
        <v>20</v>
      </c>
      <c r="C3873" s="7" t="n">
        <v>1560</v>
      </c>
      <c r="D3873" s="7" t="n">
        <v>2</v>
      </c>
      <c r="E3873" s="7" t="n">
        <v>11</v>
      </c>
      <c r="F3873" s="7" t="s">
        <v>344</v>
      </c>
    </row>
    <row r="3874" spans="1:6">
      <c r="A3874" t="s">
        <v>4</v>
      </c>
      <c r="B3874" s="4" t="s">
        <v>5</v>
      </c>
      <c r="C3874" s="4" t="s">
        <v>10</v>
      </c>
      <c r="D3874" s="4" t="s">
        <v>14</v>
      </c>
      <c r="E3874" s="4" t="s">
        <v>14</v>
      </c>
      <c r="F3874" s="4" t="s">
        <v>6</v>
      </c>
    </row>
    <row r="3875" spans="1:6">
      <c r="A3875" t="n">
        <v>31447</v>
      </c>
      <c r="B3875" s="19" t="n">
        <v>20</v>
      </c>
      <c r="C3875" s="7" t="n">
        <v>1561</v>
      </c>
      <c r="D3875" s="7" t="n">
        <v>2</v>
      </c>
      <c r="E3875" s="7" t="n">
        <v>11</v>
      </c>
      <c r="F3875" s="7" t="s">
        <v>345</v>
      </c>
    </row>
    <row r="3876" spans="1:6">
      <c r="A3876" t="s">
        <v>4</v>
      </c>
      <c r="B3876" s="4" t="s">
        <v>5</v>
      </c>
      <c r="C3876" s="4" t="s">
        <v>10</v>
      </c>
      <c r="D3876" s="4" t="s">
        <v>14</v>
      </c>
      <c r="E3876" s="4" t="s">
        <v>14</v>
      </c>
      <c r="F3876" s="4" t="s">
        <v>6</v>
      </c>
    </row>
    <row r="3877" spans="1:6">
      <c r="A3877" t="n">
        <v>31482</v>
      </c>
      <c r="B3877" s="19" t="n">
        <v>20</v>
      </c>
      <c r="C3877" s="7" t="n">
        <v>1562</v>
      </c>
      <c r="D3877" s="7" t="n">
        <v>2</v>
      </c>
      <c r="E3877" s="7" t="n">
        <v>11</v>
      </c>
      <c r="F3877" s="7" t="s">
        <v>346</v>
      </c>
    </row>
    <row r="3878" spans="1:6">
      <c r="A3878" t="s">
        <v>4</v>
      </c>
      <c r="B3878" s="4" t="s">
        <v>5</v>
      </c>
      <c r="C3878" s="4" t="s">
        <v>10</v>
      </c>
      <c r="D3878" s="4" t="s">
        <v>14</v>
      </c>
      <c r="E3878" s="4" t="s">
        <v>14</v>
      </c>
      <c r="F3878" s="4" t="s">
        <v>6</v>
      </c>
    </row>
    <row r="3879" spans="1:6">
      <c r="A3879" t="n">
        <v>31517</v>
      </c>
      <c r="B3879" s="19" t="n">
        <v>20</v>
      </c>
      <c r="C3879" s="7" t="n">
        <v>1563</v>
      </c>
      <c r="D3879" s="7" t="n">
        <v>2</v>
      </c>
      <c r="E3879" s="7" t="n">
        <v>11</v>
      </c>
      <c r="F3879" s="7" t="s">
        <v>347</v>
      </c>
    </row>
    <row r="3880" spans="1:6">
      <c r="A3880" t="s">
        <v>4</v>
      </c>
      <c r="B3880" s="4" t="s">
        <v>5</v>
      </c>
      <c r="C3880" s="4" t="s">
        <v>10</v>
      </c>
      <c r="D3880" s="4" t="s">
        <v>14</v>
      </c>
      <c r="E3880" s="4" t="s">
        <v>14</v>
      </c>
      <c r="F3880" s="4" t="s">
        <v>6</v>
      </c>
    </row>
    <row r="3881" spans="1:6">
      <c r="A3881" t="n">
        <v>31552</v>
      </c>
      <c r="B3881" s="19" t="n">
        <v>20</v>
      </c>
      <c r="C3881" s="7" t="n">
        <v>0</v>
      </c>
      <c r="D3881" s="7" t="n">
        <v>3</v>
      </c>
      <c r="E3881" s="7" t="n">
        <v>11</v>
      </c>
      <c r="F3881" s="7" t="s">
        <v>348</v>
      </c>
    </row>
    <row r="3882" spans="1:6">
      <c r="A3882" t="s">
        <v>4</v>
      </c>
      <c r="B3882" s="4" t="s">
        <v>5</v>
      </c>
      <c r="C3882" s="4" t="s">
        <v>14</v>
      </c>
      <c r="D3882" s="4" t="s">
        <v>14</v>
      </c>
    </row>
    <row r="3883" spans="1:6">
      <c r="A3883" t="n">
        <v>31585</v>
      </c>
      <c r="B3883" s="14" t="n">
        <v>49</v>
      </c>
      <c r="C3883" s="7" t="n">
        <v>2</v>
      </c>
      <c r="D3883" s="7" t="n">
        <v>0</v>
      </c>
    </row>
    <row r="3884" spans="1:6">
      <c r="A3884" t="s">
        <v>4</v>
      </c>
      <c r="B3884" s="4" t="s">
        <v>5</v>
      </c>
      <c r="C3884" s="4" t="s">
        <v>14</v>
      </c>
      <c r="D3884" s="4" t="s">
        <v>10</v>
      </c>
      <c r="E3884" s="4" t="s">
        <v>9</v>
      </c>
      <c r="F3884" s="4" t="s">
        <v>10</v>
      </c>
      <c r="G3884" s="4" t="s">
        <v>9</v>
      </c>
      <c r="H3884" s="4" t="s">
        <v>14</v>
      </c>
    </row>
    <row r="3885" spans="1:6">
      <c r="A3885" t="n">
        <v>31588</v>
      </c>
      <c r="B3885" s="14" t="n">
        <v>49</v>
      </c>
      <c r="C3885" s="7" t="n">
        <v>0</v>
      </c>
      <c r="D3885" s="7" t="n">
        <v>559</v>
      </c>
      <c r="E3885" s="7" t="n">
        <v>1065353216</v>
      </c>
      <c r="F3885" s="7" t="n">
        <v>0</v>
      </c>
      <c r="G3885" s="7" t="n">
        <v>0</v>
      </c>
      <c r="H3885" s="7" t="n">
        <v>0</v>
      </c>
    </row>
    <row r="3886" spans="1:6">
      <c r="A3886" t="s">
        <v>4</v>
      </c>
      <c r="B3886" s="4" t="s">
        <v>5</v>
      </c>
      <c r="C3886" s="4" t="s">
        <v>14</v>
      </c>
      <c r="D3886" s="4" t="s">
        <v>10</v>
      </c>
      <c r="E3886" s="4" t="s">
        <v>24</v>
      </c>
    </row>
    <row r="3887" spans="1:6">
      <c r="A3887" t="n">
        <v>31603</v>
      </c>
      <c r="B3887" s="37" t="n">
        <v>58</v>
      </c>
      <c r="C3887" s="7" t="n">
        <v>101</v>
      </c>
      <c r="D3887" s="7" t="n">
        <v>300</v>
      </c>
      <c r="E3887" s="7" t="n">
        <v>1</v>
      </c>
    </row>
    <row r="3888" spans="1:6">
      <c r="A3888" t="s">
        <v>4</v>
      </c>
      <c r="B3888" s="4" t="s">
        <v>5</v>
      </c>
      <c r="C3888" s="4" t="s">
        <v>14</v>
      </c>
      <c r="D3888" s="4" t="s">
        <v>10</v>
      </c>
    </row>
    <row r="3889" spans="1:8">
      <c r="A3889" t="n">
        <v>31611</v>
      </c>
      <c r="B3889" s="37" t="n">
        <v>58</v>
      </c>
      <c r="C3889" s="7" t="n">
        <v>254</v>
      </c>
      <c r="D3889" s="7" t="n">
        <v>0</v>
      </c>
    </row>
    <row r="3890" spans="1:8">
      <c r="A3890" t="s">
        <v>4</v>
      </c>
      <c r="B3890" s="4" t="s">
        <v>5</v>
      </c>
      <c r="C3890" s="4" t="s">
        <v>14</v>
      </c>
      <c r="D3890" s="4" t="s">
        <v>14</v>
      </c>
      <c r="E3890" s="4" t="s">
        <v>24</v>
      </c>
      <c r="F3890" s="4" t="s">
        <v>24</v>
      </c>
      <c r="G3890" s="4" t="s">
        <v>24</v>
      </c>
      <c r="H3890" s="4" t="s">
        <v>10</v>
      </c>
    </row>
    <row r="3891" spans="1:8">
      <c r="A3891" t="n">
        <v>31615</v>
      </c>
      <c r="B3891" s="66" t="n">
        <v>45</v>
      </c>
      <c r="C3891" s="7" t="n">
        <v>2</v>
      </c>
      <c r="D3891" s="7" t="n">
        <v>3</v>
      </c>
      <c r="E3891" s="7" t="n">
        <v>-136.300003051758</v>
      </c>
      <c r="F3891" s="7" t="n">
        <v>1.0900000333786</v>
      </c>
      <c r="G3891" s="7" t="n">
        <v>134.889999389648</v>
      </c>
      <c r="H3891" s="7" t="n">
        <v>0</v>
      </c>
    </row>
    <row r="3892" spans="1:8">
      <c r="A3892" t="s">
        <v>4</v>
      </c>
      <c r="B3892" s="4" t="s">
        <v>5</v>
      </c>
      <c r="C3892" s="4" t="s">
        <v>14</v>
      </c>
      <c r="D3892" s="4" t="s">
        <v>14</v>
      </c>
      <c r="E3892" s="4" t="s">
        <v>24</v>
      </c>
      <c r="F3892" s="4" t="s">
        <v>24</v>
      </c>
      <c r="G3892" s="4" t="s">
        <v>24</v>
      </c>
      <c r="H3892" s="4" t="s">
        <v>10</v>
      </c>
      <c r="I3892" s="4" t="s">
        <v>14</v>
      </c>
    </row>
    <row r="3893" spans="1:8">
      <c r="A3893" t="n">
        <v>31632</v>
      </c>
      <c r="B3893" s="66" t="n">
        <v>45</v>
      </c>
      <c r="C3893" s="7" t="n">
        <v>4</v>
      </c>
      <c r="D3893" s="7" t="n">
        <v>3</v>
      </c>
      <c r="E3893" s="7" t="n">
        <v>349.790008544922</v>
      </c>
      <c r="F3893" s="7" t="n">
        <v>91.0800018310547</v>
      </c>
      <c r="G3893" s="7" t="n">
        <v>346</v>
      </c>
      <c r="H3893" s="7" t="n">
        <v>0</v>
      </c>
      <c r="I3893" s="7" t="n">
        <v>1</v>
      </c>
    </row>
    <row r="3894" spans="1:8">
      <c r="A3894" t="s">
        <v>4</v>
      </c>
      <c r="B3894" s="4" t="s">
        <v>5</v>
      </c>
      <c r="C3894" s="4" t="s">
        <v>14</v>
      </c>
      <c r="D3894" s="4" t="s">
        <v>14</v>
      </c>
      <c r="E3894" s="4" t="s">
        <v>24</v>
      </c>
      <c r="F3894" s="4" t="s">
        <v>10</v>
      </c>
    </row>
    <row r="3895" spans="1:8">
      <c r="A3895" t="n">
        <v>31650</v>
      </c>
      <c r="B3895" s="66" t="n">
        <v>45</v>
      </c>
      <c r="C3895" s="7" t="n">
        <v>5</v>
      </c>
      <c r="D3895" s="7" t="n">
        <v>3</v>
      </c>
      <c r="E3895" s="7" t="n">
        <v>4.5</v>
      </c>
      <c r="F3895" s="7" t="n">
        <v>0</v>
      </c>
    </row>
    <row r="3896" spans="1:8">
      <c r="A3896" t="s">
        <v>4</v>
      </c>
      <c r="B3896" s="4" t="s">
        <v>5</v>
      </c>
      <c r="C3896" s="4" t="s">
        <v>14</v>
      </c>
      <c r="D3896" s="4" t="s">
        <v>14</v>
      </c>
      <c r="E3896" s="4" t="s">
        <v>24</v>
      </c>
      <c r="F3896" s="4" t="s">
        <v>10</v>
      </c>
    </row>
    <row r="3897" spans="1:8">
      <c r="A3897" t="n">
        <v>31659</v>
      </c>
      <c r="B3897" s="66" t="n">
        <v>45</v>
      </c>
      <c r="C3897" s="7" t="n">
        <v>11</v>
      </c>
      <c r="D3897" s="7" t="n">
        <v>3</v>
      </c>
      <c r="E3897" s="7" t="n">
        <v>32.9000015258789</v>
      </c>
      <c r="F3897" s="7" t="n">
        <v>0</v>
      </c>
    </row>
    <row r="3898" spans="1:8">
      <c r="A3898" t="s">
        <v>4</v>
      </c>
      <c r="B3898" s="4" t="s">
        <v>5</v>
      </c>
      <c r="C3898" s="4" t="s">
        <v>14</v>
      </c>
      <c r="D3898" s="4" t="s">
        <v>14</v>
      </c>
      <c r="E3898" s="4" t="s">
        <v>24</v>
      </c>
      <c r="F3898" s="4" t="s">
        <v>24</v>
      </c>
      <c r="G3898" s="4" t="s">
        <v>24</v>
      </c>
      <c r="H3898" s="4" t="s">
        <v>10</v>
      </c>
    </row>
    <row r="3899" spans="1:8">
      <c r="A3899" t="n">
        <v>31668</v>
      </c>
      <c r="B3899" s="66" t="n">
        <v>45</v>
      </c>
      <c r="C3899" s="7" t="n">
        <v>2</v>
      </c>
      <c r="D3899" s="7" t="n">
        <v>3</v>
      </c>
      <c r="E3899" s="7" t="n">
        <v>-126.339996337891</v>
      </c>
      <c r="F3899" s="7" t="n">
        <v>0.730000019073486</v>
      </c>
      <c r="G3899" s="7" t="n">
        <v>133.779998779297</v>
      </c>
      <c r="H3899" s="7" t="n">
        <v>5000</v>
      </c>
    </row>
    <row r="3900" spans="1:8">
      <c r="A3900" t="s">
        <v>4</v>
      </c>
      <c r="B3900" s="4" t="s">
        <v>5</v>
      </c>
      <c r="C3900" s="4" t="s">
        <v>14</v>
      </c>
      <c r="D3900" s="4" t="s">
        <v>14</v>
      </c>
      <c r="E3900" s="4" t="s">
        <v>24</v>
      </c>
      <c r="F3900" s="4" t="s">
        <v>24</v>
      </c>
      <c r="G3900" s="4" t="s">
        <v>24</v>
      </c>
      <c r="H3900" s="4" t="s">
        <v>10</v>
      </c>
      <c r="I3900" s="4" t="s">
        <v>14</v>
      </c>
    </row>
    <row r="3901" spans="1:8">
      <c r="A3901" t="n">
        <v>31685</v>
      </c>
      <c r="B3901" s="66" t="n">
        <v>45</v>
      </c>
      <c r="C3901" s="7" t="n">
        <v>4</v>
      </c>
      <c r="D3901" s="7" t="n">
        <v>3</v>
      </c>
      <c r="E3901" s="7" t="n">
        <v>342.739990234375</v>
      </c>
      <c r="F3901" s="7" t="n">
        <v>104.360000610352</v>
      </c>
      <c r="G3901" s="7" t="n">
        <v>346</v>
      </c>
      <c r="H3901" s="7" t="n">
        <v>5000</v>
      </c>
      <c r="I3901" s="7" t="n">
        <v>1</v>
      </c>
    </row>
    <row r="3902" spans="1:8">
      <c r="A3902" t="s">
        <v>4</v>
      </c>
      <c r="B3902" s="4" t="s">
        <v>5</v>
      </c>
      <c r="C3902" s="4" t="s">
        <v>14</v>
      </c>
      <c r="D3902" s="4" t="s">
        <v>14</v>
      </c>
      <c r="E3902" s="4" t="s">
        <v>24</v>
      </c>
      <c r="F3902" s="4" t="s">
        <v>10</v>
      </c>
    </row>
    <row r="3903" spans="1:8">
      <c r="A3903" t="n">
        <v>31703</v>
      </c>
      <c r="B3903" s="66" t="n">
        <v>45</v>
      </c>
      <c r="C3903" s="7" t="n">
        <v>5</v>
      </c>
      <c r="D3903" s="7" t="n">
        <v>3</v>
      </c>
      <c r="E3903" s="7" t="n">
        <v>3.20000004768372</v>
      </c>
      <c r="F3903" s="7" t="n">
        <v>5000</v>
      </c>
    </row>
    <row r="3904" spans="1:8">
      <c r="A3904" t="s">
        <v>4</v>
      </c>
      <c r="B3904" s="4" t="s">
        <v>5</v>
      </c>
      <c r="C3904" s="4" t="s">
        <v>14</v>
      </c>
      <c r="D3904" s="4" t="s">
        <v>14</v>
      </c>
      <c r="E3904" s="4" t="s">
        <v>24</v>
      </c>
      <c r="F3904" s="4" t="s">
        <v>10</v>
      </c>
    </row>
    <row r="3905" spans="1:9">
      <c r="A3905" t="n">
        <v>31712</v>
      </c>
      <c r="B3905" s="66" t="n">
        <v>45</v>
      </c>
      <c r="C3905" s="7" t="n">
        <v>11</v>
      </c>
      <c r="D3905" s="7" t="n">
        <v>3</v>
      </c>
      <c r="E3905" s="7" t="n">
        <v>45</v>
      </c>
      <c r="F3905" s="7" t="n">
        <v>5000</v>
      </c>
    </row>
    <row r="3906" spans="1:9">
      <c r="A3906" t="s">
        <v>4</v>
      </c>
      <c r="B3906" s="4" t="s">
        <v>5</v>
      </c>
      <c r="C3906" s="4" t="s">
        <v>10</v>
      </c>
      <c r="D3906" s="4" t="s">
        <v>24</v>
      </c>
      <c r="E3906" s="4" t="s">
        <v>24</v>
      </c>
      <c r="F3906" s="4" t="s">
        <v>24</v>
      </c>
      <c r="G3906" s="4" t="s">
        <v>10</v>
      </c>
      <c r="H3906" s="4" t="s">
        <v>10</v>
      </c>
    </row>
    <row r="3907" spans="1:9">
      <c r="A3907" t="n">
        <v>31721</v>
      </c>
      <c r="B3907" s="53" t="n">
        <v>60</v>
      </c>
      <c r="C3907" s="7" t="n">
        <v>0</v>
      </c>
      <c r="D3907" s="7" t="n">
        <v>0</v>
      </c>
      <c r="E3907" s="7" t="n">
        <v>0</v>
      </c>
      <c r="F3907" s="7" t="n">
        <v>0</v>
      </c>
      <c r="G3907" s="7" t="n">
        <v>0</v>
      </c>
      <c r="H3907" s="7" t="n">
        <v>0</v>
      </c>
    </row>
    <row r="3908" spans="1:9">
      <c r="A3908" t="s">
        <v>4</v>
      </c>
      <c r="B3908" s="4" t="s">
        <v>5</v>
      </c>
      <c r="C3908" s="4" t="s">
        <v>10</v>
      </c>
      <c r="D3908" s="4" t="s">
        <v>10</v>
      </c>
      <c r="E3908" s="4" t="s">
        <v>10</v>
      </c>
    </row>
    <row r="3909" spans="1:9">
      <c r="A3909" t="n">
        <v>31740</v>
      </c>
      <c r="B3909" s="73" t="n">
        <v>61</v>
      </c>
      <c r="C3909" s="7" t="n">
        <v>0</v>
      </c>
      <c r="D3909" s="7" t="n">
        <v>1560</v>
      </c>
      <c r="E3909" s="7" t="n">
        <v>1000</v>
      </c>
    </row>
    <row r="3910" spans="1:9">
      <c r="A3910" t="s">
        <v>4</v>
      </c>
      <c r="B3910" s="4" t="s">
        <v>5</v>
      </c>
      <c r="C3910" s="4" t="s">
        <v>10</v>
      </c>
      <c r="D3910" s="4" t="s">
        <v>10</v>
      </c>
      <c r="E3910" s="4" t="s">
        <v>10</v>
      </c>
    </row>
    <row r="3911" spans="1:9">
      <c r="A3911" t="n">
        <v>31747</v>
      </c>
      <c r="B3911" s="73" t="n">
        <v>61</v>
      </c>
      <c r="C3911" s="7" t="n">
        <v>2</v>
      </c>
      <c r="D3911" s="7" t="n">
        <v>1560</v>
      </c>
      <c r="E3911" s="7" t="n">
        <v>1000</v>
      </c>
    </row>
    <row r="3912" spans="1:9">
      <c r="A3912" t="s">
        <v>4</v>
      </c>
      <c r="B3912" s="4" t="s">
        <v>5</v>
      </c>
      <c r="C3912" s="4" t="s">
        <v>10</v>
      </c>
      <c r="D3912" s="4" t="s">
        <v>10</v>
      </c>
      <c r="E3912" s="4" t="s">
        <v>10</v>
      </c>
    </row>
    <row r="3913" spans="1:9">
      <c r="A3913" t="n">
        <v>31754</v>
      </c>
      <c r="B3913" s="73" t="n">
        <v>61</v>
      </c>
      <c r="C3913" s="7" t="n">
        <v>25</v>
      </c>
      <c r="D3913" s="7" t="n">
        <v>1560</v>
      </c>
      <c r="E3913" s="7" t="n">
        <v>1000</v>
      </c>
    </row>
    <row r="3914" spans="1:9">
      <c r="A3914" t="s">
        <v>4</v>
      </c>
      <c r="B3914" s="4" t="s">
        <v>5</v>
      </c>
      <c r="C3914" s="4" t="s">
        <v>10</v>
      </c>
      <c r="D3914" s="4" t="s">
        <v>10</v>
      </c>
      <c r="E3914" s="4" t="s">
        <v>10</v>
      </c>
    </row>
    <row r="3915" spans="1:9">
      <c r="A3915" t="n">
        <v>31761</v>
      </c>
      <c r="B3915" s="73" t="n">
        <v>61</v>
      </c>
      <c r="C3915" s="7" t="n">
        <v>4</v>
      </c>
      <c r="D3915" s="7" t="n">
        <v>1560</v>
      </c>
      <c r="E3915" s="7" t="n">
        <v>1000</v>
      </c>
    </row>
    <row r="3916" spans="1:9">
      <c r="A3916" t="s">
        <v>4</v>
      </c>
      <c r="B3916" s="4" t="s">
        <v>5</v>
      </c>
      <c r="C3916" s="4" t="s">
        <v>10</v>
      </c>
      <c r="D3916" s="4" t="s">
        <v>10</v>
      </c>
      <c r="E3916" s="4" t="s">
        <v>10</v>
      </c>
    </row>
    <row r="3917" spans="1:9">
      <c r="A3917" t="n">
        <v>31768</v>
      </c>
      <c r="B3917" s="73" t="n">
        <v>61</v>
      </c>
      <c r="C3917" s="7" t="n">
        <v>7</v>
      </c>
      <c r="D3917" s="7" t="n">
        <v>1560</v>
      </c>
      <c r="E3917" s="7" t="n">
        <v>1000</v>
      </c>
    </row>
    <row r="3918" spans="1:9">
      <c r="A3918" t="s">
        <v>4</v>
      </c>
      <c r="B3918" s="4" t="s">
        <v>5</v>
      </c>
      <c r="C3918" s="4" t="s">
        <v>10</v>
      </c>
      <c r="D3918" s="4" t="s">
        <v>10</v>
      </c>
      <c r="E3918" s="4" t="s">
        <v>10</v>
      </c>
    </row>
    <row r="3919" spans="1:9">
      <c r="A3919" t="n">
        <v>31775</v>
      </c>
      <c r="B3919" s="73" t="n">
        <v>61</v>
      </c>
      <c r="C3919" s="7" t="n">
        <v>24</v>
      </c>
      <c r="D3919" s="7" t="n">
        <v>1560</v>
      </c>
      <c r="E3919" s="7" t="n">
        <v>1000</v>
      </c>
    </row>
    <row r="3920" spans="1:9">
      <c r="A3920" t="s">
        <v>4</v>
      </c>
      <c r="B3920" s="4" t="s">
        <v>5</v>
      </c>
      <c r="C3920" s="4" t="s">
        <v>10</v>
      </c>
      <c r="D3920" s="4" t="s">
        <v>10</v>
      </c>
      <c r="E3920" s="4" t="s">
        <v>10</v>
      </c>
    </row>
    <row r="3921" spans="1:8">
      <c r="A3921" t="n">
        <v>31782</v>
      </c>
      <c r="B3921" s="73" t="n">
        <v>61</v>
      </c>
      <c r="C3921" s="7" t="n">
        <v>16</v>
      </c>
      <c r="D3921" s="7" t="n">
        <v>1560</v>
      </c>
      <c r="E3921" s="7" t="n">
        <v>1000</v>
      </c>
    </row>
    <row r="3922" spans="1:8">
      <c r="A3922" t="s">
        <v>4</v>
      </c>
      <c r="B3922" s="4" t="s">
        <v>5</v>
      </c>
      <c r="C3922" s="4" t="s">
        <v>10</v>
      </c>
      <c r="D3922" s="4" t="s">
        <v>10</v>
      </c>
      <c r="E3922" s="4" t="s">
        <v>10</v>
      </c>
    </row>
    <row r="3923" spans="1:8">
      <c r="A3923" t="n">
        <v>31789</v>
      </c>
      <c r="B3923" s="73" t="n">
        <v>61</v>
      </c>
      <c r="C3923" s="7" t="n">
        <v>7032</v>
      </c>
      <c r="D3923" s="7" t="n">
        <v>1560</v>
      </c>
      <c r="E3923" s="7" t="n">
        <v>1000</v>
      </c>
    </row>
    <row r="3924" spans="1:8">
      <c r="A3924" t="s">
        <v>4</v>
      </c>
      <c r="B3924" s="4" t="s">
        <v>5</v>
      </c>
      <c r="C3924" s="4" t="s">
        <v>10</v>
      </c>
      <c r="D3924" s="4" t="s">
        <v>9</v>
      </c>
    </row>
    <row r="3925" spans="1:8">
      <c r="A3925" t="n">
        <v>31796</v>
      </c>
      <c r="B3925" s="52" t="n">
        <v>43</v>
      </c>
      <c r="C3925" s="7" t="n">
        <v>0</v>
      </c>
      <c r="D3925" s="7" t="n">
        <v>16</v>
      </c>
    </row>
    <row r="3926" spans="1:8">
      <c r="A3926" t="s">
        <v>4</v>
      </c>
      <c r="B3926" s="4" t="s">
        <v>5</v>
      </c>
      <c r="C3926" s="4" t="s">
        <v>10</v>
      </c>
      <c r="D3926" s="4" t="s">
        <v>14</v>
      </c>
      <c r="E3926" s="4" t="s">
        <v>14</v>
      </c>
      <c r="F3926" s="4" t="s">
        <v>6</v>
      </c>
    </row>
    <row r="3927" spans="1:8">
      <c r="A3927" t="n">
        <v>31803</v>
      </c>
      <c r="B3927" s="61" t="n">
        <v>47</v>
      </c>
      <c r="C3927" s="7" t="n">
        <v>0</v>
      </c>
      <c r="D3927" s="7" t="n">
        <v>0</v>
      </c>
      <c r="E3927" s="7" t="n">
        <v>0</v>
      </c>
      <c r="F3927" s="7" t="s">
        <v>324</v>
      </c>
    </row>
    <row r="3928" spans="1:8">
      <c r="A3928" t="s">
        <v>4</v>
      </c>
      <c r="B3928" s="4" t="s">
        <v>5</v>
      </c>
      <c r="C3928" s="4" t="s">
        <v>10</v>
      </c>
    </row>
    <row r="3929" spans="1:8">
      <c r="A3929" t="n">
        <v>31825</v>
      </c>
      <c r="B3929" s="41" t="n">
        <v>16</v>
      </c>
      <c r="C3929" s="7" t="n">
        <v>0</v>
      </c>
    </row>
    <row r="3930" spans="1:8">
      <c r="A3930" t="s">
        <v>4</v>
      </c>
      <c r="B3930" s="4" t="s">
        <v>5</v>
      </c>
      <c r="C3930" s="4" t="s">
        <v>10</v>
      </c>
      <c r="D3930" s="4" t="s">
        <v>14</v>
      </c>
      <c r="E3930" s="4" t="s">
        <v>6</v>
      </c>
      <c r="F3930" s="4" t="s">
        <v>24</v>
      </c>
      <c r="G3930" s="4" t="s">
        <v>24</v>
      </c>
      <c r="H3930" s="4" t="s">
        <v>24</v>
      </c>
    </row>
    <row r="3931" spans="1:8">
      <c r="A3931" t="n">
        <v>31828</v>
      </c>
      <c r="B3931" s="60" t="n">
        <v>48</v>
      </c>
      <c r="C3931" s="7" t="n">
        <v>0</v>
      </c>
      <c r="D3931" s="7" t="n">
        <v>0</v>
      </c>
      <c r="E3931" s="7" t="s">
        <v>100</v>
      </c>
      <c r="F3931" s="7" t="n">
        <v>0</v>
      </c>
      <c r="G3931" s="7" t="n">
        <v>1</v>
      </c>
      <c r="H3931" s="7" t="n">
        <v>0</v>
      </c>
    </row>
    <row r="3932" spans="1:8">
      <c r="A3932" t="s">
        <v>4</v>
      </c>
      <c r="B3932" s="4" t="s">
        <v>5</v>
      </c>
      <c r="C3932" s="4" t="s">
        <v>10</v>
      </c>
      <c r="D3932" s="4" t="s">
        <v>14</v>
      </c>
      <c r="E3932" s="4" t="s">
        <v>6</v>
      </c>
      <c r="F3932" s="4" t="s">
        <v>24</v>
      </c>
      <c r="G3932" s="4" t="s">
        <v>24</v>
      </c>
      <c r="H3932" s="4" t="s">
        <v>24</v>
      </c>
    </row>
    <row r="3933" spans="1:8">
      <c r="A3933" t="n">
        <v>31852</v>
      </c>
      <c r="B3933" s="60" t="n">
        <v>48</v>
      </c>
      <c r="C3933" s="7" t="n">
        <v>0</v>
      </c>
      <c r="D3933" s="7" t="n">
        <v>0</v>
      </c>
      <c r="E3933" s="7" t="s">
        <v>316</v>
      </c>
      <c r="F3933" s="7" t="n">
        <v>0</v>
      </c>
      <c r="G3933" s="7" t="n">
        <v>1</v>
      </c>
      <c r="H3933" s="7" t="n">
        <v>0</v>
      </c>
    </row>
    <row r="3934" spans="1:8">
      <c r="A3934" t="s">
        <v>4</v>
      </c>
      <c r="B3934" s="4" t="s">
        <v>5</v>
      </c>
      <c r="C3934" s="4" t="s">
        <v>14</v>
      </c>
      <c r="D3934" s="4" t="s">
        <v>10</v>
      </c>
    </row>
    <row r="3935" spans="1:8">
      <c r="A3935" t="n">
        <v>31881</v>
      </c>
      <c r="B3935" s="37" t="n">
        <v>58</v>
      </c>
      <c r="C3935" s="7" t="n">
        <v>255</v>
      </c>
      <c r="D3935" s="7" t="n">
        <v>0</v>
      </c>
    </row>
    <row r="3936" spans="1:8">
      <c r="A3936" t="s">
        <v>4</v>
      </c>
      <c r="B3936" s="4" t="s">
        <v>5</v>
      </c>
      <c r="C3936" s="4" t="s">
        <v>10</v>
      </c>
    </row>
    <row r="3937" spans="1:8">
      <c r="A3937" t="n">
        <v>31885</v>
      </c>
      <c r="B3937" s="41" t="n">
        <v>16</v>
      </c>
      <c r="C3937" s="7" t="n">
        <v>3000</v>
      </c>
    </row>
    <row r="3938" spans="1:8">
      <c r="A3938" t="s">
        <v>4</v>
      </c>
      <c r="B3938" s="4" t="s">
        <v>5</v>
      </c>
      <c r="C3938" s="4" t="s">
        <v>14</v>
      </c>
      <c r="D3938" s="4" t="s">
        <v>10</v>
      </c>
      <c r="E3938" s="4" t="s">
        <v>10</v>
      </c>
      <c r="F3938" s="4" t="s">
        <v>14</v>
      </c>
    </row>
    <row r="3939" spans="1:8">
      <c r="A3939" t="n">
        <v>31888</v>
      </c>
      <c r="B3939" s="31" t="n">
        <v>25</v>
      </c>
      <c r="C3939" s="7" t="n">
        <v>1</v>
      </c>
      <c r="D3939" s="7" t="n">
        <v>60</v>
      </c>
      <c r="E3939" s="7" t="n">
        <v>640</v>
      </c>
      <c r="F3939" s="7" t="n">
        <v>1</v>
      </c>
    </row>
    <row r="3940" spans="1:8">
      <c r="A3940" t="s">
        <v>4</v>
      </c>
      <c r="B3940" s="4" t="s">
        <v>5</v>
      </c>
      <c r="C3940" s="4" t="s">
        <v>14</v>
      </c>
      <c r="D3940" s="4" t="s">
        <v>10</v>
      </c>
      <c r="E3940" s="4" t="s">
        <v>6</v>
      </c>
    </row>
    <row r="3941" spans="1:8">
      <c r="A3941" t="n">
        <v>31895</v>
      </c>
      <c r="B3941" s="57" t="n">
        <v>51</v>
      </c>
      <c r="C3941" s="7" t="n">
        <v>4</v>
      </c>
      <c r="D3941" s="7" t="n">
        <v>2</v>
      </c>
      <c r="E3941" s="7" t="s">
        <v>196</v>
      </c>
    </row>
    <row r="3942" spans="1:8">
      <c r="A3942" t="s">
        <v>4</v>
      </c>
      <c r="B3942" s="4" t="s">
        <v>5</v>
      </c>
      <c r="C3942" s="4" t="s">
        <v>10</v>
      </c>
    </row>
    <row r="3943" spans="1:8">
      <c r="A3943" t="n">
        <v>31909</v>
      </c>
      <c r="B3943" s="41" t="n">
        <v>16</v>
      </c>
      <c r="C3943" s="7" t="n">
        <v>0</v>
      </c>
    </row>
    <row r="3944" spans="1:8">
      <c r="A3944" t="s">
        <v>4</v>
      </c>
      <c r="B3944" s="4" t="s">
        <v>5</v>
      </c>
      <c r="C3944" s="4" t="s">
        <v>10</v>
      </c>
      <c r="D3944" s="4" t="s">
        <v>14</v>
      </c>
      <c r="E3944" s="4" t="s">
        <v>9</v>
      </c>
      <c r="F3944" s="4" t="s">
        <v>50</v>
      </c>
      <c r="G3944" s="4" t="s">
        <v>14</v>
      </c>
      <c r="H3944" s="4" t="s">
        <v>14</v>
      </c>
    </row>
    <row r="3945" spans="1:8">
      <c r="A3945" t="n">
        <v>31912</v>
      </c>
      <c r="B3945" s="58" t="n">
        <v>26</v>
      </c>
      <c r="C3945" s="7" t="n">
        <v>2</v>
      </c>
      <c r="D3945" s="7" t="n">
        <v>17</v>
      </c>
      <c r="E3945" s="7" t="n">
        <v>61117</v>
      </c>
      <c r="F3945" s="7" t="s">
        <v>349</v>
      </c>
      <c r="G3945" s="7" t="n">
        <v>2</v>
      </c>
      <c r="H3945" s="7" t="n">
        <v>0</v>
      </c>
    </row>
    <row r="3946" spans="1:8">
      <c r="A3946" t="s">
        <v>4</v>
      </c>
      <c r="B3946" s="4" t="s">
        <v>5</v>
      </c>
    </row>
    <row r="3947" spans="1:8">
      <c r="A3947" t="n">
        <v>31941</v>
      </c>
      <c r="B3947" s="33" t="n">
        <v>28</v>
      </c>
    </row>
    <row r="3948" spans="1:8">
      <c r="A3948" t="s">
        <v>4</v>
      </c>
      <c r="B3948" s="4" t="s">
        <v>5</v>
      </c>
      <c r="C3948" s="4" t="s">
        <v>14</v>
      </c>
      <c r="D3948" s="4" t="s">
        <v>10</v>
      </c>
      <c r="E3948" s="4" t="s">
        <v>10</v>
      </c>
      <c r="F3948" s="4" t="s">
        <v>14</v>
      </c>
    </row>
    <row r="3949" spans="1:8">
      <c r="A3949" t="n">
        <v>31942</v>
      </c>
      <c r="B3949" s="31" t="n">
        <v>25</v>
      </c>
      <c r="C3949" s="7" t="n">
        <v>1</v>
      </c>
      <c r="D3949" s="7" t="n">
        <v>260</v>
      </c>
      <c r="E3949" s="7" t="n">
        <v>640</v>
      </c>
      <c r="F3949" s="7" t="n">
        <v>1</v>
      </c>
    </row>
    <row r="3950" spans="1:8">
      <c r="A3950" t="s">
        <v>4</v>
      </c>
      <c r="B3950" s="4" t="s">
        <v>5</v>
      </c>
      <c r="C3950" s="4" t="s">
        <v>14</v>
      </c>
      <c r="D3950" s="4" t="s">
        <v>10</v>
      </c>
      <c r="E3950" s="4" t="s">
        <v>6</v>
      </c>
    </row>
    <row r="3951" spans="1:8">
      <c r="A3951" t="n">
        <v>31949</v>
      </c>
      <c r="B3951" s="57" t="n">
        <v>51</v>
      </c>
      <c r="C3951" s="7" t="n">
        <v>4</v>
      </c>
      <c r="D3951" s="7" t="n">
        <v>4</v>
      </c>
      <c r="E3951" s="7" t="s">
        <v>198</v>
      </c>
    </row>
    <row r="3952" spans="1:8">
      <c r="A3952" t="s">
        <v>4</v>
      </c>
      <c r="B3952" s="4" t="s">
        <v>5</v>
      </c>
      <c r="C3952" s="4" t="s">
        <v>10</v>
      </c>
    </row>
    <row r="3953" spans="1:8">
      <c r="A3953" t="n">
        <v>31962</v>
      </c>
      <c r="B3953" s="41" t="n">
        <v>16</v>
      </c>
      <c r="C3953" s="7" t="n">
        <v>0</v>
      </c>
    </row>
    <row r="3954" spans="1:8">
      <c r="A3954" t="s">
        <v>4</v>
      </c>
      <c r="B3954" s="4" t="s">
        <v>5</v>
      </c>
      <c r="C3954" s="4" t="s">
        <v>10</v>
      </c>
      <c r="D3954" s="4" t="s">
        <v>14</v>
      </c>
      <c r="E3954" s="4" t="s">
        <v>9</v>
      </c>
      <c r="F3954" s="4" t="s">
        <v>50</v>
      </c>
      <c r="G3954" s="4" t="s">
        <v>14</v>
      </c>
      <c r="H3954" s="4" t="s">
        <v>14</v>
      </c>
      <c r="I3954" s="4" t="s">
        <v>14</v>
      </c>
      <c r="J3954" s="4" t="s">
        <v>9</v>
      </c>
      <c r="K3954" s="4" t="s">
        <v>50</v>
      </c>
      <c r="L3954" s="4" t="s">
        <v>14</v>
      </c>
      <c r="M3954" s="4" t="s">
        <v>14</v>
      </c>
    </row>
    <row r="3955" spans="1:8">
      <c r="A3955" t="n">
        <v>31965</v>
      </c>
      <c r="B3955" s="58" t="n">
        <v>26</v>
      </c>
      <c r="C3955" s="7" t="n">
        <v>4</v>
      </c>
      <c r="D3955" s="7" t="n">
        <v>17</v>
      </c>
      <c r="E3955" s="7" t="n">
        <v>61118</v>
      </c>
      <c r="F3955" s="7" t="s">
        <v>350</v>
      </c>
      <c r="G3955" s="7" t="n">
        <v>2</v>
      </c>
      <c r="H3955" s="7" t="n">
        <v>3</v>
      </c>
      <c r="I3955" s="7" t="n">
        <v>17</v>
      </c>
      <c r="J3955" s="7" t="n">
        <v>61119</v>
      </c>
      <c r="K3955" s="7" t="s">
        <v>351</v>
      </c>
      <c r="L3955" s="7" t="n">
        <v>2</v>
      </c>
      <c r="M3955" s="7" t="n">
        <v>0</v>
      </c>
    </row>
    <row r="3956" spans="1:8">
      <c r="A3956" t="s">
        <v>4</v>
      </c>
      <c r="B3956" s="4" t="s">
        <v>5</v>
      </c>
    </row>
    <row r="3957" spans="1:8">
      <c r="A3957" t="n">
        <v>32118</v>
      </c>
      <c r="B3957" s="33" t="n">
        <v>28</v>
      </c>
    </row>
    <row r="3958" spans="1:8">
      <c r="A3958" t="s">
        <v>4</v>
      </c>
      <c r="B3958" s="4" t="s">
        <v>5</v>
      </c>
      <c r="C3958" s="4" t="s">
        <v>14</v>
      </c>
      <c r="D3958" s="4" t="s">
        <v>10</v>
      </c>
      <c r="E3958" s="4" t="s">
        <v>10</v>
      </c>
      <c r="F3958" s="4" t="s">
        <v>14</v>
      </c>
    </row>
    <row r="3959" spans="1:8">
      <c r="A3959" t="n">
        <v>32119</v>
      </c>
      <c r="B3959" s="31" t="n">
        <v>25</v>
      </c>
      <c r="C3959" s="7" t="n">
        <v>1</v>
      </c>
      <c r="D3959" s="7" t="n">
        <v>60</v>
      </c>
      <c r="E3959" s="7" t="n">
        <v>500</v>
      </c>
      <c r="F3959" s="7" t="n">
        <v>1</v>
      </c>
    </row>
    <row r="3960" spans="1:8">
      <c r="A3960" t="s">
        <v>4</v>
      </c>
      <c r="B3960" s="4" t="s">
        <v>5</v>
      </c>
      <c r="C3960" s="4" t="s">
        <v>14</v>
      </c>
      <c r="D3960" s="4" t="s">
        <v>10</v>
      </c>
      <c r="E3960" s="4" t="s">
        <v>6</v>
      </c>
    </row>
    <row r="3961" spans="1:8">
      <c r="A3961" t="n">
        <v>32126</v>
      </c>
      <c r="B3961" s="57" t="n">
        <v>51</v>
      </c>
      <c r="C3961" s="7" t="n">
        <v>4</v>
      </c>
      <c r="D3961" s="7" t="n">
        <v>7</v>
      </c>
      <c r="E3961" s="7" t="s">
        <v>352</v>
      </c>
    </row>
    <row r="3962" spans="1:8">
      <c r="A3962" t="s">
        <v>4</v>
      </c>
      <c r="B3962" s="4" t="s">
        <v>5</v>
      </c>
      <c r="C3962" s="4" t="s">
        <v>10</v>
      </c>
    </row>
    <row r="3963" spans="1:8">
      <c r="A3963" t="n">
        <v>32140</v>
      </c>
      <c r="B3963" s="41" t="n">
        <v>16</v>
      </c>
      <c r="C3963" s="7" t="n">
        <v>0</v>
      </c>
    </row>
    <row r="3964" spans="1:8">
      <c r="A3964" t="s">
        <v>4</v>
      </c>
      <c r="B3964" s="4" t="s">
        <v>5</v>
      </c>
      <c r="C3964" s="4" t="s">
        <v>10</v>
      </c>
      <c r="D3964" s="4" t="s">
        <v>14</v>
      </c>
      <c r="E3964" s="4" t="s">
        <v>9</v>
      </c>
      <c r="F3964" s="4" t="s">
        <v>50</v>
      </c>
      <c r="G3964" s="4" t="s">
        <v>14</v>
      </c>
      <c r="H3964" s="4" t="s">
        <v>14</v>
      </c>
      <c r="I3964" s="4" t="s">
        <v>14</v>
      </c>
      <c r="J3964" s="4" t="s">
        <v>9</v>
      </c>
      <c r="K3964" s="4" t="s">
        <v>50</v>
      </c>
      <c r="L3964" s="4" t="s">
        <v>14</v>
      </c>
      <c r="M3964" s="4" t="s">
        <v>14</v>
      </c>
      <c r="N3964" s="4" t="s">
        <v>14</v>
      </c>
      <c r="O3964" s="4" t="s">
        <v>9</v>
      </c>
      <c r="P3964" s="4" t="s">
        <v>50</v>
      </c>
      <c r="Q3964" s="4" t="s">
        <v>14</v>
      </c>
      <c r="R3964" s="4" t="s">
        <v>14</v>
      </c>
    </row>
    <row r="3965" spans="1:8">
      <c r="A3965" t="n">
        <v>32143</v>
      </c>
      <c r="B3965" s="58" t="n">
        <v>26</v>
      </c>
      <c r="C3965" s="7" t="n">
        <v>7</v>
      </c>
      <c r="D3965" s="7" t="n">
        <v>17</v>
      </c>
      <c r="E3965" s="7" t="n">
        <v>61120</v>
      </c>
      <c r="F3965" s="7" t="s">
        <v>353</v>
      </c>
      <c r="G3965" s="7" t="n">
        <v>2</v>
      </c>
      <c r="H3965" s="7" t="n">
        <v>3</v>
      </c>
      <c r="I3965" s="7" t="n">
        <v>17</v>
      </c>
      <c r="J3965" s="7" t="n">
        <v>61121</v>
      </c>
      <c r="K3965" s="7" t="s">
        <v>354</v>
      </c>
      <c r="L3965" s="7" t="n">
        <v>2</v>
      </c>
      <c r="M3965" s="7" t="n">
        <v>3</v>
      </c>
      <c r="N3965" s="7" t="n">
        <v>17</v>
      </c>
      <c r="O3965" s="7" t="n">
        <v>61122</v>
      </c>
      <c r="P3965" s="7" t="s">
        <v>355</v>
      </c>
      <c r="Q3965" s="7" t="n">
        <v>2</v>
      </c>
      <c r="R3965" s="7" t="n">
        <v>0</v>
      </c>
    </row>
    <row r="3966" spans="1:8">
      <c r="A3966" t="s">
        <v>4</v>
      </c>
      <c r="B3966" s="4" t="s">
        <v>5</v>
      </c>
    </row>
    <row r="3967" spans="1:8">
      <c r="A3967" t="n">
        <v>32345</v>
      </c>
      <c r="B3967" s="33" t="n">
        <v>28</v>
      </c>
    </row>
    <row r="3968" spans="1:8">
      <c r="A3968" t="s">
        <v>4</v>
      </c>
      <c r="B3968" s="4" t="s">
        <v>5</v>
      </c>
      <c r="C3968" s="4" t="s">
        <v>10</v>
      </c>
      <c r="D3968" s="4" t="s">
        <v>14</v>
      </c>
    </row>
    <row r="3969" spans="1:18">
      <c r="A3969" t="n">
        <v>32346</v>
      </c>
      <c r="B3969" s="69" t="n">
        <v>89</v>
      </c>
      <c r="C3969" s="7" t="n">
        <v>65533</v>
      </c>
      <c r="D3969" s="7" t="n">
        <v>1</v>
      </c>
    </row>
    <row r="3970" spans="1:18">
      <c r="A3970" t="s">
        <v>4</v>
      </c>
      <c r="B3970" s="4" t="s">
        <v>5</v>
      </c>
      <c r="C3970" s="4" t="s">
        <v>14</v>
      </c>
      <c r="D3970" s="4" t="s">
        <v>10</v>
      </c>
      <c r="E3970" s="4" t="s">
        <v>10</v>
      </c>
      <c r="F3970" s="4" t="s">
        <v>14</v>
      </c>
    </row>
    <row r="3971" spans="1:18">
      <c r="A3971" t="n">
        <v>32350</v>
      </c>
      <c r="B3971" s="31" t="n">
        <v>25</v>
      </c>
      <c r="C3971" s="7" t="n">
        <v>1</v>
      </c>
      <c r="D3971" s="7" t="n">
        <v>65535</v>
      </c>
      <c r="E3971" s="7" t="n">
        <v>65535</v>
      </c>
      <c r="F3971" s="7" t="n">
        <v>0</v>
      </c>
    </row>
    <row r="3972" spans="1:18">
      <c r="A3972" t="s">
        <v>4</v>
      </c>
      <c r="B3972" s="4" t="s">
        <v>5</v>
      </c>
      <c r="C3972" s="4" t="s">
        <v>10</v>
      </c>
      <c r="D3972" s="4" t="s">
        <v>14</v>
      </c>
    </row>
    <row r="3973" spans="1:18">
      <c r="A3973" t="n">
        <v>32357</v>
      </c>
      <c r="B3973" s="68" t="n">
        <v>67</v>
      </c>
      <c r="C3973" s="7" t="n">
        <v>1560</v>
      </c>
      <c r="D3973" s="7" t="n">
        <v>2</v>
      </c>
    </row>
    <row r="3974" spans="1:18">
      <c r="A3974" t="s">
        <v>4</v>
      </c>
      <c r="B3974" s="4" t="s">
        <v>5</v>
      </c>
      <c r="C3974" s="4" t="s">
        <v>10</v>
      </c>
      <c r="D3974" s="4" t="s">
        <v>14</v>
      </c>
    </row>
    <row r="3975" spans="1:18">
      <c r="A3975" t="n">
        <v>32361</v>
      </c>
      <c r="B3975" s="68" t="n">
        <v>67</v>
      </c>
      <c r="C3975" s="7" t="n">
        <v>1561</v>
      </c>
      <c r="D3975" s="7" t="n">
        <v>2</v>
      </c>
    </row>
    <row r="3976" spans="1:18">
      <c r="A3976" t="s">
        <v>4</v>
      </c>
      <c r="B3976" s="4" t="s">
        <v>5</v>
      </c>
      <c r="C3976" s="4" t="s">
        <v>10</v>
      </c>
      <c r="D3976" s="4" t="s">
        <v>14</v>
      </c>
    </row>
    <row r="3977" spans="1:18">
      <c r="A3977" t="n">
        <v>32365</v>
      </c>
      <c r="B3977" s="68" t="n">
        <v>67</v>
      </c>
      <c r="C3977" s="7" t="n">
        <v>1562</v>
      </c>
      <c r="D3977" s="7" t="n">
        <v>2</v>
      </c>
    </row>
    <row r="3978" spans="1:18">
      <c r="A3978" t="s">
        <v>4</v>
      </c>
      <c r="B3978" s="4" t="s">
        <v>5</v>
      </c>
      <c r="C3978" s="4" t="s">
        <v>10</v>
      </c>
      <c r="D3978" s="4" t="s">
        <v>14</v>
      </c>
    </row>
    <row r="3979" spans="1:18">
      <c r="A3979" t="n">
        <v>32369</v>
      </c>
      <c r="B3979" s="68" t="n">
        <v>67</v>
      </c>
      <c r="C3979" s="7" t="n">
        <v>1563</v>
      </c>
      <c r="D3979" s="7" t="n">
        <v>2</v>
      </c>
    </row>
    <row r="3980" spans="1:18">
      <c r="A3980" t="s">
        <v>4</v>
      </c>
      <c r="B3980" s="4" t="s">
        <v>5</v>
      </c>
      <c r="C3980" s="4" t="s">
        <v>14</v>
      </c>
      <c r="D3980" s="4" t="s">
        <v>10</v>
      </c>
      <c r="E3980" s="4" t="s">
        <v>24</v>
      </c>
    </row>
    <row r="3981" spans="1:18">
      <c r="A3981" t="n">
        <v>32373</v>
      </c>
      <c r="B3981" s="37" t="n">
        <v>58</v>
      </c>
      <c r="C3981" s="7" t="n">
        <v>101</v>
      </c>
      <c r="D3981" s="7" t="n">
        <v>500</v>
      </c>
      <c r="E3981" s="7" t="n">
        <v>1</v>
      </c>
    </row>
    <row r="3982" spans="1:18">
      <c r="A3982" t="s">
        <v>4</v>
      </c>
      <c r="B3982" s="4" t="s">
        <v>5</v>
      </c>
      <c r="C3982" s="4" t="s">
        <v>14</v>
      </c>
      <c r="D3982" s="4" t="s">
        <v>10</v>
      </c>
    </row>
    <row r="3983" spans="1:18">
      <c r="A3983" t="n">
        <v>32381</v>
      </c>
      <c r="B3983" s="37" t="n">
        <v>58</v>
      </c>
      <c r="C3983" s="7" t="n">
        <v>254</v>
      </c>
      <c r="D3983" s="7" t="n">
        <v>0</v>
      </c>
    </row>
    <row r="3984" spans="1:18">
      <c r="A3984" t="s">
        <v>4</v>
      </c>
      <c r="B3984" s="4" t="s">
        <v>5</v>
      </c>
      <c r="C3984" s="4" t="s">
        <v>14</v>
      </c>
      <c r="D3984" s="4" t="s">
        <v>14</v>
      </c>
      <c r="E3984" s="4" t="s">
        <v>24</v>
      </c>
      <c r="F3984" s="4" t="s">
        <v>24</v>
      </c>
      <c r="G3984" s="4" t="s">
        <v>24</v>
      </c>
      <c r="H3984" s="4" t="s">
        <v>10</v>
      </c>
    </row>
    <row r="3985" spans="1:8">
      <c r="A3985" t="n">
        <v>32385</v>
      </c>
      <c r="B3985" s="66" t="n">
        <v>45</v>
      </c>
      <c r="C3985" s="7" t="n">
        <v>2</v>
      </c>
      <c r="D3985" s="7" t="n">
        <v>3</v>
      </c>
      <c r="E3985" s="7" t="n">
        <v>-135.5</v>
      </c>
      <c r="F3985" s="7" t="n">
        <v>4.46999979019165</v>
      </c>
      <c r="G3985" s="7" t="n">
        <v>139.440002441406</v>
      </c>
      <c r="H3985" s="7" t="n">
        <v>0</v>
      </c>
    </row>
    <row r="3986" spans="1:8">
      <c r="A3986" t="s">
        <v>4</v>
      </c>
      <c r="B3986" s="4" t="s">
        <v>5</v>
      </c>
      <c r="C3986" s="4" t="s">
        <v>14</v>
      </c>
      <c r="D3986" s="4" t="s">
        <v>14</v>
      </c>
      <c r="E3986" s="4" t="s">
        <v>24</v>
      </c>
      <c r="F3986" s="4" t="s">
        <v>24</v>
      </c>
      <c r="G3986" s="4" t="s">
        <v>24</v>
      </c>
      <c r="H3986" s="4" t="s">
        <v>10</v>
      </c>
      <c r="I3986" s="4" t="s">
        <v>14</v>
      </c>
    </row>
    <row r="3987" spans="1:8">
      <c r="A3987" t="n">
        <v>32402</v>
      </c>
      <c r="B3987" s="66" t="n">
        <v>45</v>
      </c>
      <c r="C3987" s="7" t="n">
        <v>4</v>
      </c>
      <c r="D3987" s="7" t="n">
        <v>3</v>
      </c>
      <c r="E3987" s="7" t="n">
        <v>15.5699996948242</v>
      </c>
      <c r="F3987" s="7" t="n">
        <v>326.950012207031</v>
      </c>
      <c r="G3987" s="7" t="n">
        <v>346</v>
      </c>
      <c r="H3987" s="7" t="n">
        <v>0</v>
      </c>
      <c r="I3987" s="7" t="n">
        <v>0</v>
      </c>
    </row>
    <row r="3988" spans="1:8">
      <c r="A3988" t="s">
        <v>4</v>
      </c>
      <c r="B3988" s="4" t="s">
        <v>5</v>
      </c>
      <c r="C3988" s="4" t="s">
        <v>14</v>
      </c>
      <c r="D3988" s="4" t="s">
        <v>14</v>
      </c>
      <c r="E3988" s="4" t="s">
        <v>24</v>
      </c>
      <c r="F3988" s="4" t="s">
        <v>10</v>
      </c>
    </row>
    <row r="3989" spans="1:8">
      <c r="A3989" t="n">
        <v>32420</v>
      </c>
      <c r="B3989" s="66" t="n">
        <v>45</v>
      </c>
      <c r="C3989" s="7" t="n">
        <v>5</v>
      </c>
      <c r="D3989" s="7" t="n">
        <v>3</v>
      </c>
      <c r="E3989" s="7" t="n">
        <v>5</v>
      </c>
      <c r="F3989" s="7" t="n">
        <v>0</v>
      </c>
    </row>
    <row r="3990" spans="1:8">
      <c r="A3990" t="s">
        <v>4</v>
      </c>
      <c r="B3990" s="4" t="s">
        <v>5</v>
      </c>
      <c r="C3990" s="4" t="s">
        <v>14</v>
      </c>
      <c r="D3990" s="4" t="s">
        <v>14</v>
      </c>
      <c r="E3990" s="4" t="s">
        <v>24</v>
      </c>
      <c r="F3990" s="4" t="s">
        <v>10</v>
      </c>
    </row>
    <row r="3991" spans="1:8">
      <c r="A3991" t="n">
        <v>32429</v>
      </c>
      <c r="B3991" s="66" t="n">
        <v>45</v>
      </c>
      <c r="C3991" s="7" t="n">
        <v>11</v>
      </c>
      <c r="D3991" s="7" t="n">
        <v>3</v>
      </c>
      <c r="E3991" s="7" t="n">
        <v>51.2999992370605</v>
      </c>
      <c r="F3991" s="7" t="n">
        <v>0</v>
      </c>
    </row>
    <row r="3992" spans="1:8">
      <c r="A3992" t="s">
        <v>4</v>
      </c>
      <c r="B3992" s="4" t="s">
        <v>5</v>
      </c>
      <c r="C3992" s="4" t="s">
        <v>14</v>
      </c>
      <c r="D3992" s="4" t="s">
        <v>14</v>
      </c>
      <c r="E3992" s="4" t="s">
        <v>24</v>
      </c>
      <c r="F3992" s="4" t="s">
        <v>24</v>
      </c>
      <c r="G3992" s="4" t="s">
        <v>24</v>
      </c>
      <c r="H3992" s="4" t="s">
        <v>10</v>
      </c>
    </row>
    <row r="3993" spans="1:8">
      <c r="A3993" t="n">
        <v>32438</v>
      </c>
      <c r="B3993" s="66" t="n">
        <v>45</v>
      </c>
      <c r="C3993" s="7" t="n">
        <v>2</v>
      </c>
      <c r="D3993" s="7" t="n">
        <v>3</v>
      </c>
      <c r="E3993" s="7" t="n">
        <v>-135.610000610352</v>
      </c>
      <c r="F3993" s="7" t="n">
        <v>4.3600001335144</v>
      </c>
      <c r="G3993" s="7" t="n">
        <v>139.25</v>
      </c>
      <c r="H3993" s="7" t="n">
        <v>10000</v>
      </c>
    </row>
    <row r="3994" spans="1:8">
      <c r="A3994" t="s">
        <v>4</v>
      </c>
      <c r="B3994" s="4" t="s">
        <v>5</v>
      </c>
      <c r="C3994" s="4" t="s">
        <v>14</v>
      </c>
      <c r="D3994" s="4" t="s">
        <v>14</v>
      </c>
      <c r="E3994" s="4" t="s">
        <v>24</v>
      </c>
      <c r="F3994" s="4" t="s">
        <v>24</v>
      </c>
      <c r="G3994" s="4" t="s">
        <v>24</v>
      </c>
      <c r="H3994" s="4" t="s">
        <v>10</v>
      </c>
      <c r="I3994" s="4" t="s">
        <v>14</v>
      </c>
    </row>
    <row r="3995" spans="1:8">
      <c r="A3995" t="n">
        <v>32455</v>
      </c>
      <c r="B3995" s="66" t="n">
        <v>45</v>
      </c>
      <c r="C3995" s="7" t="n">
        <v>4</v>
      </c>
      <c r="D3995" s="7" t="n">
        <v>3</v>
      </c>
      <c r="E3995" s="7" t="n">
        <v>21.8600006103516</v>
      </c>
      <c r="F3995" s="7" t="n">
        <v>318.209991455078</v>
      </c>
      <c r="G3995" s="7" t="n">
        <v>346</v>
      </c>
      <c r="H3995" s="7" t="n">
        <v>10000</v>
      </c>
      <c r="I3995" s="7" t="n">
        <v>1</v>
      </c>
    </row>
    <row r="3996" spans="1:8">
      <c r="A3996" t="s">
        <v>4</v>
      </c>
      <c r="B3996" s="4" t="s">
        <v>5</v>
      </c>
      <c r="C3996" s="4" t="s">
        <v>14</v>
      </c>
      <c r="D3996" s="4" t="s">
        <v>14</v>
      </c>
      <c r="E3996" s="4" t="s">
        <v>24</v>
      </c>
      <c r="F3996" s="4" t="s">
        <v>10</v>
      </c>
    </row>
    <row r="3997" spans="1:8">
      <c r="A3997" t="n">
        <v>32473</v>
      </c>
      <c r="B3997" s="66" t="n">
        <v>45</v>
      </c>
      <c r="C3997" s="7" t="n">
        <v>5</v>
      </c>
      <c r="D3997" s="7" t="n">
        <v>3</v>
      </c>
      <c r="E3997" s="7" t="n">
        <v>5.5</v>
      </c>
      <c r="F3997" s="7" t="n">
        <v>10000</v>
      </c>
    </row>
    <row r="3998" spans="1:8">
      <c r="A3998" t="s">
        <v>4</v>
      </c>
      <c r="B3998" s="4" t="s">
        <v>5</v>
      </c>
      <c r="C3998" s="4" t="s">
        <v>14</v>
      </c>
      <c r="D3998" s="4" t="s">
        <v>10</v>
      </c>
    </row>
    <row r="3999" spans="1:8">
      <c r="A3999" t="n">
        <v>32482</v>
      </c>
      <c r="B3999" s="37" t="n">
        <v>58</v>
      </c>
      <c r="C3999" s="7" t="n">
        <v>255</v>
      </c>
      <c r="D3999" s="7" t="n">
        <v>0</v>
      </c>
    </row>
    <row r="4000" spans="1:8">
      <c r="A4000" t="s">
        <v>4</v>
      </c>
      <c r="B4000" s="4" t="s">
        <v>5</v>
      </c>
      <c r="C4000" s="4" t="s">
        <v>14</v>
      </c>
      <c r="D4000" s="4" t="s">
        <v>14</v>
      </c>
      <c r="E4000" s="4" t="s">
        <v>14</v>
      </c>
      <c r="F4000" s="4" t="s">
        <v>14</v>
      </c>
    </row>
    <row r="4001" spans="1:9">
      <c r="A4001" t="n">
        <v>32486</v>
      </c>
      <c r="B4001" s="8" t="n">
        <v>14</v>
      </c>
      <c r="C4001" s="7" t="n">
        <v>0</v>
      </c>
      <c r="D4001" s="7" t="n">
        <v>1</v>
      </c>
      <c r="E4001" s="7" t="n">
        <v>0</v>
      </c>
      <c r="F4001" s="7" t="n">
        <v>0</v>
      </c>
    </row>
    <row r="4002" spans="1:9">
      <c r="A4002" t="s">
        <v>4</v>
      </c>
      <c r="B4002" s="4" t="s">
        <v>5</v>
      </c>
      <c r="C4002" s="4" t="s">
        <v>14</v>
      </c>
      <c r="D4002" s="4" t="s">
        <v>10</v>
      </c>
      <c r="E4002" s="4" t="s">
        <v>6</v>
      </c>
    </row>
    <row r="4003" spans="1:9">
      <c r="A4003" t="n">
        <v>32491</v>
      </c>
      <c r="B4003" s="57" t="n">
        <v>51</v>
      </c>
      <c r="C4003" s="7" t="n">
        <v>4</v>
      </c>
      <c r="D4003" s="7" t="n">
        <v>1561</v>
      </c>
      <c r="E4003" s="7" t="s">
        <v>76</v>
      </c>
    </row>
    <row r="4004" spans="1:9">
      <c r="A4004" t="s">
        <v>4</v>
      </c>
      <c r="B4004" s="4" t="s">
        <v>5</v>
      </c>
      <c r="C4004" s="4" t="s">
        <v>10</v>
      </c>
    </row>
    <row r="4005" spans="1:9">
      <c r="A4005" t="n">
        <v>32504</v>
      </c>
      <c r="B4005" s="41" t="n">
        <v>16</v>
      </c>
      <c r="C4005" s="7" t="n">
        <v>0</v>
      </c>
    </row>
    <row r="4006" spans="1:9">
      <c r="A4006" t="s">
        <v>4</v>
      </c>
      <c r="B4006" s="4" t="s">
        <v>5</v>
      </c>
      <c r="C4006" s="4" t="s">
        <v>10</v>
      </c>
      <c r="D4006" s="4" t="s">
        <v>14</v>
      </c>
      <c r="E4006" s="4" t="s">
        <v>9</v>
      </c>
      <c r="F4006" s="4" t="s">
        <v>50</v>
      </c>
      <c r="G4006" s="4" t="s">
        <v>14</v>
      </c>
      <c r="H4006" s="4" t="s">
        <v>14</v>
      </c>
    </row>
    <row r="4007" spans="1:9">
      <c r="A4007" t="n">
        <v>32507</v>
      </c>
      <c r="B4007" s="58" t="n">
        <v>26</v>
      </c>
      <c r="C4007" s="7" t="n">
        <v>1561</v>
      </c>
      <c r="D4007" s="7" t="n">
        <v>17</v>
      </c>
      <c r="E4007" s="7" t="n">
        <v>61123</v>
      </c>
      <c r="F4007" s="7" t="s">
        <v>356</v>
      </c>
      <c r="G4007" s="7" t="n">
        <v>2</v>
      </c>
      <c r="H4007" s="7" t="n">
        <v>0</v>
      </c>
    </row>
    <row r="4008" spans="1:9">
      <c r="A4008" t="s">
        <v>4</v>
      </c>
      <c r="B4008" s="4" t="s">
        <v>5</v>
      </c>
    </row>
    <row r="4009" spans="1:9">
      <c r="A4009" t="n">
        <v>32556</v>
      </c>
      <c r="B4009" s="33" t="n">
        <v>28</v>
      </c>
    </row>
    <row r="4010" spans="1:9">
      <c r="A4010" t="s">
        <v>4</v>
      </c>
      <c r="B4010" s="4" t="s">
        <v>5</v>
      </c>
      <c r="C4010" s="4" t="s">
        <v>14</v>
      </c>
      <c r="D4010" s="4" t="s">
        <v>10</v>
      </c>
      <c r="E4010" s="4" t="s">
        <v>6</v>
      </c>
    </row>
    <row r="4011" spans="1:9">
      <c r="A4011" t="n">
        <v>32557</v>
      </c>
      <c r="B4011" s="57" t="n">
        <v>51</v>
      </c>
      <c r="C4011" s="7" t="n">
        <v>4</v>
      </c>
      <c r="D4011" s="7" t="n">
        <v>1562</v>
      </c>
      <c r="E4011" s="7" t="s">
        <v>76</v>
      </c>
    </row>
    <row r="4012" spans="1:9">
      <c r="A4012" t="s">
        <v>4</v>
      </c>
      <c r="B4012" s="4" t="s">
        <v>5</v>
      </c>
      <c r="C4012" s="4" t="s">
        <v>10</v>
      </c>
    </row>
    <row r="4013" spans="1:9">
      <c r="A4013" t="n">
        <v>32570</v>
      </c>
      <c r="B4013" s="41" t="n">
        <v>16</v>
      </c>
      <c r="C4013" s="7" t="n">
        <v>0</v>
      </c>
    </row>
    <row r="4014" spans="1:9">
      <c r="A4014" t="s">
        <v>4</v>
      </c>
      <c r="B4014" s="4" t="s">
        <v>5</v>
      </c>
      <c r="C4014" s="4" t="s">
        <v>10</v>
      </c>
      <c r="D4014" s="4" t="s">
        <v>14</v>
      </c>
      <c r="E4014" s="4" t="s">
        <v>9</v>
      </c>
      <c r="F4014" s="4" t="s">
        <v>50</v>
      </c>
      <c r="G4014" s="4" t="s">
        <v>14</v>
      </c>
      <c r="H4014" s="4" t="s">
        <v>14</v>
      </c>
    </row>
    <row r="4015" spans="1:9">
      <c r="A4015" t="n">
        <v>32573</v>
      </c>
      <c r="B4015" s="58" t="n">
        <v>26</v>
      </c>
      <c r="C4015" s="7" t="n">
        <v>1562</v>
      </c>
      <c r="D4015" s="7" t="n">
        <v>17</v>
      </c>
      <c r="E4015" s="7" t="n">
        <v>61124</v>
      </c>
      <c r="F4015" s="7" t="s">
        <v>357</v>
      </c>
      <c r="G4015" s="7" t="n">
        <v>2</v>
      </c>
      <c r="H4015" s="7" t="n">
        <v>0</v>
      </c>
    </row>
    <row r="4016" spans="1:9">
      <c r="A4016" t="s">
        <v>4</v>
      </c>
      <c r="B4016" s="4" t="s">
        <v>5</v>
      </c>
    </row>
    <row r="4017" spans="1:8">
      <c r="A4017" t="n">
        <v>32618</v>
      </c>
      <c r="B4017" s="33" t="n">
        <v>28</v>
      </c>
    </row>
    <row r="4018" spans="1:8">
      <c r="A4018" t="s">
        <v>4</v>
      </c>
      <c r="B4018" s="4" t="s">
        <v>5</v>
      </c>
      <c r="C4018" s="4" t="s">
        <v>10</v>
      </c>
      <c r="D4018" s="4" t="s">
        <v>10</v>
      </c>
      <c r="E4018" s="4" t="s">
        <v>10</v>
      </c>
    </row>
    <row r="4019" spans="1:8">
      <c r="A4019" t="n">
        <v>32619</v>
      </c>
      <c r="B4019" s="73" t="n">
        <v>61</v>
      </c>
      <c r="C4019" s="7" t="n">
        <v>1560</v>
      </c>
      <c r="D4019" s="7" t="n">
        <v>25</v>
      </c>
      <c r="E4019" s="7" t="n">
        <v>1000</v>
      </c>
    </row>
    <row r="4020" spans="1:8">
      <c r="A4020" t="s">
        <v>4</v>
      </c>
      <c r="B4020" s="4" t="s">
        <v>5</v>
      </c>
      <c r="C4020" s="4" t="s">
        <v>14</v>
      </c>
      <c r="D4020" s="4" t="s">
        <v>10</v>
      </c>
      <c r="E4020" s="4" t="s">
        <v>6</v>
      </c>
    </row>
    <row r="4021" spans="1:8">
      <c r="A4021" t="n">
        <v>32626</v>
      </c>
      <c r="B4021" s="57" t="n">
        <v>51</v>
      </c>
      <c r="C4021" s="7" t="n">
        <v>4</v>
      </c>
      <c r="D4021" s="7" t="n">
        <v>1560</v>
      </c>
      <c r="E4021" s="7" t="s">
        <v>76</v>
      </c>
    </row>
    <row r="4022" spans="1:8">
      <c r="A4022" t="s">
        <v>4</v>
      </c>
      <c r="B4022" s="4" t="s">
        <v>5</v>
      </c>
      <c r="C4022" s="4" t="s">
        <v>10</v>
      </c>
    </row>
    <row r="4023" spans="1:8">
      <c r="A4023" t="n">
        <v>32639</v>
      </c>
      <c r="B4023" s="41" t="n">
        <v>16</v>
      </c>
      <c r="C4023" s="7" t="n">
        <v>0</v>
      </c>
    </row>
    <row r="4024" spans="1:8">
      <c r="A4024" t="s">
        <v>4</v>
      </c>
      <c r="B4024" s="4" t="s">
        <v>5</v>
      </c>
      <c r="C4024" s="4" t="s">
        <v>10</v>
      </c>
      <c r="D4024" s="4" t="s">
        <v>14</v>
      </c>
      <c r="E4024" s="4" t="s">
        <v>9</v>
      </c>
      <c r="F4024" s="4" t="s">
        <v>50</v>
      </c>
      <c r="G4024" s="4" t="s">
        <v>14</v>
      </c>
      <c r="H4024" s="4" t="s">
        <v>14</v>
      </c>
      <c r="I4024" s="4" t="s">
        <v>14</v>
      </c>
      <c r="J4024" s="4" t="s">
        <v>9</v>
      </c>
      <c r="K4024" s="4" t="s">
        <v>50</v>
      </c>
      <c r="L4024" s="4" t="s">
        <v>14</v>
      </c>
      <c r="M4024" s="4" t="s">
        <v>14</v>
      </c>
    </row>
    <row r="4025" spans="1:8">
      <c r="A4025" t="n">
        <v>32642</v>
      </c>
      <c r="B4025" s="58" t="n">
        <v>26</v>
      </c>
      <c r="C4025" s="7" t="n">
        <v>1560</v>
      </c>
      <c r="D4025" s="7" t="n">
        <v>17</v>
      </c>
      <c r="E4025" s="7" t="n">
        <v>61125</v>
      </c>
      <c r="F4025" s="7" t="s">
        <v>358</v>
      </c>
      <c r="G4025" s="7" t="n">
        <v>2</v>
      </c>
      <c r="H4025" s="7" t="n">
        <v>3</v>
      </c>
      <c r="I4025" s="7" t="n">
        <v>17</v>
      </c>
      <c r="J4025" s="7" t="n">
        <v>61126</v>
      </c>
      <c r="K4025" s="7" t="s">
        <v>359</v>
      </c>
      <c r="L4025" s="7" t="n">
        <v>2</v>
      </c>
      <c r="M4025" s="7" t="n">
        <v>0</v>
      </c>
    </row>
    <row r="4026" spans="1:8">
      <c r="A4026" t="s">
        <v>4</v>
      </c>
      <c r="B4026" s="4" t="s">
        <v>5</v>
      </c>
    </row>
    <row r="4027" spans="1:8">
      <c r="A4027" t="n">
        <v>32804</v>
      </c>
      <c r="B4027" s="33" t="n">
        <v>28</v>
      </c>
    </row>
    <row r="4028" spans="1:8">
      <c r="A4028" t="s">
        <v>4</v>
      </c>
      <c r="B4028" s="4" t="s">
        <v>5</v>
      </c>
      <c r="C4028" s="4" t="s">
        <v>10</v>
      </c>
      <c r="D4028" s="4" t="s">
        <v>14</v>
      </c>
    </row>
    <row r="4029" spans="1:8">
      <c r="A4029" t="n">
        <v>32805</v>
      </c>
      <c r="B4029" s="69" t="n">
        <v>89</v>
      </c>
      <c r="C4029" s="7" t="n">
        <v>65533</v>
      </c>
      <c r="D4029" s="7" t="n">
        <v>1</v>
      </c>
    </row>
    <row r="4030" spans="1:8">
      <c r="A4030" t="s">
        <v>4</v>
      </c>
      <c r="B4030" s="4" t="s">
        <v>5</v>
      </c>
      <c r="C4030" s="4" t="s">
        <v>9</v>
      </c>
    </row>
    <row r="4031" spans="1:8">
      <c r="A4031" t="n">
        <v>32809</v>
      </c>
      <c r="B4031" s="44" t="n">
        <v>15</v>
      </c>
      <c r="C4031" s="7" t="n">
        <v>256</v>
      </c>
    </row>
    <row r="4032" spans="1:8">
      <c r="A4032" t="s">
        <v>4</v>
      </c>
      <c r="B4032" s="4" t="s">
        <v>5</v>
      </c>
      <c r="C4032" s="4" t="s">
        <v>14</v>
      </c>
      <c r="D4032" s="4" t="s">
        <v>10</v>
      </c>
      <c r="E4032" s="4" t="s">
        <v>24</v>
      </c>
    </row>
    <row r="4033" spans="1:13">
      <c r="A4033" t="n">
        <v>32814</v>
      </c>
      <c r="B4033" s="37" t="n">
        <v>58</v>
      </c>
      <c r="C4033" s="7" t="n">
        <v>101</v>
      </c>
      <c r="D4033" s="7" t="n">
        <v>500</v>
      </c>
      <c r="E4033" s="7" t="n">
        <v>1</v>
      </c>
    </row>
    <row r="4034" spans="1:13">
      <c r="A4034" t="s">
        <v>4</v>
      </c>
      <c r="B4034" s="4" t="s">
        <v>5</v>
      </c>
      <c r="C4034" s="4" t="s">
        <v>14</v>
      </c>
      <c r="D4034" s="4" t="s">
        <v>10</v>
      </c>
    </row>
    <row r="4035" spans="1:13">
      <c r="A4035" t="n">
        <v>32822</v>
      </c>
      <c r="B4035" s="37" t="n">
        <v>58</v>
      </c>
      <c r="C4035" s="7" t="n">
        <v>254</v>
      </c>
      <c r="D4035" s="7" t="n">
        <v>0</v>
      </c>
    </row>
    <row r="4036" spans="1:13">
      <c r="A4036" t="s">
        <v>4</v>
      </c>
      <c r="B4036" s="4" t="s">
        <v>5</v>
      </c>
      <c r="C4036" s="4" t="s">
        <v>14</v>
      </c>
      <c r="D4036" s="4" t="s">
        <v>14</v>
      </c>
      <c r="E4036" s="4" t="s">
        <v>24</v>
      </c>
      <c r="F4036" s="4" t="s">
        <v>24</v>
      </c>
      <c r="G4036" s="4" t="s">
        <v>24</v>
      </c>
      <c r="H4036" s="4" t="s">
        <v>10</v>
      </c>
    </row>
    <row r="4037" spans="1:13">
      <c r="A4037" t="n">
        <v>32826</v>
      </c>
      <c r="B4037" s="66" t="n">
        <v>45</v>
      </c>
      <c r="C4037" s="7" t="n">
        <v>2</v>
      </c>
      <c r="D4037" s="7" t="n">
        <v>3</v>
      </c>
      <c r="E4037" s="7" t="n">
        <v>-120.269996643066</v>
      </c>
      <c r="F4037" s="7" t="n">
        <v>0.0799999982118607</v>
      </c>
      <c r="G4037" s="7" t="n">
        <v>131.850006103516</v>
      </c>
      <c r="H4037" s="7" t="n">
        <v>0</v>
      </c>
    </row>
    <row r="4038" spans="1:13">
      <c r="A4038" t="s">
        <v>4</v>
      </c>
      <c r="B4038" s="4" t="s">
        <v>5</v>
      </c>
      <c r="C4038" s="4" t="s">
        <v>14</v>
      </c>
      <c r="D4038" s="4" t="s">
        <v>14</v>
      </c>
      <c r="E4038" s="4" t="s">
        <v>24</v>
      </c>
      <c r="F4038" s="4" t="s">
        <v>24</v>
      </c>
      <c r="G4038" s="4" t="s">
        <v>24</v>
      </c>
      <c r="H4038" s="4" t="s">
        <v>10</v>
      </c>
      <c r="I4038" s="4" t="s">
        <v>14</v>
      </c>
    </row>
    <row r="4039" spans="1:13">
      <c r="A4039" t="n">
        <v>32843</v>
      </c>
      <c r="B4039" s="66" t="n">
        <v>45</v>
      </c>
      <c r="C4039" s="7" t="n">
        <v>4</v>
      </c>
      <c r="D4039" s="7" t="n">
        <v>3</v>
      </c>
      <c r="E4039" s="7" t="n">
        <v>347.75</v>
      </c>
      <c r="F4039" s="7" t="n">
        <v>71.1900024414063</v>
      </c>
      <c r="G4039" s="7" t="n">
        <v>0</v>
      </c>
      <c r="H4039" s="7" t="n">
        <v>0</v>
      </c>
      <c r="I4039" s="7" t="n">
        <v>1</v>
      </c>
    </row>
    <row r="4040" spans="1:13">
      <c r="A4040" t="s">
        <v>4</v>
      </c>
      <c r="B4040" s="4" t="s">
        <v>5</v>
      </c>
      <c r="C4040" s="4" t="s">
        <v>14</v>
      </c>
      <c r="D4040" s="4" t="s">
        <v>14</v>
      </c>
      <c r="E4040" s="4" t="s">
        <v>24</v>
      </c>
      <c r="F4040" s="4" t="s">
        <v>10</v>
      </c>
    </row>
    <row r="4041" spans="1:13">
      <c r="A4041" t="n">
        <v>32861</v>
      </c>
      <c r="B4041" s="66" t="n">
        <v>45</v>
      </c>
      <c r="C4041" s="7" t="n">
        <v>5</v>
      </c>
      <c r="D4041" s="7" t="n">
        <v>3</v>
      </c>
      <c r="E4041" s="7" t="n">
        <v>3.5</v>
      </c>
      <c r="F4041" s="7" t="n">
        <v>0</v>
      </c>
    </row>
    <row r="4042" spans="1:13">
      <c r="A4042" t="s">
        <v>4</v>
      </c>
      <c r="B4042" s="4" t="s">
        <v>5</v>
      </c>
      <c r="C4042" s="4" t="s">
        <v>14</v>
      </c>
      <c r="D4042" s="4" t="s">
        <v>14</v>
      </c>
      <c r="E4042" s="4" t="s">
        <v>24</v>
      </c>
      <c r="F4042" s="4" t="s">
        <v>10</v>
      </c>
    </row>
    <row r="4043" spans="1:13">
      <c r="A4043" t="n">
        <v>32870</v>
      </c>
      <c r="B4043" s="66" t="n">
        <v>45</v>
      </c>
      <c r="C4043" s="7" t="n">
        <v>11</v>
      </c>
      <c r="D4043" s="7" t="n">
        <v>3</v>
      </c>
      <c r="E4043" s="7" t="n">
        <v>45</v>
      </c>
      <c r="F4043" s="7" t="n">
        <v>0</v>
      </c>
    </row>
    <row r="4044" spans="1:13">
      <c r="A4044" t="s">
        <v>4</v>
      </c>
      <c r="B4044" s="4" t="s">
        <v>5</v>
      </c>
      <c r="C4044" s="4" t="s">
        <v>14</v>
      </c>
      <c r="D4044" s="4" t="s">
        <v>14</v>
      </c>
      <c r="E4044" s="4" t="s">
        <v>24</v>
      </c>
      <c r="F4044" s="4" t="s">
        <v>24</v>
      </c>
      <c r="G4044" s="4" t="s">
        <v>24</v>
      </c>
      <c r="H4044" s="4" t="s">
        <v>10</v>
      </c>
      <c r="I4044" s="4" t="s">
        <v>14</v>
      </c>
    </row>
    <row r="4045" spans="1:13">
      <c r="A4045" t="n">
        <v>32879</v>
      </c>
      <c r="B4045" s="66" t="n">
        <v>45</v>
      </c>
      <c r="C4045" s="7" t="n">
        <v>4</v>
      </c>
      <c r="D4045" s="7" t="n">
        <v>3</v>
      </c>
      <c r="E4045" s="7" t="n">
        <v>347.75</v>
      </c>
      <c r="F4045" s="7" t="n">
        <v>33.7299995422363</v>
      </c>
      <c r="G4045" s="7" t="n">
        <v>0</v>
      </c>
      <c r="H4045" s="7" t="n">
        <v>20000</v>
      </c>
      <c r="I4045" s="7" t="n">
        <v>1</v>
      </c>
    </row>
    <row r="4046" spans="1:13">
      <c r="A4046" t="s">
        <v>4</v>
      </c>
      <c r="B4046" s="4" t="s">
        <v>5</v>
      </c>
      <c r="C4046" s="4" t="s">
        <v>14</v>
      </c>
      <c r="D4046" s="4" t="s">
        <v>14</v>
      </c>
      <c r="E4046" s="4" t="s">
        <v>24</v>
      </c>
      <c r="F4046" s="4" t="s">
        <v>24</v>
      </c>
      <c r="G4046" s="4" t="s">
        <v>24</v>
      </c>
      <c r="H4046" s="4" t="s">
        <v>10</v>
      </c>
    </row>
    <row r="4047" spans="1:13">
      <c r="A4047" t="n">
        <v>32897</v>
      </c>
      <c r="B4047" s="66" t="n">
        <v>45</v>
      </c>
      <c r="C4047" s="7" t="n">
        <v>2</v>
      </c>
      <c r="D4047" s="7" t="n">
        <v>3</v>
      </c>
      <c r="E4047" s="7" t="n">
        <v>-120.099998474121</v>
      </c>
      <c r="F4047" s="7" t="n">
        <v>-0.00999999977648258</v>
      </c>
      <c r="G4047" s="7" t="n">
        <v>131.330001831055</v>
      </c>
      <c r="H4047" s="7" t="n">
        <v>0</v>
      </c>
    </row>
    <row r="4048" spans="1:13">
      <c r="A4048" t="s">
        <v>4</v>
      </c>
      <c r="B4048" s="4" t="s">
        <v>5</v>
      </c>
      <c r="C4048" s="4" t="s">
        <v>14</v>
      </c>
      <c r="D4048" s="4" t="s">
        <v>14</v>
      </c>
      <c r="E4048" s="4" t="s">
        <v>24</v>
      </c>
      <c r="F4048" s="4" t="s">
        <v>24</v>
      </c>
      <c r="G4048" s="4" t="s">
        <v>24</v>
      </c>
      <c r="H4048" s="4" t="s">
        <v>10</v>
      </c>
      <c r="I4048" s="4" t="s">
        <v>14</v>
      </c>
    </row>
    <row r="4049" spans="1:9">
      <c r="A4049" t="n">
        <v>32914</v>
      </c>
      <c r="B4049" s="66" t="n">
        <v>45</v>
      </c>
      <c r="C4049" s="7" t="n">
        <v>4</v>
      </c>
      <c r="D4049" s="7" t="n">
        <v>3</v>
      </c>
      <c r="E4049" s="7" t="n">
        <v>352.660003662109</v>
      </c>
      <c r="F4049" s="7" t="n">
        <v>315.049987792969</v>
      </c>
      <c r="G4049" s="7" t="n">
        <v>0</v>
      </c>
      <c r="H4049" s="7" t="n">
        <v>0</v>
      </c>
      <c r="I4049" s="7" t="n">
        <v>1</v>
      </c>
    </row>
    <row r="4050" spans="1:9">
      <c r="A4050" t="s">
        <v>4</v>
      </c>
      <c r="B4050" s="4" t="s">
        <v>5</v>
      </c>
      <c r="C4050" s="4" t="s">
        <v>14</v>
      </c>
      <c r="D4050" s="4" t="s">
        <v>14</v>
      </c>
      <c r="E4050" s="4" t="s">
        <v>24</v>
      </c>
      <c r="F4050" s="4" t="s">
        <v>10</v>
      </c>
    </row>
    <row r="4051" spans="1:9">
      <c r="A4051" t="n">
        <v>32932</v>
      </c>
      <c r="B4051" s="66" t="n">
        <v>45</v>
      </c>
      <c r="C4051" s="7" t="n">
        <v>5</v>
      </c>
      <c r="D4051" s="7" t="n">
        <v>3</v>
      </c>
      <c r="E4051" s="7" t="n">
        <v>4.30000019073486</v>
      </c>
      <c r="F4051" s="7" t="n">
        <v>0</v>
      </c>
    </row>
    <row r="4052" spans="1:9">
      <c r="A4052" t="s">
        <v>4</v>
      </c>
      <c r="B4052" s="4" t="s">
        <v>5</v>
      </c>
      <c r="C4052" s="4" t="s">
        <v>14</v>
      </c>
      <c r="D4052" s="4" t="s">
        <v>14</v>
      </c>
      <c r="E4052" s="4" t="s">
        <v>24</v>
      </c>
      <c r="F4052" s="4" t="s">
        <v>10</v>
      </c>
    </row>
    <row r="4053" spans="1:9">
      <c r="A4053" t="n">
        <v>32941</v>
      </c>
      <c r="B4053" s="66" t="n">
        <v>45</v>
      </c>
      <c r="C4053" s="7" t="n">
        <v>11</v>
      </c>
      <c r="D4053" s="7" t="n">
        <v>3</v>
      </c>
      <c r="E4053" s="7" t="n">
        <v>22.7000007629395</v>
      </c>
      <c r="F4053" s="7" t="n">
        <v>0</v>
      </c>
    </row>
    <row r="4054" spans="1:9">
      <c r="A4054" t="s">
        <v>4</v>
      </c>
      <c r="B4054" s="4" t="s">
        <v>5</v>
      </c>
      <c r="C4054" s="4" t="s">
        <v>14</v>
      </c>
      <c r="D4054" s="4" t="s">
        <v>14</v>
      </c>
      <c r="E4054" s="4" t="s">
        <v>24</v>
      </c>
      <c r="F4054" s="4" t="s">
        <v>24</v>
      </c>
      <c r="G4054" s="4" t="s">
        <v>24</v>
      </c>
      <c r="H4054" s="4" t="s">
        <v>10</v>
      </c>
      <c r="I4054" s="4" t="s">
        <v>14</v>
      </c>
    </row>
    <row r="4055" spans="1:9">
      <c r="A4055" t="n">
        <v>32950</v>
      </c>
      <c r="B4055" s="66" t="n">
        <v>45</v>
      </c>
      <c r="C4055" s="7" t="n">
        <v>4</v>
      </c>
      <c r="D4055" s="7" t="n">
        <v>3</v>
      </c>
      <c r="E4055" s="7" t="n">
        <v>351.480010986328</v>
      </c>
      <c r="F4055" s="7" t="n">
        <v>324.709991455078</v>
      </c>
      <c r="G4055" s="7" t="n">
        <v>0</v>
      </c>
      <c r="H4055" s="7" t="n">
        <v>15000</v>
      </c>
      <c r="I4055" s="7" t="n">
        <v>1</v>
      </c>
    </row>
    <row r="4056" spans="1:9">
      <c r="A4056" t="s">
        <v>4</v>
      </c>
      <c r="B4056" s="4" t="s">
        <v>5</v>
      </c>
      <c r="C4056" s="4" t="s">
        <v>14</v>
      </c>
      <c r="D4056" s="4" t="s">
        <v>14</v>
      </c>
      <c r="E4056" s="4" t="s">
        <v>24</v>
      </c>
      <c r="F4056" s="4" t="s">
        <v>10</v>
      </c>
    </row>
    <row r="4057" spans="1:9">
      <c r="A4057" t="n">
        <v>32968</v>
      </c>
      <c r="B4057" s="66" t="n">
        <v>45</v>
      </c>
      <c r="C4057" s="7" t="n">
        <v>5</v>
      </c>
      <c r="D4057" s="7" t="n">
        <v>3</v>
      </c>
      <c r="E4057" s="7" t="n">
        <v>4.90000009536743</v>
      </c>
      <c r="F4057" s="7" t="n">
        <v>15000</v>
      </c>
    </row>
    <row r="4058" spans="1:9">
      <c r="A4058" t="s">
        <v>4</v>
      </c>
      <c r="B4058" s="4" t="s">
        <v>5</v>
      </c>
      <c r="C4058" s="4" t="s">
        <v>10</v>
      </c>
      <c r="D4058" s="4" t="s">
        <v>24</v>
      </c>
      <c r="E4058" s="4" t="s">
        <v>24</v>
      </c>
      <c r="F4058" s="4" t="s">
        <v>24</v>
      </c>
      <c r="G4058" s="4" t="s">
        <v>24</v>
      </c>
    </row>
    <row r="4059" spans="1:9">
      <c r="A4059" t="n">
        <v>32977</v>
      </c>
      <c r="B4059" s="51" t="n">
        <v>46</v>
      </c>
      <c r="C4059" s="7" t="n">
        <v>24</v>
      </c>
      <c r="D4059" s="7" t="n">
        <v>-120.809997558594</v>
      </c>
      <c r="E4059" s="7" t="n">
        <v>-1.1599999666214</v>
      </c>
      <c r="F4059" s="7" t="n">
        <v>131.289993286133</v>
      </c>
      <c r="G4059" s="7" t="n">
        <v>18.3999996185303</v>
      </c>
    </row>
    <row r="4060" spans="1:9">
      <c r="A4060" t="s">
        <v>4</v>
      </c>
      <c r="B4060" s="4" t="s">
        <v>5</v>
      </c>
      <c r="C4060" s="4" t="s">
        <v>10</v>
      </c>
      <c r="D4060" s="4" t="s">
        <v>24</v>
      </c>
      <c r="E4060" s="4" t="s">
        <v>24</v>
      </c>
      <c r="F4060" s="4" t="s">
        <v>24</v>
      </c>
      <c r="G4060" s="4" t="s">
        <v>24</v>
      </c>
    </row>
    <row r="4061" spans="1:9">
      <c r="A4061" t="n">
        <v>32996</v>
      </c>
      <c r="B4061" s="51" t="n">
        <v>46</v>
      </c>
      <c r="C4061" s="7" t="n">
        <v>25</v>
      </c>
      <c r="D4061" s="7" t="n">
        <v>-119.050003051758</v>
      </c>
      <c r="E4061" s="7" t="n">
        <v>-1.1599999666214</v>
      </c>
      <c r="F4061" s="7" t="n">
        <v>131.149993896484</v>
      </c>
      <c r="G4061" s="7" t="n">
        <v>355.5</v>
      </c>
    </row>
    <row r="4062" spans="1:9">
      <c r="A4062" t="s">
        <v>4</v>
      </c>
      <c r="B4062" s="4" t="s">
        <v>5</v>
      </c>
      <c r="C4062" s="4" t="s">
        <v>10</v>
      </c>
      <c r="D4062" s="4" t="s">
        <v>24</v>
      </c>
      <c r="E4062" s="4" t="s">
        <v>24</v>
      </c>
      <c r="F4062" s="4" t="s">
        <v>24</v>
      </c>
      <c r="G4062" s="4" t="s">
        <v>10</v>
      </c>
      <c r="H4062" s="4" t="s">
        <v>10</v>
      </c>
    </row>
    <row r="4063" spans="1:9">
      <c r="A4063" t="n">
        <v>33015</v>
      </c>
      <c r="B4063" s="53" t="n">
        <v>60</v>
      </c>
      <c r="C4063" s="7" t="n">
        <v>24</v>
      </c>
      <c r="D4063" s="7" t="n">
        <v>0</v>
      </c>
      <c r="E4063" s="7" t="n">
        <v>0</v>
      </c>
      <c r="F4063" s="7" t="n">
        <v>0</v>
      </c>
      <c r="G4063" s="7" t="n">
        <v>0</v>
      </c>
      <c r="H4063" s="7" t="n">
        <v>1</v>
      </c>
    </row>
    <row r="4064" spans="1:9">
      <c r="A4064" t="s">
        <v>4</v>
      </c>
      <c r="B4064" s="4" t="s">
        <v>5</v>
      </c>
      <c r="C4064" s="4" t="s">
        <v>10</v>
      </c>
      <c r="D4064" s="4" t="s">
        <v>24</v>
      </c>
      <c r="E4064" s="4" t="s">
        <v>24</v>
      </c>
      <c r="F4064" s="4" t="s">
        <v>24</v>
      </c>
      <c r="G4064" s="4" t="s">
        <v>10</v>
      </c>
      <c r="H4064" s="4" t="s">
        <v>10</v>
      </c>
    </row>
    <row r="4065" spans="1:9">
      <c r="A4065" t="n">
        <v>33034</v>
      </c>
      <c r="B4065" s="53" t="n">
        <v>60</v>
      </c>
      <c r="C4065" s="7" t="n">
        <v>24</v>
      </c>
      <c r="D4065" s="7" t="n">
        <v>0</v>
      </c>
      <c r="E4065" s="7" t="n">
        <v>0</v>
      </c>
      <c r="F4065" s="7" t="n">
        <v>0</v>
      </c>
      <c r="G4065" s="7" t="n">
        <v>0</v>
      </c>
      <c r="H4065" s="7" t="n">
        <v>0</v>
      </c>
    </row>
    <row r="4066" spans="1:9">
      <c r="A4066" t="s">
        <v>4</v>
      </c>
      <c r="B4066" s="4" t="s">
        <v>5</v>
      </c>
      <c r="C4066" s="4" t="s">
        <v>10</v>
      </c>
      <c r="D4066" s="4" t="s">
        <v>10</v>
      </c>
      <c r="E4066" s="4" t="s">
        <v>10</v>
      </c>
    </row>
    <row r="4067" spans="1:9">
      <c r="A4067" t="n">
        <v>33053</v>
      </c>
      <c r="B4067" s="73" t="n">
        <v>61</v>
      </c>
      <c r="C4067" s="7" t="n">
        <v>24</v>
      </c>
      <c r="D4067" s="7" t="n">
        <v>65533</v>
      </c>
      <c r="E4067" s="7" t="n">
        <v>0</v>
      </c>
    </row>
    <row r="4068" spans="1:9">
      <c r="A4068" t="s">
        <v>4</v>
      </c>
      <c r="B4068" s="4" t="s">
        <v>5</v>
      </c>
      <c r="C4068" s="4" t="s">
        <v>10</v>
      </c>
      <c r="D4068" s="4" t="s">
        <v>24</v>
      </c>
      <c r="E4068" s="4" t="s">
        <v>24</v>
      </c>
      <c r="F4068" s="4" t="s">
        <v>24</v>
      </c>
      <c r="G4068" s="4" t="s">
        <v>10</v>
      </c>
      <c r="H4068" s="4" t="s">
        <v>10</v>
      </c>
    </row>
    <row r="4069" spans="1:9">
      <c r="A4069" t="n">
        <v>33060</v>
      </c>
      <c r="B4069" s="53" t="n">
        <v>60</v>
      </c>
      <c r="C4069" s="7" t="n">
        <v>25</v>
      </c>
      <c r="D4069" s="7" t="n">
        <v>0</v>
      </c>
      <c r="E4069" s="7" t="n">
        <v>0</v>
      </c>
      <c r="F4069" s="7" t="n">
        <v>0</v>
      </c>
      <c r="G4069" s="7" t="n">
        <v>0</v>
      </c>
      <c r="H4069" s="7" t="n">
        <v>1</v>
      </c>
    </row>
    <row r="4070" spans="1:9">
      <c r="A4070" t="s">
        <v>4</v>
      </c>
      <c r="B4070" s="4" t="s">
        <v>5</v>
      </c>
      <c r="C4070" s="4" t="s">
        <v>10</v>
      </c>
      <c r="D4070" s="4" t="s">
        <v>24</v>
      </c>
      <c r="E4070" s="4" t="s">
        <v>24</v>
      </c>
      <c r="F4070" s="4" t="s">
        <v>24</v>
      </c>
      <c r="G4070" s="4" t="s">
        <v>10</v>
      </c>
      <c r="H4070" s="4" t="s">
        <v>10</v>
      </c>
    </row>
    <row r="4071" spans="1:9">
      <c r="A4071" t="n">
        <v>33079</v>
      </c>
      <c r="B4071" s="53" t="n">
        <v>60</v>
      </c>
      <c r="C4071" s="7" t="n">
        <v>25</v>
      </c>
      <c r="D4071" s="7" t="n">
        <v>0</v>
      </c>
      <c r="E4071" s="7" t="n">
        <v>0</v>
      </c>
      <c r="F4071" s="7" t="n">
        <v>0</v>
      </c>
      <c r="G4071" s="7" t="n">
        <v>0</v>
      </c>
      <c r="H4071" s="7" t="n">
        <v>0</v>
      </c>
    </row>
    <row r="4072" spans="1:9">
      <c r="A4072" t="s">
        <v>4</v>
      </c>
      <c r="B4072" s="4" t="s">
        <v>5</v>
      </c>
      <c r="C4072" s="4" t="s">
        <v>10</v>
      </c>
      <c r="D4072" s="4" t="s">
        <v>10</v>
      </c>
      <c r="E4072" s="4" t="s">
        <v>10</v>
      </c>
    </row>
    <row r="4073" spans="1:9">
      <c r="A4073" t="n">
        <v>33098</v>
      </c>
      <c r="B4073" s="73" t="n">
        <v>61</v>
      </c>
      <c r="C4073" s="7" t="n">
        <v>25</v>
      </c>
      <c r="D4073" s="7" t="n">
        <v>65533</v>
      </c>
      <c r="E4073" s="7" t="n">
        <v>0</v>
      </c>
    </row>
    <row r="4074" spans="1:9">
      <c r="A4074" t="s">
        <v>4</v>
      </c>
      <c r="B4074" s="4" t="s">
        <v>5</v>
      </c>
      <c r="C4074" s="4" t="s">
        <v>14</v>
      </c>
      <c r="D4074" s="4" t="s">
        <v>10</v>
      </c>
      <c r="E4074" s="4" t="s">
        <v>6</v>
      </c>
      <c r="F4074" s="4" t="s">
        <v>6</v>
      </c>
      <c r="G4074" s="4" t="s">
        <v>6</v>
      </c>
      <c r="H4074" s="4" t="s">
        <v>6</v>
      </c>
    </row>
    <row r="4075" spans="1:9">
      <c r="A4075" t="n">
        <v>33105</v>
      </c>
      <c r="B4075" s="57" t="n">
        <v>51</v>
      </c>
      <c r="C4075" s="7" t="n">
        <v>3</v>
      </c>
      <c r="D4075" s="7" t="n">
        <v>24</v>
      </c>
      <c r="E4075" s="7" t="s">
        <v>360</v>
      </c>
      <c r="F4075" s="7" t="s">
        <v>178</v>
      </c>
      <c r="G4075" s="7" t="s">
        <v>169</v>
      </c>
      <c r="H4075" s="7" t="s">
        <v>170</v>
      </c>
    </row>
    <row r="4076" spans="1:9">
      <c r="A4076" t="s">
        <v>4</v>
      </c>
      <c r="B4076" s="4" t="s">
        <v>5</v>
      </c>
      <c r="C4076" s="4" t="s">
        <v>14</v>
      </c>
      <c r="D4076" s="4" t="s">
        <v>10</v>
      </c>
    </row>
    <row r="4077" spans="1:9">
      <c r="A4077" t="n">
        <v>33118</v>
      </c>
      <c r="B4077" s="37" t="n">
        <v>58</v>
      </c>
      <c r="C4077" s="7" t="n">
        <v>255</v>
      </c>
      <c r="D4077" s="7" t="n">
        <v>0</v>
      </c>
    </row>
    <row r="4078" spans="1:9">
      <c r="A4078" t="s">
        <v>4</v>
      </c>
      <c r="B4078" s="4" t="s">
        <v>5</v>
      </c>
      <c r="C4078" s="4" t="s">
        <v>10</v>
      </c>
      <c r="D4078" s="4" t="s">
        <v>14</v>
      </c>
      <c r="E4078" s="4" t="s">
        <v>24</v>
      </c>
      <c r="F4078" s="4" t="s">
        <v>10</v>
      </c>
    </row>
    <row r="4079" spans="1:9">
      <c r="A4079" t="n">
        <v>33122</v>
      </c>
      <c r="B4079" s="54" t="n">
        <v>59</v>
      </c>
      <c r="C4079" s="7" t="n">
        <v>24</v>
      </c>
      <c r="D4079" s="7" t="n">
        <v>5</v>
      </c>
      <c r="E4079" s="7" t="n">
        <v>0.150000005960464</v>
      </c>
      <c r="F4079" s="7" t="n">
        <v>0</v>
      </c>
    </row>
    <row r="4080" spans="1:9">
      <c r="A4080" t="s">
        <v>4</v>
      </c>
      <c r="B4080" s="4" t="s">
        <v>5</v>
      </c>
      <c r="C4080" s="4" t="s">
        <v>10</v>
      </c>
    </row>
    <row r="4081" spans="1:8">
      <c r="A4081" t="n">
        <v>33132</v>
      </c>
      <c r="B4081" s="41" t="n">
        <v>16</v>
      </c>
      <c r="C4081" s="7" t="n">
        <v>1500</v>
      </c>
    </row>
    <row r="4082" spans="1:8">
      <c r="A4082" t="s">
        <v>4</v>
      </c>
      <c r="B4082" s="4" t="s">
        <v>5</v>
      </c>
      <c r="C4082" s="4" t="s">
        <v>10</v>
      </c>
      <c r="D4082" s="4" t="s">
        <v>14</v>
      </c>
      <c r="E4082" s="4" t="s">
        <v>24</v>
      </c>
      <c r="F4082" s="4" t="s">
        <v>10</v>
      </c>
    </row>
    <row r="4083" spans="1:8">
      <c r="A4083" t="n">
        <v>33135</v>
      </c>
      <c r="B4083" s="54" t="n">
        <v>59</v>
      </c>
      <c r="C4083" s="7" t="n">
        <v>24</v>
      </c>
      <c r="D4083" s="7" t="n">
        <v>255</v>
      </c>
      <c r="E4083" s="7" t="n">
        <v>0</v>
      </c>
      <c r="F4083" s="7" t="n">
        <v>0</v>
      </c>
    </row>
    <row r="4084" spans="1:8">
      <c r="A4084" t="s">
        <v>4</v>
      </c>
      <c r="B4084" s="4" t="s">
        <v>5</v>
      </c>
      <c r="C4084" s="4" t="s">
        <v>14</v>
      </c>
      <c r="D4084" s="4" t="s">
        <v>10</v>
      </c>
      <c r="E4084" s="4" t="s">
        <v>6</v>
      </c>
    </row>
    <row r="4085" spans="1:8">
      <c r="A4085" t="n">
        <v>33145</v>
      </c>
      <c r="B4085" s="57" t="n">
        <v>51</v>
      </c>
      <c r="C4085" s="7" t="n">
        <v>4</v>
      </c>
      <c r="D4085" s="7" t="n">
        <v>24</v>
      </c>
      <c r="E4085" s="7" t="s">
        <v>327</v>
      </c>
    </row>
    <row r="4086" spans="1:8">
      <c r="A4086" t="s">
        <v>4</v>
      </c>
      <c r="B4086" s="4" t="s">
        <v>5</v>
      </c>
      <c r="C4086" s="4" t="s">
        <v>10</v>
      </c>
    </row>
    <row r="4087" spans="1:8">
      <c r="A4087" t="n">
        <v>33159</v>
      </c>
      <c r="B4087" s="41" t="n">
        <v>16</v>
      </c>
      <c r="C4087" s="7" t="n">
        <v>0</v>
      </c>
    </row>
    <row r="4088" spans="1:8">
      <c r="A4088" t="s">
        <v>4</v>
      </c>
      <c r="B4088" s="4" t="s">
        <v>5</v>
      </c>
      <c r="C4088" s="4" t="s">
        <v>10</v>
      </c>
      <c r="D4088" s="4" t="s">
        <v>14</v>
      </c>
      <c r="E4088" s="4" t="s">
        <v>9</v>
      </c>
      <c r="F4088" s="4" t="s">
        <v>50</v>
      </c>
      <c r="G4088" s="4" t="s">
        <v>14</v>
      </c>
      <c r="H4088" s="4" t="s">
        <v>14</v>
      </c>
      <c r="I4088" s="4" t="s">
        <v>14</v>
      </c>
      <c r="J4088" s="4" t="s">
        <v>9</v>
      </c>
      <c r="K4088" s="4" t="s">
        <v>50</v>
      </c>
      <c r="L4088" s="4" t="s">
        <v>14</v>
      </c>
      <c r="M4088" s="4" t="s">
        <v>14</v>
      </c>
      <c r="N4088" s="4" t="s">
        <v>14</v>
      </c>
      <c r="O4088" s="4" t="s">
        <v>9</v>
      </c>
      <c r="P4088" s="4" t="s">
        <v>50</v>
      </c>
      <c r="Q4088" s="4" t="s">
        <v>14</v>
      </c>
      <c r="R4088" s="4" t="s">
        <v>14</v>
      </c>
    </row>
    <row r="4089" spans="1:8">
      <c r="A4089" t="n">
        <v>33162</v>
      </c>
      <c r="B4089" s="58" t="n">
        <v>26</v>
      </c>
      <c r="C4089" s="7" t="n">
        <v>24</v>
      </c>
      <c r="D4089" s="7" t="n">
        <v>17</v>
      </c>
      <c r="E4089" s="7" t="n">
        <v>61127</v>
      </c>
      <c r="F4089" s="7" t="s">
        <v>361</v>
      </c>
      <c r="G4089" s="7" t="n">
        <v>2</v>
      </c>
      <c r="H4089" s="7" t="n">
        <v>3</v>
      </c>
      <c r="I4089" s="7" t="n">
        <v>17</v>
      </c>
      <c r="J4089" s="7" t="n">
        <v>61128</v>
      </c>
      <c r="K4089" s="7" t="s">
        <v>362</v>
      </c>
      <c r="L4089" s="7" t="n">
        <v>2</v>
      </c>
      <c r="M4089" s="7" t="n">
        <v>3</v>
      </c>
      <c r="N4089" s="7" t="n">
        <v>17</v>
      </c>
      <c r="O4089" s="7" t="n">
        <v>61129</v>
      </c>
      <c r="P4089" s="7" t="s">
        <v>363</v>
      </c>
      <c r="Q4089" s="7" t="n">
        <v>2</v>
      </c>
      <c r="R4089" s="7" t="n">
        <v>0</v>
      </c>
    </row>
    <row r="4090" spans="1:8">
      <c r="A4090" t="s">
        <v>4</v>
      </c>
      <c r="B4090" s="4" t="s">
        <v>5</v>
      </c>
    </row>
    <row r="4091" spans="1:8">
      <c r="A4091" t="n">
        <v>33384</v>
      </c>
      <c r="B4091" s="33" t="n">
        <v>28</v>
      </c>
    </row>
    <row r="4092" spans="1:8">
      <c r="A4092" t="s">
        <v>4</v>
      </c>
      <c r="B4092" s="4" t="s">
        <v>5</v>
      </c>
      <c r="C4092" s="4" t="s">
        <v>14</v>
      </c>
      <c r="D4092" s="4" t="s">
        <v>10</v>
      </c>
      <c r="E4092" s="4" t="s">
        <v>6</v>
      </c>
    </row>
    <row r="4093" spans="1:8">
      <c r="A4093" t="n">
        <v>33385</v>
      </c>
      <c r="B4093" s="57" t="n">
        <v>51</v>
      </c>
      <c r="C4093" s="7" t="n">
        <v>4</v>
      </c>
      <c r="D4093" s="7" t="n">
        <v>25</v>
      </c>
      <c r="E4093" s="7" t="s">
        <v>186</v>
      </c>
    </row>
    <row r="4094" spans="1:8">
      <c r="A4094" t="s">
        <v>4</v>
      </c>
      <c r="B4094" s="4" t="s">
        <v>5</v>
      </c>
      <c r="C4094" s="4" t="s">
        <v>10</v>
      </c>
    </row>
    <row r="4095" spans="1:8">
      <c r="A4095" t="n">
        <v>33398</v>
      </c>
      <c r="B4095" s="41" t="n">
        <v>16</v>
      </c>
      <c r="C4095" s="7" t="n">
        <v>0</v>
      </c>
    </row>
    <row r="4096" spans="1:8">
      <c r="A4096" t="s">
        <v>4</v>
      </c>
      <c r="B4096" s="4" t="s">
        <v>5</v>
      </c>
      <c r="C4096" s="4" t="s">
        <v>10</v>
      </c>
      <c r="D4096" s="4" t="s">
        <v>14</v>
      </c>
      <c r="E4096" s="4" t="s">
        <v>9</v>
      </c>
      <c r="F4096" s="4" t="s">
        <v>50</v>
      </c>
      <c r="G4096" s="4" t="s">
        <v>14</v>
      </c>
      <c r="H4096" s="4" t="s">
        <v>14</v>
      </c>
      <c r="I4096" s="4" t="s">
        <v>14</v>
      </c>
      <c r="J4096" s="4" t="s">
        <v>9</v>
      </c>
      <c r="K4096" s="4" t="s">
        <v>50</v>
      </c>
      <c r="L4096" s="4" t="s">
        <v>14</v>
      </c>
      <c r="M4096" s="4" t="s">
        <v>14</v>
      </c>
    </row>
    <row r="4097" spans="1:18">
      <c r="A4097" t="n">
        <v>33401</v>
      </c>
      <c r="B4097" s="58" t="n">
        <v>26</v>
      </c>
      <c r="C4097" s="7" t="n">
        <v>25</v>
      </c>
      <c r="D4097" s="7" t="n">
        <v>17</v>
      </c>
      <c r="E4097" s="7" t="n">
        <v>61130</v>
      </c>
      <c r="F4097" s="7" t="s">
        <v>364</v>
      </c>
      <c r="G4097" s="7" t="n">
        <v>2</v>
      </c>
      <c r="H4097" s="7" t="n">
        <v>3</v>
      </c>
      <c r="I4097" s="7" t="n">
        <v>17</v>
      </c>
      <c r="J4097" s="7" t="n">
        <v>61131</v>
      </c>
      <c r="K4097" s="7" t="s">
        <v>365</v>
      </c>
      <c r="L4097" s="7" t="n">
        <v>2</v>
      </c>
      <c r="M4097" s="7" t="n">
        <v>0</v>
      </c>
    </row>
    <row r="4098" spans="1:18">
      <c r="A4098" t="s">
        <v>4</v>
      </c>
      <c r="B4098" s="4" t="s">
        <v>5</v>
      </c>
    </row>
    <row r="4099" spans="1:18">
      <c r="A4099" t="n">
        <v>33514</v>
      </c>
      <c r="B4099" s="33" t="n">
        <v>28</v>
      </c>
    </row>
    <row r="4100" spans="1:18">
      <c r="A4100" t="s">
        <v>4</v>
      </c>
      <c r="B4100" s="4" t="s">
        <v>5</v>
      </c>
      <c r="C4100" s="4" t="s">
        <v>10</v>
      </c>
      <c r="D4100" s="4" t="s">
        <v>14</v>
      </c>
    </row>
    <row r="4101" spans="1:18">
      <c r="A4101" t="n">
        <v>33515</v>
      </c>
      <c r="B4101" s="69" t="n">
        <v>89</v>
      </c>
      <c r="C4101" s="7" t="n">
        <v>65533</v>
      </c>
      <c r="D4101" s="7" t="n">
        <v>1</v>
      </c>
    </row>
    <row r="4102" spans="1:18">
      <c r="A4102" t="s">
        <v>4</v>
      </c>
      <c r="B4102" s="4" t="s">
        <v>5</v>
      </c>
      <c r="C4102" s="4" t="s">
        <v>14</v>
      </c>
      <c r="D4102" s="4" t="s">
        <v>10</v>
      </c>
      <c r="E4102" s="4" t="s">
        <v>10</v>
      </c>
      <c r="F4102" s="4" t="s">
        <v>9</v>
      </c>
    </row>
    <row r="4103" spans="1:18">
      <c r="A4103" t="n">
        <v>33519</v>
      </c>
      <c r="B4103" s="67" t="n">
        <v>84</v>
      </c>
      <c r="C4103" s="7" t="n">
        <v>0</v>
      </c>
      <c r="D4103" s="7" t="n">
        <v>0</v>
      </c>
      <c r="E4103" s="7" t="n">
        <v>0</v>
      </c>
      <c r="F4103" s="7" t="n">
        <v>1056964608</v>
      </c>
    </row>
    <row r="4104" spans="1:18">
      <c r="A4104" t="s">
        <v>4</v>
      </c>
      <c r="B4104" s="4" t="s">
        <v>5</v>
      </c>
      <c r="C4104" s="4" t="s">
        <v>10</v>
      </c>
      <c r="D4104" s="4" t="s">
        <v>9</v>
      </c>
    </row>
    <row r="4105" spans="1:18">
      <c r="A4105" t="n">
        <v>33529</v>
      </c>
      <c r="B4105" s="52" t="n">
        <v>43</v>
      </c>
      <c r="C4105" s="7" t="n">
        <v>24</v>
      </c>
      <c r="D4105" s="7" t="n">
        <v>512</v>
      </c>
    </row>
    <row r="4106" spans="1:18">
      <c r="A4106" t="s">
        <v>4</v>
      </c>
      <c r="B4106" s="4" t="s">
        <v>5</v>
      </c>
      <c r="C4106" s="4" t="s">
        <v>10</v>
      </c>
      <c r="D4106" s="4" t="s">
        <v>9</v>
      </c>
    </row>
    <row r="4107" spans="1:18">
      <c r="A4107" t="n">
        <v>33536</v>
      </c>
      <c r="B4107" s="52" t="n">
        <v>43</v>
      </c>
      <c r="C4107" s="7" t="n">
        <v>25</v>
      </c>
      <c r="D4107" s="7" t="n">
        <v>512</v>
      </c>
    </row>
    <row r="4108" spans="1:18">
      <c r="A4108" t="s">
        <v>4</v>
      </c>
      <c r="B4108" s="4" t="s">
        <v>5</v>
      </c>
      <c r="C4108" s="4" t="s">
        <v>10</v>
      </c>
      <c r="D4108" s="4" t="s">
        <v>14</v>
      </c>
      <c r="E4108" s="4" t="s">
        <v>14</v>
      </c>
      <c r="F4108" s="4" t="s">
        <v>6</v>
      </c>
    </row>
    <row r="4109" spans="1:18">
      <c r="A4109" t="n">
        <v>33543</v>
      </c>
      <c r="B4109" s="61" t="n">
        <v>47</v>
      </c>
      <c r="C4109" s="7" t="n">
        <v>24</v>
      </c>
      <c r="D4109" s="7" t="n">
        <v>0</v>
      </c>
      <c r="E4109" s="7" t="n">
        <v>0</v>
      </c>
      <c r="F4109" s="7" t="s">
        <v>125</v>
      </c>
    </row>
    <row r="4110" spans="1:18">
      <c r="A4110" t="s">
        <v>4</v>
      </c>
      <c r="B4110" s="4" t="s">
        <v>5</v>
      </c>
      <c r="C4110" s="4" t="s">
        <v>10</v>
      </c>
    </row>
    <row r="4111" spans="1:18">
      <c r="A4111" t="n">
        <v>33558</v>
      </c>
      <c r="B4111" s="41" t="n">
        <v>16</v>
      </c>
      <c r="C4111" s="7" t="n">
        <v>100</v>
      </c>
    </row>
    <row r="4112" spans="1:18">
      <c r="A4112" t="s">
        <v>4</v>
      </c>
      <c r="B4112" s="4" t="s">
        <v>5</v>
      </c>
      <c r="C4112" s="4" t="s">
        <v>10</v>
      </c>
      <c r="D4112" s="4" t="s">
        <v>14</v>
      </c>
      <c r="E4112" s="4" t="s">
        <v>14</v>
      </c>
      <c r="F4112" s="4" t="s">
        <v>6</v>
      </c>
    </row>
    <row r="4113" spans="1:13">
      <c r="A4113" t="n">
        <v>33561</v>
      </c>
      <c r="B4113" s="61" t="n">
        <v>47</v>
      </c>
      <c r="C4113" s="7" t="n">
        <v>25</v>
      </c>
      <c r="D4113" s="7" t="n">
        <v>0</v>
      </c>
      <c r="E4113" s="7" t="n">
        <v>0</v>
      </c>
      <c r="F4113" s="7" t="s">
        <v>125</v>
      </c>
    </row>
    <row r="4114" spans="1:13">
      <c r="A4114" t="s">
        <v>4</v>
      </c>
      <c r="B4114" s="4" t="s">
        <v>5</v>
      </c>
      <c r="C4114" s="4" t="s">
        <v>14</v>
      </c>
      <c r="D4114" s="4" t="s">
        <v>10</v>
      </c>
      <c r="E4114" s="4" t="s">
        <v>24</v>
      </c>
      <c r="F4114" s="4" t="s">
        <v>10</v>
      </c>
      <c r="G4114" s="4" t="s">
        <v>9</v>
      </c>
      <c r="H4114" s="4" t="s">
        <v>9</v>
      </c>
      <c r="I4114" s="4" t="s">
        <v>10</v>
      </c>
      <c r="J4114" s="4" t="s">
        <v>10</v>
      </c>
      <c r="K4114" s="4" t="s">
        <v>9</v>
      </c>
      <c r="L4114" s="4" t="s">
        <v>9</v>
      </c>
      <c r="M4114" s="4" t="s">
        <v>9</v>
      </c>
      <c r="N4114" s="4" t="s">
        <v>9</v>
      </c>
      <c r="O4114" s="4" t="s">
        <v>6</v>
      </c>
    </row>
    <row r="4115" spans="1:13">
      <c r="A4115" t="n">
        <v>33576</v>
      </c>
      <c r="B4115" s="11" t="n">
        <v>50</v>
      </c>
      <c r="C4115" s="7" t="n">
        <v>0</v>
      </c>
      <c r="D4115" s="7" t="n">
        <v>4344</v>
      </c>
      <c r="E4115" s="7" t="n">
        <v>1</v>
      </c>
      <c r="F4115" s="7" t="n">
        <v>0</v>
      </c>
      <c r="G4115" s="7" t="n">
        <v>0</v>
      </c>
      <c r="H4115" s="7" t="n">
        <v>0</v>
      </c>
      <c r="I4115" s="7" t="n">
        <v>0</v>
      </c>
      <c r="J4115" s="7" t="n">
        <v>65533</v>
      </c>
      <c r="K4115" s="7" t="n">
        <v>0</v>
      </c>
      <c r="L4115" s="7" t="n">
        <v>0</v>
      </c>
      <c r="M4115" s="7" t="n">
        <v>0</v>
      </c>
      <c r="N4115" s="7" t="n">
        <v>0</v>
      </c>
      <c r="O4115" s="7" t="s">
        <v>13</v>
      </c>
    </row>
    <row r="4116" spans="1:13">
      <c r="A4116" t="s">
        <v>4</v>
      </c>
      <c r="B4116" s="4" t="s">
        <v>5</v>
      </c>
      <c r="C4116" s="4" t="s">
        <v>10</v>
      </c>
    </row>
    <row r="4117" spans="1:13">
      <c r="A4117" t="n">
        <v>33615</v>
      </c>
      <c r="B4117" s="41" t="n">
        <v>16</v>
      </c>
      <c r="C4117" s="7" t="n">
        <v>200</v>
      </c>
    </row>
    <row r="4118" spans="1:13">
      <c r="A4118" t="s">
        <v>4</v>
      </c>
      <c r="B4118" s="4" t="s">
        <v>5</v>
      </c>
      <c r="C4118" s="4" t="s">
        <v>10</v>
      </c>
      <c r="D4118" s="4" t="s">
        <v>10</v>
      </c>
      <c r="E4118" s="4" t="s">
        <v>24</v>
      </c>
      <c r="F4118" s="4" t="s">
        <v>24</v>
      </c>
      <c r="G4118" s="4" t="s">
        <v>24</v>
      </c>
      <c r="H4118" s="4" t="s">
        <v>24</v>
      </c>
      <c r="I4118" s="4" t="s">
        <v>24</v>
      </c>
      <c r="J4118" s="4" t="s">
        <v>14</v>
      </c>
      <c r="K4118" s="4" t="s">
        <v>10</v>
      </c>
    </row>
    <row r="4119" spans="1:13">
      <c r="A4119" t="n">
        <v>33618</v>
      </c>
      <c r="B4119" s="75" t="n">
        <v>55</v>
      </c>
      <c r="C4119" s="7" t="n">
        <v>24</v>
      </c>
      <c r="D4119" s="7" t="n">
        <v>65026</v>
      </c>
      <c r="E4119" s="7" t="n">
        <v>-141.940002441406</v>
      </c>
      <c r="F4119" s="7" t="n">
        <v>8.94999980926514</v>
      </c>
      <c r="G4119" s="7" t="n">
        <v>124.400001525879</v>
      </c>
      <c r="H4119" s="7" t="n">
        <v>2</v>
      </c>
      <c r="I4119" s="7" t="n">
        <v>10</v>
      </c>
      <c r="J4119" s="7" t="n">
        <v>0</v>
      </c>
      <c r="K4119" s="7" t="n">
        <v>128</v>
      </c>
    </row>
    <row r="4120" spans="1:13">
      <c r="A4120" t="s">
        <v>4</v>
      </c>
      <c r="B4120" s="4" t="s">
        <v>5</v>
      </c>
      <c r="C4120" s="4" t="s">
        <v>10</v>
      </c>
    </row>
    <row r="4121" spans="1:13">
      <c r="A4121" t="n">
        <v>33646</v>
      </c>
      <c r="B4121" s="41" t="n">
        <v>16</v>
      </c>
      <c r="C4121" s="7" t="n">
        <v>100</v>
      </c>
    </row>
    <row r="4122" spans="1:13">
      <c r="A4122" t="s">
        <v>4</v>
      </c>
      <c r="B4122" s="4" t="s">
        <v>5</v>
      </c>
      <c r="C4122" s="4" t="s">
        <v>10</v>
      </c>
      <c r="D4122" s="4" t="s">
        <v>10</v>
      </c>
      <c r="E4122" s="4" t="s">
        <v>24</v>
      </c>
      <c r="F4122" s="4" t="s">
        <v>24</v>
      </c>
      <c r="G4122" s="4" t="s">
        <v>24</v>
      </c>
      <c r="H4122" s="4" t="s">
        <v>24</v>
      </c>
      <c r="I4122" s="4" t="s">
        <v>24</v>
      </c>
      <c r="J4122" s="4" t="s">
        <v>14</v>
      </c>
      <c r="K4122" s="4" t="s">
        <v>10</v>
      </c>
    </row>
    <row r="4123" spans="1:13">
      <c r="A4123" t="n">
        <v>33649</v>
      </c>
      <c r="B4123" s="75" t="n">
        <v>55</v>
      </c>
      <c r="C4123" s="7" t="n">
        <v>25</v>
      </c>
      <c r="D4123" s="7" t="n">
        <v>65026</v>
      </c>
      <c r="E4123" s="7" t="n">
        <v>-140.869995117188</v>
      </c>
      <c r="F4123" s="7" t="n">
        <v>8.94999980926514</v>
      </c>
      <c r="G4123" s="7" t="n">
        <v>122.669998168945</v>
      </c>
      <c r="H4123" s="7" t="n">
        <v>2</v>
      </c>
      <c r="I4123" s="7" t="n">
        <v>10</v>
      </c>
      <c r="J4123" s="7" t="n">
        <v>0</v>
      </c>
      <c r="K4123" s="7" t="n">
        <v>128</v>
      </c>
    </row>
    <row r="4124" spans="1:13">
      <c r="A4124" t="s">
        <v>4</v>
      </c>
      <c r="B4124" s="4" t="s">
        <v>5</v>
      </c>
      <c r="C4124" s="4" t="s">
        <v>14</v>
      </c>
      <c r="D4124" s="4" t="s">
        <v>14</v>
      </c>
      <c r="E4124" s="4" t="s">
        <v>24</v>
      </c>
      <c r="F4124" s="4" t="s">
        <v>24</v>
      </c>
      <c r="G4124" s="4" t="s">
        <v>24</v>
      </c>
      <c r="H4124" s="4" t="s">
        <v>10</v>
      </c>
    </row>
    <row r="4125" spans="1:13">
      <c r="A4125" t="n">
        <v>33677</v>
      </c>
      <c r="B4125" s="66" t="n">
        <v>45</v>
      </c>
      <c r="C4125" s="7" t="n">
        <v>2</v>
      </c>
      <c r="D4125" s="7" t="n">
        <v>3</v>
      </c>
      <c r="E4125" s="7" t="n">
        <v>-138.990005493164</v>
      </c>
      <c r="F4125" s="7" t="n">
        <v>9.97999954223633</v>
      </c>
      <c r="G4125" s="7" t="n">
        <v>120.519996643066</v>
      </c>
      <c r="H4125" s="7" t="n">
        <v>500</v>
      </c>
    </row>
    <row r="4126" spans="1:13">
      <c r="A4126" t="s">
        <v>4</v>
      </c>
      <c r="B4126" s="4" t="s">
        <v>5</v>
      </c>
      <c r="C4126" s="4" t="s">
        <v>14</v>
      </c>
      <c r="D4126" s="4" t="s">
        <v>14</v>
      </c>
      <c r="E4126" s="4" t="s">
        <v>24</v>
      </c>
      <c r="F4126" s="4" t="s">
        <v>24</v>
      </c>
      <c r="G4126" s="4" t="s">
        <v>24</v>
      </c>
      <c r="H4126" s="4" t="s">
        <v>10</v>
      </c>
      <c r="I4126" s="4" t="s">
        <v>14</v>
      </c>
    </row>
    <row r="4127" spans="1:13">
      <c r="A4127" t="n">
        <v>33694</v>
      </c>
      <c r="B4127" s="66" t="n">
        <v>45</v>
      </c>
      <c r="C4127" s="7" t="n">
        <v>4</v>
      </c>
      <c r="D4127" s="7" t="n">
        <v>3</v>
      </c>
      <c r="E4127" s="7" t="n">
        <v>336.279998779297</v>
      </c>
      <c r="F4127" s="7" t="n">
        <v>132.520004272461</v>
      </c>
      <c r="G4127" s="7" t="n">
        <v>352</v>
      </c>
      <c r="H4127" s="7" t="n">
        <v>500</v>
      </c>
      <c r="I4127" s="7" t="n">
        <v>1</v>
      </c>
    </row>
    <row r="4128" spans="1:13">
      <c r="A4128" t="s">
        <v>4</v>
      </c>
      <c r="B4128" s="4" t="s">
        <v>5</v>
      </c>
      <c r="C4128" s="4" t="s">
        <v>14</v>
      </c>
      <c r="D4128" s="4" t="s">
        <v>14</v>
      </c>
      <c r="E4128" s="4" t="s">
        <v>24</v>
      </c>
      <c r="F4128" s="4" t="s">
        <v>10</v>
      </c>
    </row>
    <row r="4129" spans="1:15">
      <c r="A4129" t="n">
        <v>33712</v>
      </c>
      <c r="B4129" s="66" t="n">
        <v>45</v>
      </c>
      <c r="C4129" s="7" t="n">
        <v>5</v>
      </c>
      <c r="D4129" s="7" t="n">
        <v>3</v>
      </c>
      <c r="E4129" s="7" t="n">
        <v>5.40000009536743</v>
      </c>
      <c r="F4129" s="7" t="n">
        <v>500</v>
      </c>
    </row>
    <row r="4130" spans="1:15">
      <c r="A4130" t="s">
        <v>4</v>
      </c>
      <c r="B4130" s="4" t="s">
        <v>5</v>
      </c>
      <c r="C4130" s="4" t="s">
        <v>14</v>
      </c>
      <c r="D4130" s="4" t="s">
        <v>14</v>
      </c>
      <c r="E4130" s="4" t="s">
        <v>24</v>
      </c>
      <c r="F4130" s="4" t="s">
        <v>10</v>
      </c>
    </row>
    <row r="4131" spans="1:15">
      <c r="A4131" t="n">
        <v>33721</v>
      </c>
      <c r="B4131" s="66" t="n">
        <v>45</v>
      </c>
      <c r="C4131" s="7" t="n">
        <v>11</v>
      </c>
      <c r="D4131" s="7" t="n">
        <v>3</v>
      </c>
      <c r="E4131" s="7" t="n">
        <v>44.4000015258789</v>
      </c>
      <c r="F4131" s="7" t="n">
        <v>500</v>
      </c>
    </row>
    <row r="4132" spans="1:15">
      <c r="A4132" t="s">
        <v>4</v>
      </c>
      <c r="B4132" s="4" t="s">
        <v>5</v>
      </c>
      <c r="C4132" s="4" t="s">
        <v>10</v>
      </c>
    </row>
    <row r="4133" spans="1:15">
      <c r="A4133" t="n">
        <v>33730</v>
      </c>
      <c r="B4133" s="41" t="n">
        <v>16</v>
      </c>
      <c r="C4133" s="7" t="n">
        <v>500</v>
      </c>
    </row>
    <row r="4134" spans="1:15">
      <c r="A4134" t="s">
        <v>4</v>
      </c>
      <c r="B4134" s="4" t="s">
        <v>5</v>
      </c>
      <c r="C4134" s="4" t="s">
        <v>10</v>
      </c>
      <c r="D4134" s="4" t="s">
        <v>24</v>
      </c>
      <c r="E4134" s="4" t="s">
        <v>24</v>
      </c>
      <c r="F4134" s="4" t="s">
        <v>24</v>
      </c>
      <c r="G4134" s="4" t="s">
        <v>24</v>
      </c>
    </row>
    <row r="4135" spans="1:15">
      <c r="A4135" t="n">
        <v>33733</v>
      </c>
      <c r="B4135" s="51" t="n">
        <v>46</v>
      </c>
      <c r="C4135" s="7" t="n">
        <v>24</v>
      </c>
      <c r="D4135" s="7" t="n">
        <v>-141.350006103516</v>
      </c>
      <c r="E4135" s="7" t="n">
        <v>8.94999980926514</v>
      </c>
      <c r="F4135" s="7" t="n">
        <v>124.400001525879</v>
      </c>
      <c r="G4135" s="7" t="n">
        <v>0</v>
      </c>
    </row>
    <row r="4136" spans="1:15">
      <c r="A4136" t="s">
        <v>4</v>
      </c>
      <c r="B4136" s="4" t="s">
        <v>5</v>
      </c>
      <c r="C4136" s="4" t="s">
        <v>10</v>
      </c>
      <c r="D4136" s="4" t="s">
        <v>24</v>
      </c>
      <c r="E4136" s="4" t="s">
        <v>24</v>
      </c>
      <c r="F4136" s="4" t="s">
        <v>24</v>
      </c>
      <c r="G4136" s="4" t="s">
        <v>24</v>
      </c>
    </row>
    <row r="4137" spans="1:15">
      <c r="A4137" t="n">
        <v>33752</v>
      </c>
      <c r="B4137" s="51" t="n">
        <v>46</v>
      </c>
      <c r="C4137" s="7" t="n">
        <v>25</v>
      </c>
      <c r="D4137" s="7" t="n">
        <v>-140.779998779297</v>
      </c>
      <c r="E4137" s="7" t="n">
        <v>8.94999980926514</v>
      </c>
      <c r="F4137" s="7" t="n">
        <v>122.069999694824</v>
      </c>
      <c r="G4137" s="7" t="n">
        <v>0</v>
      </c>
    </row>
    <row r="4138" spans="1:15">
      <c r="A4138" t="s">
        <v>4</v>
      </c>
      <c r="B4138" s="4" t="s">
        <v>5</v>
      </c>
      <c r="C4138" s="4" t="s">
        <v>10</v>
      </c>
      <c r="D4138" s="4" t="s">
        <v>14</v>
      </c>
    </row>
    <row r="4139" spans="1:15">
      <c r="A4139" t="n">
        <v>33771</v>
      </c>
      <c r="B4139" s="76" t="n">
        <v>56</v>
      </c>
      <c r="C4139" s="7" t="n">
        <v>24</v>
      </c>
      <c r="D4139" s="7" t="n">
        <v>1</v>
      </c>
    </row>
    <row r="4140" spans="1:15">
      <c r="A4140" t="s">
        <v>4</v>
      </c>
      <c r="B4140" s="4" t="s">
        <v>5</v>
      </c>
      <c r="C4140" s="4" t="s">
        <v>10</v>
      </c>
      <c r="D4140" s="4" t="s">
        <v>14</v>
      </c>
    </row>
    <row r="4141" spans="1:15">
      <c r="A4141" t="n">
        <v>33775</v>
      </c>
      <c r="B4141" s="76" t="n">
        <v>56</v>
      </c>
      <c r="C4141" s="7" t="n">
        <v>25</v>
      </c>
      <c r="D4141" s="7" t="n">
        <v>1</v>
      </c>
    </row>
    <row r="4142" spans="1:15">
      <c r="A4142" t="s">
        <v>4</v>
      </c>
      <c r="B4142" s="4" t="s">
        <v>5</v>
      </c>
      <c r="C4142" s="4" t="s">
        <v>10</v>
      </c>
      <c r="D4142" s="4" t="s">
        <v>14</v>
      </c>
      <c r="E4142" s="4" t="s">
        <v>14</v>
      </c>
      <c r="F4142" s="4" t="s">
        <v>6</v>
      </c>
    </row>
    <row r="4143" spans="1:15">
      <c r="A4143" t="n">
        <v>33779</v>
      </c>
      <c r="B4143" s="61" t="n">
        <v>47</v>
      </c>
      <c r="C4143" s="7" t="n">
        <v>24</v>
      </c>
      <c r="D4143" s="7" t="n">
        <v>0</v>
      </c>
      <c r="E4143" s="7" t="n">
        <v>0</v>
      </c>
      <c r="F4143" s="7" t="s">
        <v>126</v>
      </c>
    </row>
    <row r="4144" spans="1:15">
      <c r="A4144" t="s">
        <v>4</v>
      </c>
      <c r="B4144" s="4" t="s">
        <v>5</v>
      </c>
      <c r="C4144" s="4" t="s">
        <v>10</v>
      </c>
      <c r="D4144" s="4" t="s">
        <v>14</v>
      </c>
      <c r="E4144" s="4" t="s">
        <v>14</v>
      </c>
      <c r="F4144" s="4" t="s">
        <v>6</v>
      </c>
    </row>
    <row r="4145" spans="1:7">
      <c r="A4145" t="n">
        <v>33795</v>
      </c>
      <c r="B4145" s="61" t="n">
        <v>47</v>
      </c>
      <c r="C4145" s="7" t="n">
        <v>25</v>
      </c>
      <c r="D4145" s="7" t="n">
        <v>0</v>
      </c>
      <c r="E4145" s="7" t="n">
        <v>0</v>
      </c>
      <c r="F4145" s="7" t="s">
        <v>126</v>
      </c>
    </row>
    <row r="4146" spans="1:7">
      <c r="A4146" t="s">
        <v>4</v>
      </c>
      <c r="B4146" s="4" t="s">
        <v>5</v>
      </c>
      <c r="C4146" s="4" t="s">
        <v>10</v>
      </c>
      <c r="D4146" s="4" t="s">
        <v>9</v>
      </c>
      <c r="E4146" s="4" t="s">
        <v>14</v>
      </c>
    </row>
    <row r="4147" spans="1:7">
      <c r="A4147" t="n">
        <v>33811</v>
      </c>
      <c r="B4147" s="81" t="n">
        <v>35</v>
      </c>
      <c r="C4147" s="7" t="n">
        <v>24</v>
      </c>
      <c r="D4147" s="7" t="n">
        <v>0</v>
      </c>
      <c r="E4147" s="7" t="n">
        <v>0</v>
      </c>
    </row>
    <row r="4148" spans="1:7">
      <c r="A4148" t="s">
        <v>4</v>
      </c>
      <c r="B4148" s="4" t="s">
        <v>5</v>
      </c>
      <c r="C4148" s="4" t="s">
        <v>10</v>
      </c>
      <c r="D4148" s="4" t="s">
        <v>14</v>
      </c>
      <c r="E4148" s="4" t="s">
        <v>14</v>
      </c>
      <c r="F4148" s="4" t="s">
        <v>6</v>
      </c>
    </row>
    <row r="4149" spans="1:7">
      <c r="A4149" t="n">
        <v>33819</v>
      </c>
      <c r="B4149" s="61" t="n">
        <v>47</v>
      </c>
      <c r="C4149" s="7" t="n">
        <v>24</v>
      </c>
      <c r="D4149" s="7" t="n">
        <v>0</v>
      </c>
      <c r="E4149" s="7" t="n">
        <v>0</v>
      </c>
      <c r="F4149" s="7" t="s">
        <v>125</v>
      </c>
    </row>
    <row r="4150" spans="1:7">
      <c r="A4150" t="s">
        <v>4</v>
      </c>
      <c r="B4150" s="4" t="s">
        <v>5</v>
      </c>
      <c r="C4150" s="4" t="s">
        <v>10</v>
      </c>
      <c r="D4150" s="4" t="s">
        <v>14</v>
      </c>
      <c r="E4150" s="4" t="s">
        <v>14</v>
      </c>
      <c r="F4150" s="4" t="s">
        <v>6</v>
      </c>
    </row>
    <row r="4151" spans="1:7">
      <c r="A4151" t="n">
        <v>33834</v>
      </c>
      <c r="B4151" s="61" t="n">
        <v>47</v>
      </c>
      <c r="C4151" s="7" t="n">
        <v>25</v>
      </c>
      <c r="D4151" s="7" t="n">
        <v>0</v>
      </c>
      <c r="E4151" s="7" t="n">
        <v>0</v>
      </c>
      <c r="F4151" s="7" t="s">
        <v>125</v>
      </c>
    </row>
    <row r="4152" spans="1:7">
      <c r="A4152" t="s">
        <v>4</v>
      </c>
      <c r="B4152" s="4" t="s">
        <v>5</v>
      </c>
      <c r="C4152" s="4" t="s">
        <v>10</v>
      </c>
    </row>
    <row r="4153" spans="1:7">
      <c r="A4153" t="n">
        <v>33849</v>
      </c>
      <c r="B4153" s="41" t="n">
        <v>16</v>
      </c>
      <c r="C4153" s="7" t="n">
        <v>300</v>
      </c>
    </row>
    <row r="4154" spans="1:7">
      <c r="A4154" t="s">
        <v>4</v>
      </c>
      <c r="B4154" s="4" t="s">
        <v>5</v>
      </c>
      <c r="C4154" s="4" t="s">
        <v>10</v>
      </c>
      <c r="D4154" s="4" t="s">
        <v>10</v>
      </c>
      <c r="E4154" s="4" t="s">
        <v>24</v>
      </c>
      <c r="F4154" s="4" t="s">
        <v>24</v>
      </c>
      <c r="G4154" s="4" t="s">
        <v>24</v>
      </c>
      <c r="H4154" s="4" t="s">
        <v>24</v>
      </c>
      <c r="I4154" s="4" t="s">
        <v>24</v>
      </c>
      <c r="J4154" s="4" t="s">
        <v>14</v>
      </c>
      <c r="K4154" s="4" t="s">
        <v>10</v>
      </c>
    </row>
    <row r="4155" spans="1:7">
      <c r="A4155" t="n">
        <v>33852</v>
      </c>
      <c r="B4155" s="75" t="n">
        <v>55</v>
      </c>
      <c r="C4155" s="7" t="n">
        <v>24</v>
      </c>
      <c r="D4155" s="7" t="n">
        <v>65026</v>
      </c>
      <c r="E4155" s="7" t="n">
        <v>-149.279998779297</v>
      </c>
      <c r="F4155" s="7" t="n">
        <v>17.0200004577637</v>
      </c>
      <c r="G4155" s="7" t="n">
        <v>132.169998168945</v>
      </c>
      <c r="H4155" s="7" t="n">
        <v>0.200000002980232</v>
      </c>
      <c r="I4155" s="7" t="n">
        <v>20</v>
      </c>
      <c r="J4155" s="7" t="n">
        <v>0</v>
      </c>
      <c r="K4155" s="7" t="n">
        <v>128</v>
      </c>
    </row>
    <row r="4156" spans="1:7">
      <c r="A4156" t="s">
        <v>4</v>
      </c>
      <c r="B4156" s="4" t="s">
        <v>5</v>
      </c>
      <c r="C4156" s="4" t="s">
        <v>14</v>
      </c>
      <c r="D4156" s="4" t="s">
        <v>10</v>
      </c>
      <c r="E4156" s="4" t="s">
        <v>24</v>
      </c>
      <c r="F4156" s="4" t="s">
        <v>10</v>
      </c>
      <c r="G4156" s="4" t="s">
        <v>9</v>
      </c>
      <c r="H4156" s="4" t="s">
        <v>9</v>
      </c>
      <c r="I4156" s="4" t="s">
        <v>10</v>
      </c>
      <c r="J4156" s="4" t="s">
        <v>10</v>
      </c>
      <c r="K4156" s="4" t="s">
        <v>9</v>
      </c>
      <c r="L4156" s="4" t="s">
        <v>9</v>
      </c>
      <c r="M4156" s="4" t="s">
        <v>9</v>
      </c>
      <c r="N4156" s="4" t="s">
        <v>9</v>
      </c>
      <c r="O4156" s="4" t="s">
        <v>6</v>
      </c>
    </row>
    <row r="4157" spans="1:7">
      <c r="A4157" t="n">
        <v>33880</v>
      </c>
      <c r="B4157" s="11" t="n">
        <v>50</v>
      </c>
      <c r="C4157" s="7" t="n">
        <v>0</v>
      </c>
      <c r="D4157" s="7" t="n">
        <v>4344</v>
      </c>
      <c r="E4157" s="7" t="n">
        <v>0.600000023841858</v>
      </c>
      <c r="F4157" s="7" t="n">
        <v>0</v>
      </c>
      <c r="G4157" s="7" t="n">
        <v>0</v>
      </c>
      <c r="H4157" s="7" t="n">
        <v>0</v>
      </c>
      <c r="I4157" s="7" t="n">
        <v>0</v>
      </c>
      <c r="J4157" s="7" t="n">
        <v>65533</v>
      </c>
      <c r="K4157" s="7" t="n">
        <v>0</v>
      </c>
      <c r="L4157" s="7" t="n">
        <v>0</v>
      </c>
      <c r="M4157" s="7" t="n">
        <v>0</v>
      </c>
      <c r="N4157" s="7" t="n">
        <v>0</v>
      </c>
      <c r="O4157" s="7" t="s">
        <v>13</v>
      </c>
    </row>
    <row r="4158" spans="1:7">
      <c r="A4158" t="s">
        <v>4</v>
      </c>
      <c r="B4158" s="4" t="s">
        <v>5</v>
      </c>
      <c r="C4158" s="4" t="s">
        <v>10</v>
      </c>
    </row>
    <row r="4159" spans="1:7">
      <c r="A4159" t="n">
        <v>33919</v>
      </c>
      <c r="B4159" s="41" t="n">
        <v>16</v>
      </c>
      <c r="C4159" s="7" t="n">
        <v>100</v>
      </c>
    </row>
    <row r="4160" spans="1:7">
      <c r="A4160" t="s">
        <v>4</v>
      </c>
      <c r="B4160" s="4" t="s">
        <v>5</v>
      </c>
      <c r="C4160" s="4" t="s">
        <v>10</v>
      </c>
      <c r="D4160" s="4" t="s">
        <v>10</v>
      </c>
      <c r="E4160" s="4" t="s">
        <v>24</v>
      </c>
      <c r="F4160" s="4" t="s">
        <v>24</v>
      </c>
      <c r="G4160" s="4" t="s">
        <v>24</v>
      </c>
      <c r="H4160" s="4" t="s">
        <v>24</v>
      </c>
      <c r="I4160" s="4" t="s">
        <v>24</v>
      </c>
      <c r="J4160" s="4" t="s">
        <v>14</v>
      </c>
      <c r="K4160" s="4" t="s">
        <v>10</v>
      </c>
    </row>
    <row r="4161" spans="1:15">
      <c r="A4161" t="n">
        <v>33922</v>
      </c>
      <c r="B4161" s="75" t="n">
        <v>55</v>
      </c>
      <c r="C4161" s="7" t="n">
        <v>25</v>
      </c>
      <c r="D4161" s="7" t="n">
        <v>65026</v>
      </c>
      <c r="E4161" s="7" t="n">
        <v>-149.119995117188</v>
      </c>
      <c r="F4161" s="7" t="n">
        <v>17.0599994659424</v>
      </c>
      <c r="G4161" s="7" t="n">
        <v>130.850006103516</v>
      </c>
      <c r="H4161" s="7" t="n">
        <v>0.200000002980232</v>
      </c>
      <c r="I4161" s="7" t="n">
        <v>20</v>
      </c>
      <c r="J4161" s="7" t="n">
        <v>0</v>
      </c>
      <c r="K4161" s="7" t="n">
        <v>128</v>
      </c>
    </row>
    <row r="4162" spans="1:15">
      <c r="A4162" t="s">
        <v>4</v>
      </c>
      <c r="B4162" s="4" t="s">
        <v>5</v>
      </c>
      <c r="C4162" s="4" t="s">
        <v>10</v>
      </c>
    </row>
    <row r="4163" spans="1:15">
      <c r="A4163" t="n">
        <v>33950</v>
      </c>
      <c r="B4163" s="41" t="n">
        <v>16</v>
      </c>
      <c r="C4163" s="7" t="n">
        <v>1000</v>
      </c>
    </row>
    <row r="4164" spans="1:15">
      <c r="A4164" t="s">
        <v>4</v>
      </c>
      <c r="B4164" s="4" t="s">
        <v>5</v>
      </c>
      <c r="C4164" s="4" t="s">
        <v>14</v>
      </c>
      <c r="D4164" s="4" t="s">
        <v>10</v>
      </c>
      <c r="E4164" s="4" t="s">
        <v>24</v>
      </c>
    </row>
    <row r="4165" spans="1:15">
      <c r="A4165" t="n">
        <v>33953</v>
      </c>
      <c r="B4165" s="37" t="n">
        <v>58</v>
      </c>
      <c r="C4165" s="7" t="n">
        <v>101</v>
      </c>
      <c r="D4165" s="7" t="n">
        <v>500</v>
      </c>
      <c r="E4165" s="7" t="n">
        <v>1</v>
      </c>
    </row>
    <row r="4166" spans="1:15">
      <c r="A4166" t="s">
        <v>4</v>
      </c>
      <c r="B4166" s="4" t="s">
        <v>5</v>
      </c>
      <c r="C4166" s="4" t="s">
        <v>14</v>
      </c>
      <c r="D4166" s="4" t="s">
        <v>10</v>
      </c>
    </row>
    <row r="4167" spans="1:15">
      <c r="A4167" t="n">
        <v>33961</v>
      </c>
      <c r="B4167" s="37" t="n">
        <v>58</v>
      </c>
      <c r="C4167" s="7" t="n">
        <v>254</v>
      </c>
      <c r="D4167" s="7" t="n">
        <v>0</v>
      </c>
    </row>
    <row r="4168" spans="1:15">
      <c r="A4168" t="s">
        <v>4</v>
      </c>
      <c r="B4168" s="4" t="s">
        <v>5</v>
      </c>
      <c r="C4168" s="4" t="s">
        <v>14</v>
      </c>
      <c r="D4168" s="4" t="s">
        <v>10</v>
      </c>
      <c r="E4168" s="4" t="s">
        <v>10</v>
      </c>
      <c r="F4168" s="4" t="s">
        <v>9</v>
      </c>
    </row>
    <row r="4169" spans="1:15">
      <c r="A4169" t="n">
        <v>33965</v>
      </c>
      <c r="B4169" s="67" t="n">
        <v>84</v>
      </c>
      <c r="C4169" s="7" t="n">
        <v>1</v>
      </c>
      <c r="D4169" s="7" t="n">
        <v>0</v>
      </c>
      <c r="E4169" s="7" t="n">
        <v>0</v>
      </c>
      <c r="F4169" s="7" t="n">
        <v>0</v>
      </c>
    </row>
    <row r="4170" spans="1:15">
      <c r="A4170" t="s">
        <v>4</v>
      </c>
      <c r="B4170" s="4" t="s">
        <v>5</v>
      </c>
      <c r="C4170" s="4" t="s">
        <v>14</v>
      </c>
    </row>
    <row r="4171" spans="1:15">
      <c r="A4171" t="n">
        <v>33975</v>
      </c>
      <c r="B4171" s="72" t="n">
        <v>116</v>
      </c>
      <c r="C4171" s="7" t="n">
        <v>0</v>
      </c>
    </row>
    <row r="4172" spans="1:15">
      <c r="A4172" t="s">
        <v>4</v>
      </c>
      <c r="B4172" s="4" t="s">
        <v>5</v>
      </c>
      <c r="C4172" s="4" t="s">
        <v>14</v>
      </c>
      <c r="D4172" s="4" t="s">
        <v>10</v>
      </c>
    </row>
    <row r="4173" spans="1:15">
      <c r="A4173" t="n">
        <v>33977</v>
      </c>
      <c r="B4173" s="72" t="n">
        <v>116</v>
      </c>
      <c r="C4173" s="7" t="n">
        <v>2</v>
      </c>
      <c r="D4173" s="7" t="n">
        <v>1</v>
      </c>
    </row>
    <row r="4174" spans="1:15">
      <c r="A4174" t="s">
        <v>4</v>
      </c>
      <c r="B4174" s="4" t="s">
        <v>5</v>
      </c>
      <c r="C4174" s="4" t="s">
        <v>14</v>
      </c>
      <c r="D4174" s="4" t="s">
        <v>9</v>
      </c>
    </row>
    <row r="4175" spans="1:15">
      <c r="A4175" t="n">
        <v>33981</v>
      </c>
      <c r="B4175" s="72" t="n">
        <v>116</v>
      </c>
      <c r="C4175" s="7" t="n">
        <v>5</v>
      </c>
      <c r="D4175" s="7" t="n">
        <v>1120403456</v>
      </c>
    </row>
    <row r="4176" spans="1:15">
      <c r="A4176" t="s">
        <v>4</v>
      </c>
      <c r="B4176" s="4" t="s">
        <v>5</v>
      </c>
      <c r="C4176" s="4" t="s">
        <v>14</v>
      </c>
      <c r="D4176" s="4" t="s">
        <v>10</v>
      </c>
    </row>
    <row r="4177" spans="1:11">
      <c r="A4177" t="n">
        <v>33987</v>
      </c>
      <c r="B4177" s="72" t="n">
        <v>116</v>
      </c>
      <c r="C4177" s="7" t="n">
        <v>6</v>
      </c>
      <c r="D4177" s="7" t="n">
        <v>1</v>
      </c>
    </row>
    <row r="4178" spans="1:11">
      <c r="A4178" t="s">
        <v>4</v>
      </c>
      <c r="B4178" s="4" t="s">
        <v>5</v>
      </c>
      <c r="C4178" s="4" t="s">
        <v>14</v>
      </c>
      <c r="D4178" s="4" t="s">
        <v>14</v>
      </c>
      <c r="E4178" s="4" t="s">
        <v>24</v>
      </c>
      <c r="F4178" s="4" t="s">
        <v>24</v>
      </c>
      <c r="G4178" s="4" t="s">
        <v>24</v>
      </c>
      <c r="H4178" s="4" t="s">
        <v>10</v>
      </c>
    </row>
    <row r="4179" spans="1:11">
      <c r="A4179" t="n">
        <v>33991</v>
      </c>
      <c r="B4179" s="66" t="n">
        <v>45</v>
      </c>
      <c r="C4179" s="7" t="n">
        <v>2</v>
      </c>
      <c r="D4179" s="7" t="n">
        <v>3</v>
      </c>
      <c r="E4179" s="7" t="n">
        <v>-122.290000915527</v>
      </c>
      <c r="F4179" s="7" t="n">
        <v>0.449999988079071</v>
      </c>
      <c r="G4179" s="7" t="n">
        <v>137.509994506836</v>
      </c>
      <c r="H4179" s="7" t="n">
        <v>0</v>
      </c>
    </row>
    <row r="4180" spans="1:11">
      <c r="A4180" t="s">
        <v>4</v>
      </c>
      <c r="B4180" s="4" t="s">
        <v>5</v>
      </c>
      <c r="C4180" s="4" t="s">
        <v>14</v>
      </c>
      <c r="D4180" s="4" t="s">
        <v>14</v>
      </c>
      <c r="E4180" s="4" t="s">
        <v>24</v>
      </c>
      <c r="F4180" s="4" t="s">
        <v>24</v>
      </c>
      <c r="G4180" s="4" t="s">
        <v>24</v>
      </c>
      <c r="H4180" s="4" t="s">
        <v>10</v>
      </c>
      <c r="I4180" s="4" t="s">
        <v>14</v>
      </c>
    </row>
    <row r="4181" spans="1:11">
      <c r="A4181" t="n">
        <v>34008</v>
      </c>
      <c r="B4181" s="66" t="n">
        <v>45</v>
      </c>
      <c r="C4181" s="7" t="n">
        <v>4</v>
      </c>
      <c r="D4181" s="7" t="n">
        <v>3</v>
      </c>
      <c r="E4181" s="7" t="n">
        <v>357.010009765625</v>
      </c>
      <c r="F4181" s="7" t="n">
        <v>74.0100021362305</v>
      </c>
      <c r="G4181" s="7" t="n">
        <v>352</v>
      </c>
      <c r="H4181" s="7" t="n">
        <v>0</v>
      </c>
      <c r="I4181" s="7" t="n">
        <v>1</v>
      </c>
    </row>
    <row r="4182" spans="1:11">
      <c r="A4182" t="s">
        <v>4</v>
      </c>
      <c r="B4182" s="4" t="s">
        <v>5</v>
      </c>
      <c r="C4182" s="4" t="s">
        <v>14</v>
      </c>
      <c r="D4182" s="4" t="s">
        <v>14</v>
      </c>
      <c r="E4182" s="4" t="s">
        <v>24</v>
      </c>
      <c r="F4182" s="4" t="s">
        <v>10</v>
      </c>
    </row>
    <row r="4183" spans="1:11">
      <c r="A4183" t="n">
        <v>34026</v>
      </c>
      <c r="B4183" s="66" t="n">
        <v>45</v>
      </c>
      <c r="C4183" s="7" t="n">
        <v>5</v>
      </c>
      <c r="D4183" s="7" t="n">
        <v>3</v>
      </c>
      <c r="E4183" s="7" t="n">
        <v>6.30000019073486</v>
      </c>
      <c r="F4183" s="7" t="n">
        <v>0</v>
      </c>
    </row>
    <row r="4184" spans="1:11">
      <c r="A4184" t="s">
        <v>4</v>
      </c>
      <c r="B4184" s="4" t="s">
        <v>5</v>
      </c>
      <c r="C4184" s="4" t="s">
        <v>14</v>
      </c>
      <c r="D4184" s="4" t="s">
        <v>14</v>
      </c>
      <c r="E4184" s="4" t="s">
        <v>24</v>
      </c>
      <c r="F4184" s="4" t="s">
        <v>10</v>
      </c>
    </row>
    <row r="4185" spans="1:11">
      <c r="A4185" t="n">
        <v>34035</v>
      </c>
      <c r="B4185" s="66" t="n">
        <v>45</v>
      </c>
      <c r="C4185" s="7" t="n">
        <v>11</v>
      </c>
      <c r="D4185" s="7" t="n">
        <v>3</v>
      </c>
      <c r="E4185" s="7" t="n">
        <v>44.4000015258789</v>
      </c>
      <c r="F4185" s="7" t="n">
        <v>0</v>
      </c>
    </row>
    <row r="4186" spans="1:11">
      <c r="A4186" t="s">
        <v>4</v>
      </c>
      <c r="B4186" s="4" t="s">
        <v>5</v>
      </c>
      <c r="C4186" s="4" t="s">
        <v>14</v>
      </c>
      <c r="D4186" s="4" t="s">
        <v>14</v>
      </c>
      <c r="E4186" s="4" t="s">
        <v>24</v>
      </c>
      <c r="F4186" s="4" t="s">
        <v>24</v>
      </c>
      <c r="G4186" s="4" t="s">
        <v>24</v>
      </c>
      <c r="H4186" s="4" t="s">
        <v>10</v>
      </c>
      <c r="I4186" s="4" t="s">
        <v>14</v>
      </c>
    </row>
    <row r="4187" spans="1:11">
      <c r="A4187" t="n">
        <v>34044</v>
      </c>
      <c r="B4187" s="66" t="n">
        <v>45</v>
      </c>
      <c r="C4187" s="7" t="n">
        <v>4</v>
      </c>
      <c r="D4187" s="7" t="n">
        <v>3</v>
      </c>
      <c r="E4187" s="7" t="n">
        <v>357.010009765625</v>
      </c>
      <c r="F4187" s="7" t="n">
        <v>107.01000213623</v>
      </c>
      <c r="G4187" s="7" t="n">
        <v>352</v>
      </c>
      <c r="H4187" s="7" t="n">
        <v>30000</v>
      </c>
      <c r="I4187" s="7" t="n">
        <v>1</v>
      </c>
    </row>
    <row r="4188" spans="1:11">
      <c r="A4188" t="s">
        <v>4</v>
      </c>
      <c r="B4188" s="4" t="s">
        <v>5</v>
      </c>
      <c r="C4188" s="4" t="s">
        <v>14</v>
      </c>
      <c r="D4188" s="4" t="s">
        <v>14</v>
      </c>
      <c r="E4188" s="4" t="s">
        <v>24</v>
      </c>
      <c r="F4188" s="4" t="s">
        <v>24</v>
      </c>
      <c r="G4188" s="4" t="s">
        <v>24</v>
      </c>
      <c r="H4188" s="4" t="s">
        <v>10</v>
      </c>
    </row>
    <row r="4189" spans="1:11">
      <c r="A4189" t="n">
        <v>34062</v>
      </c>
      <c r="B4189" s="66" t="n">
        <v>45</v>
      </c>
      <c r="C4189" s="7" t="n">
        <v>2</v>
      </c>
      <c r="D4189" s="7" t="n">
        <v>3</v>
      </c>
      <c r="E4189" s="7" t="n">
        <v>-120.919998168945</v>
      </c>
      <c r="F4189" s="7" t="n">
        <v>1.25</v>
      </c>
      <c r="G4189" s="7" t="n">
        <v>137.509994506836</v>
      </c>
      <c r="H4189" s="7" t="n">
        <v>0</v>
      </c>
    </row>
    <row r="4190" spans="1:11">
      <c r="A4190" t="s">
        <v>4</v>
      </c>
      <c r="B4190" s="4" t="s">
        <v>5</v>
      </c>
      <c r="C4190" s="4" t="s">
        <v>14</v>
      </c>
      <c r="D4190" s="4" t="s">
        <v>14</v>
      </c>
      <c r="E4190" s="4" t="s">
        <v>24</v>
      </c>
      <c r="F4190" s="4" t="s">
        <v>24</v>
      </c>
      <c r="G4190" s="4" t="s">
        <v>24</v>
      </c>
      <c r="H4190" s="4" t="s">
        <v>10</v>
      </c>
      <c r="I4190" s="4" t="s">
        <v>14</v>
      </c>
    </row>
    <row r="4191" spans="1:11">
      <c r="A4191" t="n">
        <v>34079</v>
      </c>
      <c r="B4191" s="66" t="n">
        <v>45</v>
      </c>
      <c r="C4191" s="7" t="n">
        <v>4</v>
      </c>
      <c r="D4191" s="7" t="n">
        <v>3</v>
      </c>
      <c r="E4191" s="7" t="n">
        <v>355.519989013672</v>
      </c>
      <c r="F4191" s="7" t="n">
        <v>78.6999969482422</v>
      </c>
      <c r="G4191" s="7" t="n">
        <v>352</v>
      </c>
      <c r="H4191" s="7" t="n">
        <v>0</v>
      </c>
      <c r="I4191" s="7" t="n">
        <v>1</v>
      </c>
    </row>
    <row r="4192" spans="1:11">
      <c r="A4192" t="s">
        <v>4</v>
      </c>
      <c r="B4192" s="4" t="s">
        <v>5</v>
      </c>
      <c r="C4192" s="4" t="s">
        <v>14</v>
      </c>
      <c r="D4192" s="4" t="s">
        <v>14</v>
      </c>
      <c r="E4192" s="4" t="s">
        <v>24</v>
      </c>
      <c r="F4192" s="4" t="s">
        <v>10</v>
      </c>
    </row>
    <row r="4193" spans="1:9">
      <c r="A4193" t="n">
        <v>34097</v>
      </c>
      <c r="B4193" s="66" t="n">
        <v>45</v>
      </c>
      <c r="C4193" s="7" t="n">
        <v>5</v>
      </c>
      <c r="D4193" s="7" t="n">
        <v>3</v>
      </c>
      <c r="E4193" s="7" t="n">
        <v>5.19999980926514</v>
      </c>
      <c r="F4193" s="7" t="n">
        <v>0</v>
      </c>
    </row>
    <row r="4194" spans="1:9">
      <c r="A4194" t="s">
        <v>4</v>
      </c>
      <c r="B4194" s="4" t="s">
        <v>5</v>
      </c>
      <c r="C4194" s="4" t="s">
        <v>14</v>
      </c>
      <c r="D4194" s="4" t="s">
        <v>14</v>
      </c>
      <c r="E4194" s="4" t="s">
        <v>24</v>
      </c>
      <c r="F4194" s="4" t="s">
        <v>10</v>
      </c>
    </row>
    <row r="4195" spans="1:9">
      <c r="A4195" t="n">
        <v>34106</v>
      </c>
      <c r="B4195" s="66" t="n">
        <v>45</v>
      </c>
      <c r="C4195" s="7" t="n">
        <v>11</v>
      </c>
      <c r="D4195" s="7" t="n">
        <v>3</v>
      </c>
      <c r="E4195" s="7" t="n">
        <v>36.4000015258789</v>
      </c>
      <c r="F4195" s="7" t="n">
        <v>0</v>
      </c>
    </row>
    <row r="4196" spans="1:9">
      <c r="A4196" t="s">
        <v>4</v>
      </c>
      <c r="B4196" s="4" t="s">
        <v>5</v>
      </c>
      <c r="C4196" s="4" t="s">
        <v>14</v>
      </c>
      <c r="D4196" s="4" t="s">
        <v>14</v>
      </c>
      <c r="E4196" s="4" t="s">
        <v>24</v>
      </c>
      <c r="F4196" s="4" t="s">
        <v>24</v>
      </c>
      <c r="G4196" s="4" t="s">
        <v>24</v>
      </c>
      <c r="H4196" s="4" t="s">
        <v>10</v>
      </c>
    </row>
    <row r="4197" spans="1:9">
      <c r="A4197" t="n">
        <v>34115</v>
      </c>
      <c r="B4197" s="66" t="n">
        <v>45</v>
      </c>
      <c r="C4197" s="7" t="n">
        <v>2</v>
      </c>
      <c r="D4197" s="7" t="n">
        <v>3</v>
      </c>
      <c r="E4197" s="7" t="n">
        <v>-120.919998168945</v>
      </c>
      <c r="F4197" s="7" t="n">
        <v>0.790000021457672</v>
      </c>
      <c r="G4197" s="7" t="n">
        <v>137.509994506836</v>
      </c>
      <c r="H4197" s="7" t="n">
        <v>13000</v>
      </c>
    </row>
    <row r="4198" spans="1:9">
      <c r="A4198" t="s">
        <v>4</v>
      </c>
      <c r="B4198" s="4" t="s">
        <v>5</v>
      </c>
      <c r="C4198" s="4" t="s">
        <v>14</v>
      </c>
      <c r="D4198" s="4" t="s">
        <v>14</v>
      </c>
      <c r="E4198" s="4" t="s">
        <v>24</v>
      </c>
      <c r="F4198" s="4" t="s">
        <v>24</v>
      </c>
      <c r="G4198" s="4" t="s">
        <v>24</v>
      </c>
      <c r="H4198" s="4" t="s">
        <v>10</v>
      </c>
      <c r="I4198" s="4" t="s">
        <v>14</v>
      </c>
    </row>
    <row r="4199" spans="1:9">
      <c r="A4199" t="n">
        <v>34132</v>
      </c>
      <c r="B4199" s="66" t="n">
        <v>45</v>
      </c>
      <c r="C4199" s="7" t="n">
        <v>4</v>
      </c>
      <c r="D4199" s="7" t="n">
        <v>3</v>
      </c>
      <c r="E4199" s="7" t="n">
        <v>350.25</v>
      </c>
      <c r="F4199" s="7" t="n">
        <v>78.6999969482422</v>
      </c>
      <c r="G4199" s="7" t="n">
        <v>352</v>
      </c>
      <c r="H4199" s="7" t="n">
        <v>13000</v>
      </c>
      <c r="I4199" s="7" t="n">
        <v>1</v>
      </c>
    </row>
    <row r="4200" spans="1:9">
      <c r="A4200" t="s">
        <v>4</v>
      </c>
      <c r="B4200" s="4" t="s">
        <v>5</v>
      </c>
      <c r="C4200" s="4" t="s">
        <v>10</v>
      </c>
      <c r="D4200" s="4" t="s">
        <v>24</v>
      </c>
      <c r="E4200" s="4" t="s">
        <v>24</v>
      </c>
      <c r="F4200" s="4" t="s">
        <v>24</v>
      </c>
      <c r="G4200" s="4" t="s">
        <v>24</v>
      </c>
    </row>
    <row r="4201" spans="1:9">
      <c r="A4201" t="n">
        <v>34150</v>
      </c>
      <c r="B4201" s="51" t="n">
        <v>46</v>
      </c>
      <c r="C4201" s="7" t="n">
        <v>1560</v>
      </c>
      <c r="D4201" s="7" t="n">
        <v>-131.809997558594</v>
      </c>
      <c r="E4201" s="7" t="n">
        <v>-1.1599999666214</v>
      </c>
      <c r="F4201" s="7" t="n">
        <v>135.259994506836</v>
      </c>
      <c r="G4201" s="7" t="n">
        <v>78.5</v>
      </c>
    </row>
    <row r="4202" spans="1:9">
      <c r="A4202" t="s">
        <v>4</v>
      </c>
      <c r="B4202" s="4" t="s">
        <v>5</v>
      </c>
      <c r="C4202" s="4" t="s">
        <v>10</v>
      </c>
      <c r="D4202" s="4" t="s">
        <v>24</v>
      </c>
      <c r="E4202" s="4" t="s">
        <v>24</v>
      </c>
      <c r="F4202" s="4" t="s">
        <v>24</v>
      </c>
      <c r="G4202" s="4" t="s">
        <v>24</v>
      </c>
    </row>
    <row r="4203" spans="1:9">
      <c r="A4203" t="n">
        <v>34169</v>
      </c>
      <c r="B4203" s="51" t="n">
        <v>46</v>
      </c>
      <c r="C4203" s="7" t="n">
        <v>0</v>
      </c>
      <c r="D4203" s="7" t="n">
        <v>-121.269996643066</v>
      </c>
      <c r="E4203" s="7" t="n">
        <v>-1.1599999666214</v>
      </c>
      <c r="F4203" s="7" t="n">
        <v>135.320007324219</v>
      </c>
      <c r="G4203" s="7" t="n">
        <v>267.600006103516</v>
      </c>
    </row>
    <row r="4204" spans="1:9">
      <c r="A4204" t="s">
        <v>4</v>
      </c>
      <c r="B4204" s="4" t="s">
        <v>5</v>
      </c>
      <c r="C4204" s="4" t="s">
        <v>10</v>
      </c>
      <c r="D4204" s="4" t="s">
        <v>24</v>
      </c>
      <c r="E4204" s="4" t="s">
        <v>24</v>
      </c>
      <c r="F4204" s="4" t="s">
        <v>24</v>
      </c>
      <c r="G4204" s="4" t="s">
        <v>24</v>
      </c>
    </row>
    <row r="4205" spans="1:9">
      <c r="A4205" t="n">
        <v>34188</v>
      </c>
      <c r="B4205" s="51" t="n">
        <v>46</v>
      </c>
      <c r="C4205" s="7" t="n">
        <v>2</v>
      </c>
      <c r="D4205" s="7" t="n">
        <v>-121.440002441406</v>
      </c>
      <c r="E4205" s="7" t="n">
        <v>-1.1599999666214</v>
      </c>
      <c r="F4205" s="7" t="n">
        <v>139.820007324219</v>
      </c>
      <c r="G4205" s="7" t="n">
        <v>257.5</v>
      </c>
    </row>
    <row r="4206" spans="1:9">
      <c r="A4206" t="s">
        <v>4</v>
      </c>
      <c r="B4206" s="4" t="s">
        <v>5</v>
      </c>
      <c r="C4206" s="4" t="s">
        <v>10</v>
      </c>
      <c r="D4206" s="4" t="s">
        <v>24</v>
      </c>
      <c r="E4206" s="4" t="s">
        <v>24</v>
      </c>
      <c r="F4206" s="4" t="s">
        <v>24</v>
      </c>
      <c r="G4206" s="4" t="s">
        <v>24</v>
      </c>
    </row>
    <row r="4207" spans="1:9">
      <c r="A4207" t="n">
        <v>34207</v>
      </c>
      <c r="B4207" s="51" t="n">
        <v>46</v>
      </c>
      <c r="C4207" s="7" t="n">
        <v>4</v>
      </c>
      <c r="D4207" s="7" t="n">
        <v>-120.080001831055</v>
      </c>
      <c r="E4207" s="7" t="n">
        <v>-1.1599999666214</v>
      </c>
      <c r="F4207" s="7" t="n">
        <v>138.850006103516</v>
      </c>
      <c r="G4207" s="7" t="n">
        <v>246.899993896484</v>
      </c>
    </row>
    <row r="4208" spans="1:9">
      <c r="A4208" t="s">
        <v>4</v>
      </c>
      <c r="B4208" s="4" t="s">
        <v>5</v>
      </c>
      <c r="C4208" s="4" t="s">
        <v>10</v>
      </c>
      <c r="D4208" s="4" t="s">
        <v>24</v>
      </c>
      <c r="E4208" s="4" t="s">
        <v>24</v>
      </c>
      <c r="F4208" s="4" t="s">
        <v>24</v>
      </c>
      <c r="G4208" s="4" t="s">
        <v>24</v>
      </c>
    </row>
    <row r="4209" spans="1:9">
      <c r="A4209" t="n">
        <v>34226</v>
      </c>
      <c r="B4209" s="51" t="n">
        <v>46</v>
      </c>
      <c r="C4209" s="7" t="n">
        <v>7</v>
      </c>
      <c r="D4209" s="7" t="n">
        <v>-120.050003051758</v>
      </c>
      <c r="E4209" s="7" t="n">
        <v>-1.1599999666214</v>
      </c>
      <c r="F4209" s="7" t="n">
        <v>136.720001220703</v>
      </c>
      <c r="G4209" s="7" t="n">
        <v>249.899993896484</v>
      </c>
    </row>
    <row r="4210" spans="1:9">
      <c r="A4210" t="s">
        <v>4</v>
      </c>
      <c r="B4210" s="4" t="s">
        <v>5</v>
      </c>
      <c r="C4210" s="4" t="s">
        <v>10</v>
      </c>
      <c r="D4210" s="4" t="s">
        <v>24</v>
      </c>
      <c r="E4210" s="4" t="s">
        <v>24</v>
      </c>
      <c r="F4210" s="4" t="s">
        <v>24</v>
      </c>
      <c r="G4210" s="4" t="s">
        <v>24</v>
      </c>
    </row>
    <row r="4211" spans="1:9">
      <c r="A4211" t="n">
        <v>34245</v>
      </c>
      <c r="B4211" s="51" t="n">
        <v>46</v>
      </c>
      <c r="C4211" s="7" t="n">
        <v>16</v>
      </c>
      <c r="D4211" s="7" t="n">
        <v>-120.110000610352</v>
      </c>
      <c r="E4211" s="7" t="n">
        <v>-1.1599999666214</v>
      </c>
      <c r="F4211" s="7" t="n">
        <v>137.679992675781</v>
      </c>
      <c r="G4211" s="7" t="n">
        <v>259</v>
      </c>
    </row>
    <row r="4212" spans="1:9">
      <c r="A4212" t="s">
        <v>4</v>
      </c>
      <c r="B4212" s="4" t="s">
        <v>5</v>
      </c>
      <c r="C4212" s="4" t="s">
        <v>10</v>
      </c>
      <c r="D4212" s="4" t="s">
        <v>24</v>
      </c>
      <c r="E4212" s="4" t="s">
        <v>24</v>
      </c>
      <c r="F4212" s="4" t="s">
        <v>24</v>
      </c>
      <c r="G4212" s="4" t="s">
        <v>24</v>
      </c>
    </row>
    <row r="4213" spans="1:9">
      <c r="A4213" t="n">
        <v>34264</v>
      </c>
      <c r="B4213" s="51" t="n">
        <v>46</v>
      </c>
      <c r="C4213" s="7" t="n">
        <v>7032</v>
      </c>
      <c r="D4213" s="7" t="n">
        <v>-121</v>
      </c>
      <c r="E4213" s="7" t="n">
        <v>-1.1599999666214</v>
      </c>
      <c r="F4213" s="7" t="n">
        <v>135.940002441406</v>
      </c>
      <c r="G4213" s="7" t="n">
        <v>264.700012207031</v>
      </c>
    </row>
    <row r="4214" spans="1:9">
      <c r="A4214" t="s">
        <v>4</v>
      </c>
      <c r="B4214" s="4" t="s">
        <v>5</v>
      </c>
      <c r="C4214" s="4" t="s">
        <v>10</v>
      </c>
      <c r="D4214" s="4" t="s">
        <v>24</v>
      </c>
      <c r="E4214" s="4" t="s">
        <v>24</v>
      </c>
      <c r="F4214" s="4" t="s">
        <v>24</v>
      </c>
      <c r="G4214" s="4" t="s">
        <v>10</v>
      </c>
      <c r="H4214" s="4" t="s">
        <v>10</v>
      </c>
    </row>
    <row r="4215" spans="1:9">
      <c r="A4215" t="n">
        <v>34283</v>
      </c>
      <c r="B4215" s="53" t="n">
        <v>60</v>
      </c>
      <c r="C4215" s="7" t="n">
        <v>0</v>
      </c>
      <c r="D4215" s="7" t="n">
        <v>0</v>
      </c>
      <c r="E4215" s="7" t="n">
        <v>0</v>
      </c>
      <c r="F4215" s="7" t="n">
        <v>0</v>
      </c>
      <c r="G4215" s="7" t="n">
        <v>0</v>
      </c>
      <c r="H4215" s="7" t="n">
        <v>1</v>
      </c>
    </row>
    <row r="4216" spans="1:9">
      <c r="A4216" t="s">
        <v>4</v>
      </c>
      <c r="B4216" s="4" t="s">
        <v>5</v>
      </c>
      <c r="C4216" s="4" t="s">
        <v>10</v>
      </c>
      <c r="D4216" s="4" t="s">
        <v>24</v>
      </c>
      <c r="E4216" s="4" t="s">
        <v>24</v>
      </c>
      <c r="F4216" s="4" t="s">
        <v>24</v>
      </c>
      <c r="G4216" s="4" t="s">
        <v>10</v>
      </c>
      <c r="H4216" s="4" t="s">
        <v>10</v>
      </c>
    </row>
    <row r="4217" spans="1:9">
      <c r="A4217" t="n">
        <v>34302</v>
      </c>
      <c r="B4217" s="53" t="n">
        <v>60</v>
      </c>
      <c r="C4217" s="7" t="n">
        <v>0</v>
      </c>
      <c r="D4217" s="7" t="n">
        <v>0</v>
      </c>
      <c r="E4217" s="7" t="n">
        <v>0</v>
      </c>
      <c r="F4217" s="7" t="n">
        <v>0</v>
      </c>
      <c r="G4217" s="7" t="n">
        <v>0</v>
      </c>
      <c r="H4217" s="7" t="n">
        <v>0</v>
      </c>
    </row>
    <row r="4218" spans="1:9">
      <c r="A4218" t="s">
        <v>4</v>
      </c>
      <c r="B4218" s="4" t="s">
        <v>5</v>
      </c>
      <c r="C4218" s="4" t="s">
        <v>10</v>
      </c>
      <c r="D4218" s="4" t="s">
        <v>10</v>
      </c>
      <c r="E4218" s="4" t="s">
        <v>10</v>
      </c>
    </row>
    <row r="4219" spans="1:9">
      <c r="A4219" t="n">
        <v>34321</v>
      </c>
      <c r="B4219" s="73" t="n">
        <v>61</v>
      </c>
      <c r="C4219" s="7" t="n">
        <v>0</v>
      </c>
      <c r="D4219" s="7" t="n">
        <v>65533</v>
      </c>
      <c r="E4219" s="7" t="n">
        <v>0</v>
      </c>
    </row>
    <row r="4220" spans="1:9">
      <c r="A4220" t="s">
        <v>4</v>
      </c>
      <c r="B4220" s="4" t="s">
        <v>5</v>
      </c>
      <c r="C4220" s="4" t="s">
        <v>10</v>
      </c>
      <c r="D4220" s="4" t="s">
        <v>24</v>
      </c>
      <c r="E4220" s="4" t="s">
        <v>24</v>
      </c>
      <c r="F4220" s="4" t="s">
        <v>24</v>
      </c>
      <c r="G4220" s="4" t="s">
        <v>10</v>
      </c>
      <c r="H4220" s="4" t="s">
        <v>10</v>
      </c>
    </row>
    <row r="4221" spans="1:9">
      <c r="A4221" t="n">
        <v>34328</v>
      </c>
      <c r="B4221" s="53" t="n">
        <v>60</v>
      </c>
      <c r="C4221" s="7" t="n">
        <v>2</v>
      </c>
      <c r="D4221" s="7" t="n">
        <v>0</v>
      </c>
      <c r="E4221" s="7" t="n">
        <v>0</v>
      </c>
      <c r="F4221" s="7" t="n">
        <v>0</v>
      </c>
      <c r="G4221" s="7" t="n">
        <v>0</v>
      </c>
      <c r="H4221" s="7" t="n">
        <v>1</v>
      </c>
    </row>
    <row r="4222" spans="1:9">
      <c r="A4222" t="s">
        <v>4</v>
      </c>
      <c r="B4222" s="4" t="s">
        <v>5</v>
      </c>
      <c r="C4222" s="4" t="s">
        <v>10</v>
      </c>
      <c r="D4222" s="4" t="s">
        <v>24</v>
      </c>
      <c r="E4222" s="4" t="s">
        <v>24</v>
      </c>
      <c r="F4222" s="4" t="s">
        <v>24</v>
      </c>
      <c r="G4222" s="4" t="s">
        <v>10</v>
      </c>
      <c r="H4222" s="4" t="s">
        <v>10</v>
      </c>
    </row>
    <row r="4223" spans="1:9">
      <c r="A4223" t="n">
        <v>34347</v>
      </c>
      <c r="B4223" s="53" t="n">
        <v>60</v>
      </c>
      <c r="C4223" s="7" t="n">
        <v>2</v>
      </c>
      <c r="D4223" s="7" t="n">
        <v>0</v>
      </c>
      <c r="E4223" s="7" t="n">
        <v>0</v>
      </c>
      <c r="F4223" s="7" t="n">
        <v>0</v>
      </c>
      <c r="G4223" s="7" t="n">
        <v>0</v>
      </c>
      <c r="H4223" s="7" t="n">
        <v>0</v>
      </c>
    </row>
    <row r="4224" spans="1:9">
      <c r="A4224" t="s">
        <v>4</v>
      </c>
      <c r="B4224" s="4" t="s">
        <v>5</v>
      </c>
      <c r="C4224" s="4" t="s">
        <v>10</v>
      </c>
      <c r="D4224" s="4" t="s">
        <v>10</v>
      </c>
      <c r="E4224" s="4" t="s">
        <v>10</v>
      </c>
    </row>
    <row r="4225" spans="1:8">
      <c r="A4225" t="n">
        <v>34366</v>
      </c>
      <c r="B4225" s="73" t="n">
        <v>61</v>
      </c>
      <c r="C4225" s="7" t="n">
        <v>2</v>
      </c>
      <c r="D4225" s="7" t="n">
        <v>65533</v>
      </c>
      <c r="E4225" s="7" t="n">
        <v>0</v>
      </c>
    </row>
    <row r="4226" spans="1:8">
      <c r="A4226" t="s">
        <v>4</v>
      </c>
      <c r="B4226" s="4" t="s">
        <v>5</v>
      </c>
      <c r="C4226" s="4" t="s">
        <v>10</v>
      </c>
      <c r="D4226" s="4" t="s">
        <v>24</v>
      </c>
      <c r="E4226" s="4" t="s">
        <v>24</v>
      </c>
      <c r="F4226" s="4" t="s">
        <v>24</v>
      </c>
      <c r="G4226" s="4" t="s">
        <v>10</v>
      </c>
      <c r="H4226" s="4" t="s">
        <v>10</v>
      </c>
    </row>
    <row r="4227" spans="1:8">
      <c r="A4227" t="n">
        <v>34373</v>
      </c>
      <c r="B4227" s="53" t="n">
        <v>60</v>
      </c>
      <c r="C4227" s="7" t="n">
        <v>4</v>
      </c>
      <c r="D4227" s="7" t="n">
        <v>0</v>
      </c>
      <c r="E4227" s="7" t="n">
        <v>0</v>
      </c>
      <c r="F4227" s="7" t="n">
        <v>0</v>
      </c>
      <c r="G4227" s="7" t="n">
        <v>0</v>
      </c>
      <c r="H4227" s="7" t="n">
        <v>1</v>
      </c>
    </row>
    <row r="4228" spans="1:8">
      <c r="A4228" t="s">
        <v>4</v>
      </c>
      <c r="B4228" s="4" t="s">
        <v>5</v>
      </c>
      <c r="C4228" s="4" t="s">
        <v>10</v>
      </c>
      <c r="D4228" s="4" t="s">
        <v>24</v>
      </c>
      <c r="E4228" s="4" t="s">
        <v>24</v>
      </c>
      <c r="F4228" s="4" t="s">
        <v>24</v>
      </c>
      <c r="G4228" s="4" t="s">
        <v>10</v>
      </c>
      <c r="H4228" s="4" t="s">
        <v>10</v>
      </c>
    </row>
    <row r="4229" spans="1:8">
      <c r="A4229" t="n">
        <v>34392</v>
      </c>
      <c r="B4229" s="53" t="n">
        <v>60</v>
      </c>
      <c r="C4229" s="7" t="n">
        <v>4</v>
      </c>
      <c r="D4229" s="7" t="n">
        <v>0</v>
      </c>
      <c r="E4229" s="7" t="n">
        <v>0</v>
      </c>
      <c r="F4229" s="7" t="n">
        <v>0</v>
      </c>
      <c r="G4229" s="7" t="n">
        <v>0</v>
      </c>
      <c r="H4229" s="7" t="n">
        <v>0</v>
      </c>
    </row>
    <row r="4230" spans="1:8">
      <c r="A4230" t="s">
        <v>4</v>
      </c>
      <c r="B4230" s="4" t="s">
        <v>5</v>
      </c>
      <c r="C4230" s="4" t="s">
        <v>10</v>
      </c>
      <c r="D4230" s="4" t="s">
        <v>10</v>
      </c>
      <c r="E4230" s="4" t="s">
        <v>10</v>
      </c>
    </row>
    <row r="4231" spans="1:8">
      <c r="A4231" t="n">
        <v>34411</v>
      </c>
      <c r="B4231" s="73" t="n">
        <v>61</v>
      </c>
      <c r="C4231" s="7" t="n">
        <v>4</v>
      </c>
      <c r="D4231" s="7" t="n">
        <v>65533</v>
      </c>
      <c r="E4231" s="7" t="n">
        <v>0</v>
      </c>
    </row>
    <row r="4232" spans="1:8">
      <c r="A4232" t="s">
        <v>4</v>
      </c>
      <c r="B4232" s="4" t="s">
        <v>5</v>
      </c>
      <c r="C4232" s="4" t="s">
        <v>10</v>
      </c>
      <c r="D4232" s="4" t="s">
        <v>24</v>
      </c>
      <c r="E4232" s="4" t="s">
        <v>24</v>
      </c>
      <c r="F4232" s="4" t="s">
        <v>24</v>
      </c>
      <c r="G4232" s="4" t="s">
        <v>10</v>
      </c>
      <c r="H4232" s="4" t="s">
        <v>10</v>
      </c>
    </row>
    <row r="4233" spans="1:8">
      <c r="A4233" t="n">
        <v>34418</v>
      </c>
      <c r="B4233" s="53" t="n">
        <v>60</v>
      </c>
      <c r="C4233" s="7" t="n">
        <v>7</v>
      </c>
      <c r="D4233" s="7" t="n">
        <v>0</v>
      </c>
      <c r="E4233" s="7" t="n">
        <v>0</v>
      </c>
      <c r="F4233" s="7" t="n">
        <v>0</v>
      </c>
      <c r="G4233" s="7" t="n">
        <v>0</v>
      </c>
      <c r="H4233" s="7" t="n">
        <v>1</v>
      </c>
    </row>
    <row r="4234" spans="1:8">
      <c r="A4234" t="s">
        <v>4</v>
      </c>
      <c r="B4234" s="4" t="s">
        <v>5</v>
      </c>
      <c r="C4234" s="4" t="s">
        <v>10</v>
      </c>
      <c r="D4234" s="4" t="s">
        <v>24</v>
      </c>
      <c r="E4234" s="4" t="s">
        <v>24</v>
      </c>
      <c r="F4234" s="4" t="s">
        <v>24</v>
      </c>
      <c r="G4234" s="4" t="s">
        <v>10</v>
      </c>
      <c r="H4234" s="4" t="s">
        <v>10</v>
      </c>
    </row>
    <row r="4235" spans="1:8">
      <c r="A4235" t="n">
        <v>34437</v>
      </c>
      <c r="B4235" s="53" t="n">
        <v>60</v>
      </c>
      <c r="C4235" s="7" t="n">
        <v>7</v>
      </c>
      <c r="D4235" s="7" t="n">
        <v>0</v>
      </c>
      <c r="E4235" s="7" t="n">
        <v>0</v>
      </c>
      <c r="F4235" s="7" t="n">
        <v>0</v>
      </c>
      <c r="G4235" s="7" t="n">
        <v>0</v>
      </c>
      <c r="H4235" s="7" t="n">
        <v>0</v>
      </c>
    </row>
    <row r="4236" spans="1:8">
      <c r="A4236" t="s">
        <v>4</v>
      </c>
      <c r="B4236" s="4" t="s">
        <v>5</v>
      </c>
      <c r="C4236" s="4" t="s">
        <v>10</v>
      </c>
      <c r="D4236" s="4" t="s">
        <v>10</v>
      </c>
      <c r="E4236" s="4" t="s">
        <v>10</v>
      </c>
    </row>
    <row r="4237" spans="1:8">
      <c r="A4237" t="n">
        <v>34456</v>
      </c>
      <c r="B4237" s="73" t="n">
        <v>61</v>
      </c>
      <c r="C4237" s="7" t="n">
        <v>7</v>
      </c>
      <c r="D4237" s="7" t="n">
        <v>65533</v>
      </c>
      <c r="E4237" s="7" t="n">
        <v>0</v>
      </c>
    </row>
    <row r="4238" spans="1:8">
      <c r="A4238" t="s">
        <v>4</v>
      </c>
      <c r="B4238" s="4" t="s">
        <v>5</v>
      </c>
      <c r="C4238" s="4" t="s">
        <v>10</v>
      </c>
      <c r="D4238" s="4" t="s">
        <v>24</v>
      </c>
      <c r="E4238" s="4" t="s">
        <v>24</v>
      </c>
      <c r="F4238" s="4" t="s">
        <v>24</v>
      </c>
      <c r="G4238" s="4" t="s">
        <v>10</v>
      </c>
      <c r="H4238" s="4" t="s">
        <v>10</v>
      </c>
    </row>
    <row r="4239" spans="1:8">
      <c r="A4239" t="n">
        <v>34463</v>
      </c>
      <c r="B4239" s="53" t="n">
        <v>60</v>
      </c>
      <c r="C4239" s="7" t="n">
        <v>16</v>
      </c>
      <c r="D4239" s="7" t="n">
        <v>0</v>
      </c>
      <c r="E4239" s="7" t="n">
        <v>0</v>
      </c>
      <c r="F4239" s="7" t="n">
        <v>0</v>
      </c>
      <c r="G4239" s="7" t="n">
        <v>0</v>
      </c>
      <c r="H4239" s="7" t="n">
        <v>1</v>
      </c>
    </row>
    <row r="4240" spans="1:8">
      <c r="A4240" t="s">
        <v>4</v>
      </c>
      <c r="B4240" s="4" t="s">
        <v>5</v>
      </c>
      <c r="C4240" s="4" t="s">
        <v>10</v>
      </c>
      <c r="D4240" s="4" t="s">
        <v>24</v>
      </c>
      <c r="E4240" s="4" t="s">
        <v>24</v>
      </c>
      <c r="F4240" s="4" t="s">
        <v>24</v>
      </c>
      <c r="G4240" s="4" t="s">
        <v>10</v>
      </c>
      <c r="H4240" s="4" t="s">
        <v>10</v>
      </c>
    </row>
    <row r="4241" spans="1:8">
      <c r="A4241" t="n">
        <v>34482</v>
      </c>
      <c r="B4241" s="53" t="n">
        <v>60</v>
      </c>
      <c r="C4241" s="7" t="n">
        <v>16</v>
      </c>
      <c r="D4241" s="7" t="n">
        <v>0</v>
      </c>
      <c r="E4241" s="7" t="n">
        <v>0</v>
      </c>
      <c r="F4241" s="7" t="n">
        <v>0</v>
      </c>
      <c r="G4241" s="7" t="n">
        <v>0</v>
      </c>
      <c r="H4241" s="7" t="n">
        <v>0</v>
      </c>
    </row>
    <row r="4242" spans="1:8">
      <c r="A4242" t="s">
        <v>4</v>
      </c>
      <c r="B4242" s="4" t="s">
        <v>5</v>
      </c>
      <c r="C4242" s="4" t="s">
        <v>10</v>
      </c>
      <c r="D4242" s="4" t="s">
        <v>10</v>
      </c>
      <c r="E4242" s="4" t="s">
        <v>10</v>
      </c>
    </row>
    <row r="4243" spans="1:8">
      <c r="A4243" t="n">
        <v>34501</v>
      </c>
      <c r="B4243" s="73" t="n">
        <v>61</v>
      </c>
      <c r="C4243" s="7" t="n">
        <v>16</v>
      </c>
      <c r="D4243" s="7" t="n">
        <v>65533</v>
      </c>
      <c r="E4243" s="7" t="n">
        <v>0</v>
      </c>
    </row>
    <row r="4244" spans="1:8">
      <c r="A4244" t="s">
        <v>4</v>
      </c>
      <c r="B4244" s="4" t="s">
        <v>5</v>
      </c>
      <c r="C4244" s="4" t="s">
        <v>10</v>
      </c>
      <c r="D4244" s="4" t="s">
        <v>24</v>
      </c>
      <c r="E4244" s="4" t="s">
        <v>24</v>
      </c>
      <c r="F4244" s="4" t="s">
        <v>24</v>
      </c>
      <c r="G4244" s="4" t="s">
        <v>10</v>
      </c>
      <c r="H4244" s="4" t="s">
        <v>10</v>
      </c>
    </row>
    <row r="4245" spans="1:8">
      <c r="A4245" t="n">
        <v>34508</v>
      </c>
      <c r="B4245" s="53" t="n">
        <v>60</v>
      </c>
      <c r="C4245" s="7" t="n">
        <v>7032</v>
      </c>
      <c r="D4245" s="7" t="n">
        <v>0</v>
      </c>
      <c r="E4245" s="7" t="n">
        <v>0</v>
      </c>
      <c r="F4245" s="7" t="n">
        <v>0</v>
      </c>
      <c r="G4245" s="7" t="n">
        <v>0</v>
      </c>
      <c r="H4245" s="7" t="n">
        <v>1</v>
      </c>
    </row>
    <row r="4246" spans="1:8">
      <c r="A4246" t="s">
        <v>4</v>
      </c>
      <c r="B4246" s="4" t="s">
        <v>5</v>
      </c>
      <c r="C4246" s="4" t="s">
        <v>10</v>
      </c>
      <c r="D4246" s="4" t="s">
        <v>24</v>
      </c>
      <c r="E4246" s="4" t="s">
        <v>24</v>
      </c>
      <c r="F4246" s="4" t="s">
        <v>24</v>
      </c>
      <c r="G4246" s="4" t="s">
        <v>10</v>
      </c>
      <c r="H4246" s="4" t="s">
        <v>10</v>
      </c>
    </row>
    <row r="4247" spans="1:8">
      <c r="A4247" t="n">
        <v>34527</v>
      </c>
      <c r="B4247" s="53" t="n">
        <v>60</v>
      </c>
      <c r="C4247" s="7" t="n">
        <v>7032</v>
      </c>
      <c r="D4247" s="7" t="n">
        <v>0</v>
      </c>
      <c r="E4247" s="7" t="n">
        <v>0</v>
      </c>
      <c r="F4247" s="7" t="n">
        <v>0</v>
      </c>
      <c r="G4247" s="7" t="n">
        <v>0</v>
      </c>
      <c r="H4247" s="7" t="n">
        <v>0</v>
      </c>
    </row>
    <row r="4248" spans="1:8">
      <c r="A4248" t="s">
        <v>4</v>
      </c>
      <c r="B4248" s="4" t="s">
        <v>5</v>
      </c>
      <c r="C4248" s="4" t="s">
        <v>10</v>
      </c>
      <c r="D4248" s="4" t="s">
        <v>10</v>
      </c>
      <c r="E4248" s="4" t="s">
        <v>10</v>
      </c>
    </row>
    <row r="4249" spans="1:8">
      <c r="A4249" t="n">
        <v>34546</v>
      </c>
      <c r="B4249" s="73" t="n">
        <v>61</v>
      </c>
      <c r="C4249" s="7" t="n">
        <v>7032</v>
      </c>
      <c r="D4249" s="7" t="n">
        <v>65533</v>
      </c>
      <c r="E4249" s="7" t="n">
        <v>0</v>
      </c>
    </row>
    <row r="4250" spans="1:8">
      <c r="A4250" t="s">
        <v>4</v>
      </c>
      <c r="B4250" s="4" t="s">
        <v>5</v>
      </c>
      <c r="C4250" s="4" t="s">
        <v>10</v>
      </c>
      <c r="D4250" s="4" t="s">
        <v>9</v>
      </c>
    </row>
    <row r="4251" spans="1:8">
      <c r="A4251" t="n">
        <v>34553</v>
      </c>
      <c r="B4251" s="52" t="n">
        <v>43</v>
      </c>
      <c r="C4251" s="7" t="n">
        <v>24</v>
      </c>
      <c r="D4251" s="7" t="n">
        <v>128</v>
      </c>
    </row>
    <row r="4252" spans="1:8">
      <c r="A4252" t="s">
        <v>4</v>
      </c>
      <c r="B4252" s="4" t="s">
        <v>5</v>
      </c>
      <c r="C4252" s="4" t="s">
        <v>10</v>
      </c>
      <c r="D4252" s="4" t="s">
        <v>9</v>
      </c>
    </row>
    <row r="4253" spans="1:8">
      <c r="A4253" t="n">
        <v>34560</v>
      </c>
      <c r="B4253" s="52" t="n">
        <v>43</v>
      </c>
      <c r="C4253" s="7" t="n">
        <v>24</v>
      </c>
      <c r="D4253" s="7" t="n">
        <v>32</v>
      </c>
    </row>
    <row r="4254" spans="1:8">
      <c r="A4254" t="s">
        <v>4</v>
      </c>
      <c r="B4254" s="4" t="s">
        <v>5</v>
      </c>
      <c r="C4254" s="4" t="s">
        <v>10</v>
      </c>
      <c r="D4254" s="4" t="s">
        <v>9</v>
      </c>
    </row>
    <row r="4255" spans="1:8">
      <c r="A4255" t="n">
        <v>34567</v>
      </c>
      <c r="B4255" s="52" t="n">
        <v>43</v>
      </c>
      <c r="C4255" s="7" t="n">
        <v>25</v>
      </c>
      <c r="D4255" s="7" t="n">
        <v>128</v>
      </c>
    </row>
    <row r="4256" spans="1:8">
      <c r="A4256" t="s">
        <v>4</v>
      </c>
      <c r="B4256" s="4" t="s">
        <v>5</v>
      </c>
      <c r="C4256" s="4" t="s">
        <v>10</v>
      </c>
      <c r="D4256" s="4" t="s">
        <v>9</v>
      </c>
    </row>
    <row r="4257" spans="1:8">
      <c r="A4257" t="n">
        <v>34574</v>
      </c>
      <c r="B4257" s="52" t="n">
        <v>43</v>
      </c>
      <c r="C4257" s="7" t="n">
        <v>25</v>
      </c>
      <c r="D4257" s="7" t="n">
        <v>32</v>
      </c>
    </row>
    <row r="4258" spans="1:8">
      <c r="A4258" t="s">
        <v>4</v>
      </c>
      <c r="B4258" s="4" t="s">
        <v>5</v>
      </c>
      <c r="C4258" s="4" t="s">
        <v>10</v>
      </c>
    </row>
    <row r="4259" spans="1:8">
      <c r="A4259" t="n">
        <v>34581</v>
      </c>
      <c r="B4259" s="41" t="n">
        <v>16</v>
      </c>
      <c r="C4259" s="7" t="n">
        <v>1500</v>
      </c>
    </row>
    <row r="4260" spans="1:8">
      <c r="A4260" t="s">
        <v>4</v>
      </c>
      <c r="B4260" s="4" t="s">
        <v>5</v>
      </c>
      <c r="C4260" s="4" t="s">
        <v>14</v>
      </c>
      <c r="D4260" s="4" t="s">
        <v>10</v>
      </c>
      <c r="E4260" s="4" t="s">
        <v>6</v>
      </c>
    </row>
    <row r="4261" spans="1:8">
      <c r="A4261" t="n">
        <v>34584</v>
      </c>
      <c r="B4261" s="57" t="n">
        <v>51</v>
      </c>
      <c r="C4261" s="7" t="n">
        <v>4</v>
      </c>
      <c r="D4261" s="7" t="n">
        <v>7</v>
      </c>
      <c r="E4261" s="7" t="s">
        <v>188</v>
      </c>
    </row>
    <row r="4262" spans="1:8">
      <c r="A4262" t="s">
        <v>4</v>
      </c>
      <c r="B4262" s="4" t="s">
        <v>5</v>
      </c>
      <c r="C4262" s="4" t="s">
        <v>10</v>
      </c>
    </row>
    <row r="4263" spans="1:8">
      <c r="A4263" t="n">
        <v>34598</v>
      </c>
      <c r="B4263" s="41" t="n">
        <v>16</v>
      </c>
      <c r="C4263" s="7" t="n">
        <v>0</v>
      </c>
    </row>
    <row r="4264" spans="1:8">
      <c r="A4264" t="s">
        <v>4</v>
      </c>
      <c r="B4264" s="4" t="s">
        <v>5</v>
      </c>
      <c r="C4264" s="4" t="s">
        <v>10</v>
      </c>
      <c r="D4264" s="4" t="s">
        <v>14</v>
      </c>
      <c r="E4264" s="4" t="s">
        <v>9</v>
      </c>
      <c r="F4264" s="4" t="s">
        <v>50</v>
      </c>
      <c r="G4264" s="4" t="s">
        <v>14</v>
      </c>
      <c r="H4264" s="4" t="s">
        <v>14</v>
      </c>
      <c r="I4264" s="4" t="s">
        <v>14</v>
      </c>
      <c r="J4264" s="4" t="s">
        <v>9</v>
      </c>
      <c r="K4264" s="4" t="s">
        <v>50</v>
      </c>
      <c r="L4264" s="4" t="s">
        <v>14</v>
      </c>
      <c r="M4264" s="4" t="s">
        <v>14</v>
      </c>
    </row>
    <row r="4265" spans="1:8">
      <c r="A4265" t="n">
        <v>34601</v>
      </c>
      <c r="B4265" s="58" t="n">
        <v>26</v>
      </c>
      <c r="C4265" s="7" t="n">
        <v>7</v>
      </c>
      <c r="D4265" s="7" t="n">
        <v>17</v>
      </c>
      <c r="E4265" s="7" t="n">
        <v>61132</v>
      </c>
      <c r="F4265" s="7" t="s">
        <v>366</v>
      </c>
      <c r="G4265" s="7" t="n">
        <v>2</v>
      </c>
      <c r="H4265" s="7" t="n">
        <v>3</v>
      </c>
      <c r="I4265" s="7" t="n">
        <v>17</v>
      </c>
      <c r="J4265" s="7" t="n">
        <v>61133</v>
      </c>
      <c r="K4265" s="7" t="s">
        <v>367</v>
      </c>
      <c r="L4265" s="7" t="n">
        <v>2</v>
      </c>
      <c r="M4265" s="7" t="n">
        <v>0</v>
      </c>
    </row>
    <row r="4266" spans="1:8">
      <c r="A4266" t="s">
        <v>4</v>
      </c>
      <c r="B4266" s="4" t="s">
        <v>5</v>
      </c>
    </row>
    <row r="4267" spans="1:8">
      <c r="A4267" t="n">
        <v>34729</v>
      </c>
      <c r="B4267" s="33" t="n">
        <v>28</v>
      </c>
    </row>
    <row r="4268" spans="1:8">
      <c r="A4268" t="s">
        <v>4</v>
      </c>
      <c r="B4268" s="4" t="s">
        <v>5</v>
      </c>
      <c r="C4268" s="4" t="s">
        <v>14</v>
      </c>
      <c r="D4268" s="4" t="s">
        <v>10</v>
      </c>
      <c r="E4268" s="4" t="s">
        <v>6</v>
      </c>
    </row>
    <row r="4269" spans="1:8">
      <c r="A4269" t="n">
        <v>34730</v>
      </c>
      <c r="B4269" s="57" t="n">
        <v>51</v>
      </c>
      <c r="C4269" s="7" t="n">
        <v>4</v>
      </c>
      <c r="D4269" s="7" t="n">
        <v>4</v>
      </c>
      <c r="E4269" s="7" t="s">
        <v>368</v>
      </c>
    </row>
    <row r="4270" spans="1:8">
      <c r="A4270" t="s">
        <v>4</v>
      </c>
      <c r="B4270" s="4" t="s">
        <v>5</v>
      </c>
      <c r="C4270" s="4" t="s">
        <v>10</v>
      </c>
    </row>
    <row r="4271" spans="1:8">
      <c r="A4271" t="n">
        <v>34743</v>
      </c>
      <c r="B4271" s="41" t="n">
        <v>16</v>
      </c>
      <c r="C4271" s="7" t="n">
        <v>0</v>
      </c>
    </row>
    <row r="4272" spans="1:8">
      <c r="A4272" t="s">
        <v>4</v>
      </c>
      <c r="B4272" s="4" t="s">
        <v>5</v>
      </c>
      <c r="C4272" s="4" t="s">
        <v>10</v>
      </c>
      <c r="D4272" s="4" t="s">
        <v>14</v>
      </c>
      <c r="E4272" s="4" t="s">
        <v>9</v>
      </c>
      <c r="F4272" s="4" t="s">
        <v>50</v>
      </c>
      <c r="G4272" s="4" t="s">
        <v>14</v>
      </c>
      <c r="H4272" s="4" t="s">
        <v>14</v>
      </c>
    </row>
    <row r="4273" spans="1:13">
      <c r="A4273" t="n">
        <v>34746</v>
      </c>
      <c r="B4273" s="58" t="n">
        <v>26</v>
      </c>
      <c r="C4273" s="7" t="n">
        <v>4</v>
      </c>
      <c r="D4273" s="7" t="n">
        <v>17</v>
      </c>
      <c r="E4273" s="7" t="n">
        <v>61134</v>
      </c>
      <c r="F4273" s="7" t="s">
        <v>369</v>
      </c>
      <c r="G4273" s="7" t="n">
        <v>2</v>
      </c>
      <c r="H4273" s="7" t="n">
        <v>0</v>
      </c>
    </row>
    <row r="4274" spans="1:13">
      <c r="A4274" t="s">
        <v>4</v>
      </c>
      <c r="B4274" s="4" t="s">
        <v>5</v>
      </c>
    </row>
    <row r="4275" spans="1:13">
      <c r="A4275" t="n">
        <v>34871</v>
      </c>
      <c r="B4275" s="33" t="n">
        <v>28</v>
      </c>
    </row>
    <row r="4276" spans="1:13">
      <c r="A4276" t="s">
        <v>4</v>
      </c>
      <c r="B4276" s="4" t="s">
        <v>5</v>
      </c>
      <c r="C4276" s="4" t="s">
        <v>14</v>
      </c>
      <c r="D4276" s="4" t="s">
        <v>10</v>
      </c>
      <c r="E4276" s="4" t="s">
        <v>6</v>
      </c>
    </row>
    <row r="4277" spans="1:13">
      <c r="A4277" t="n">
        <v>34872</v>
      </c>
      <c r="B4277" s="57" t="n">
        <v>51</v>
      </c>
      <c r="C4277" s="7" t="n">
        <v>4</v>
      </c>
      <c r="D4277" s="7" t="n">
        <v>2</v>
      </c>
      <c r="E4277" s="7" t="s">
        <v>145</v>
      </c>
    </row>
    <row r="4278" spans="1:13">
      <c r="A4278" t="s">
        <v>4</v>
      </c>
      <c r="B4278" s="4" t="s">
        <v>5</v>
      </c>
      <c r="C4278" s="4" t="s">
        <v>10</v>
      </c>
    </row>
    <row r="4279" spans="1:13">
      <c r="A4279" t="n">
        <v>34885</v>
      </c>
      <c r="B4279" s="41" t="n">
        <v>16</v>
      </c>
      <c r="C4279" s="7" t="n">
        <v>0</v>
      </c>
    </row>
    <row r="4280" spans="1:13">
      <c r="A4280" t="s">
        <v>4</v>
      </c>
      <c r="B4280" s="4" t="s">
        <v>5</v>
      </c>
      <c r="C4280" s="4" t="s">
        <v>10</v>
      </c>
      <c r="D4280" s="4" t="s">
        <v>14</v>
      </c>
      <c r="E4280" s="4" t="s">
        <v>9</v>
      </c>
      <c r="F4280" s="4" t="s">
        <v>50</v>
      </c>
      <c r="G4280" s="4" t="s">
        <v>14</v>
      </c>
      <c r="H4280" s="4" t="s">
        <v>14</v>
      </c>
    </row>
    <row r="4281" spans="1:13">
      <c r="A4281" t="n">
        <v>34888</v>
      </c>
      <c r="B4281" s="58" t="n">
        <v>26</v>
      </c>
      <c r="C4281" s="7" t="n">
        <v>2</v>
      </c>
      <c r="D4281" s="7" t="n">
        <v>17</v>
      </c>
      <c r="E4281" s="7" t="n">
        <v>61135</v>
      </c>
      <c r="F4281" s="7" t="s">
        <v>370</v>
      </c>
      <c r="G4281" s="7" t="n">
        <v>2</v>
      </c>
      <c r="H4281" s="7" t="n">
        <v>0</v>
      </c>
    </row>
    <row r="4282" spans="1:13">
      <c r="A4282" t="s">
        <v>4</v>
      </c>
      <c r="B4282" s="4" t="s">
        <v>5</v>
      </c>
    </row>
    <row r="4283" spans="1:13">
      <c r="A4283" t="n">
        <v>34960</v>
      </c>
      <c r="B4283" s="33" t="n">
        <v>28</v>
      </c>
    </row>
    <row r="4284" spans="1:13">
      <c r="A4284" t="s">
        <v>4</v>
      </c>
      <c r="B4284" s="4" t="s">
        <v>5</v>
      </c>
      <c r="C4284" s="4" t="s">
        <v>10</v>
      </c>
      <c r="D4284" s="4" t="s">
        <v>14</v>
      </c>
    </row>
    <row r="4285" spans="1:13">
      <c r="A4285" t="n">
        <v>34961</v>
      </c>
      <c r="B4285" s="69" t="n">
        <v>89</v>
      </c>
      <c r="C4285" s="7" t="n">
        <v>65533</v>
      </c>
      <c r="D4285" s="7" t="n">
        <v>1</v>
      </c>
    </row>
    <row r="4286" spans="1:13">
      <c r="A4286" t="s">
        <v>4</v>
      </c>
      <c r="B4286" s="4" t="s">
        <v>5</v>
      </c>
      <c r="C4286" s="4" t="s">
        <v>10</v>
      </c>
      <c r="D4286" s="4" t="s">
        <v>10</v>
      </c>
      <c r="E4286" s="4" t="s">
        <v>10</v>
      </c>
    </row>
    <row r="4287" spans="1:13">
      <c r="A4287" t="n">
        <v>34965</v>
      </c>
      <c r="B4287" s="73" t="n">
        <v>61</v>
      </c>
      <c r="C4287" s="7" t="n">
        <v>0</v>
      </c>
      <c r="D4287" s="7" t="n">
        <v>65533</v>
      </c>
      <c r="E4287" s="7" t="n">
        <v>1000</v>
      </c>
    </row>
    <row r="4288" spans="1:13">
      <c r="A4288" t="s">
        <v>4</v>
      </c>
      <c r="B4288" s="4" t="s">
        <v>5</v>
      </c>
      <c r="C4288" s="4" t="s">
        <v>10</v>
      </c>
      <c r="D4288" s="4" t="s">
        <v>10</v>
      </c>
      <c r="E4288" s="4" t="s">
        <v>10</v>
      </c>
    </row>
    <row r="4289" spans="1:8">
      <c r="A4289" t="n">
        <v>34972</v>
      </c>
      <c r="B4289" s="73" t="n">
        <v>61</v>
      </c>
      <c r="C4289" s="7" t="n">
        <v>122</v>
      </c>
      <c r="D4289" s="7" t="n">
        <v>0</v>
      </c>
      <c r="E4289" s="7" t="n">
        <v>1000</v>
      </c>
    </row>
    <row r="4290" spans="1:8">
      <c r="A4290" t="s">
        <v>4</v>
      </c>
      <c r="B4290" s="4" t="s">
        <v>5</v>
      </c>
      <c r="C4290" s="4" t="s">
        <v>10</v>
      </c>
      <c r="D4290" s="4" t="s">
        <v>14</v>
      </c>
      <c r="E4290" s="4" t="s">
        <v>24</v>
      </c>
      <c r="F4290" s="4" t="s">
        <v>10</v>
      </c>
    </row>
    <row r="4291" spans="1:8">
      <c r="A4291" t="n">
        <v>34979</v>
      </c>
      <c r="B4291" s="54" t="n">
        <v>59</v>
      </c>
      <c r="C4291" s="7" t="n">
        <v>0</v>
      </c>
      <c r="D4291" s="7" t="n">
        <v>8</v>
      </c>
      <c r="E4291" s="7" t="n">
        <v>0.150000005960464</v>
      </c>
      <c r="F4291" s="7" t="n">
        <v>0</v>
      </c>
    </row>
    <row r="4292" spans="1:8">
      <c r="A4292" t="s">
        <v>4</v>
      </c>
      <c r="B4292" s="4" t="s">
        <v>5</v>
      </c>
      <c r="C4292" s="4" t="s">
        <v>10</v>
      </c>
    </row>
    <row r="4293" spans="1:8">
      <c r="A4293" t="n">
        <v>34989</v>
      </c>
      <c r="B4293" s="41" t="n">
        <v>16</v>
      </c>
      <c r="C4293" s="7" t="n">
        <v>1300</v>
      </c>
    </row>
    <row r="4294" spans="1:8">
      <c r="A4294" t="s">
        <v>4</v>
      </c>
      <c r="B4294" s="4" t="s">
        <v>5</v>
      </c>
      <c r="C4294" s="4" t="s">
        <v>10</v>
      </c>
      <c r="D4294" s="4" t="s">
        <v>14</v>
      </c>
      <c r="E4294" s="4" t="s">
        <v>24</v>
      </c>
      <c r="F4294" s="4" t="s">
        <v>10</v>
      </c>
    </row>
    <row r="4295" spans="1:8">
      <c r="A4295" t="n">
        <v>34992</v>
      </c>
      <c r="B4295" s="54" t="n">
        <v>59</v>
      </c>
      <c r="C4295" s="7" t="n">
        <v>0</v>
      </c>
      <c r="D4295" s="7" t="n">
        <v>255</v>
      </c>
      <c r="E4295" s="7" t="n">
        <v>0</v>
      </c>
      <c r="F4295" s="7" t="n">
        <v>0</v>
      </c>
    </row>
    <row r="4296" spans="1:8">
      <c r="A4296" t="s">
        <v>4</v>
      </c>
      <c r="B4296" s="4" t="s">
        <v>5</v>
      </c>
      <c r="C4296" s="4" t="s">
        <v>10</v>
      </c>
      <c r="D4296" s="4" t="s">
        <v>14</v>
      </c>
      <c r="E4296" s="4" t="s">
        <v>14</v>
      </c>
      <c r="F4296" s="4" t="s">
        <v>6</v>
      </c>
    </row>
    <row r="4297" spans="1:8">
      <c r="A4297" t="n">
        <v>35002</v>
      </c>
      <c r="B4297" s="61" t="n">
        <v>47</v>
      </c>
      <c r="C4297" s="7" t="n">
        <v>0</v>
      </c>
      <c r="D4297" s="7" t="n">
        <v>0</v>
      </c>
      <c r="E4297" s="7" t="n">
        <v>0</v>
      </c>
      <c r="F4297" s="7" t="s">
        <v>371</v>
      </c>
    </row>
    <row r="4298" spans="1:8">
      <c r="A4298" t="s">
        <v>4</v>
      </c>
      <c r="B4298" s="4" t="s">
        <v>5</v>
      </c>
      <c r="C4298" s="4" t="s">
        <v>10</v>
      </c>
      <c r="D4298" s="4" t="s">
        <v>14</v>
      </c>
      <c r="E4298" s="4" t="s">
        <v>6</v>
      </c>
    </row>
    <row r="4299" spans="1:8">
      <c r="A4299" t="n">
        <v>35025</v>
      </c>
      <c r="B4299" s="84" t="n">
        <v>86</v>
      </c>
      <c r="C4299" s="7" t="n">
        <v>0</v>
      </c>
      <c r="D4299" s="7" t="n">
        <v>0</v>
      </c>
      <c r="E4299" s="7" t="s">
        <v>13</v>
      </c>
    </row>
    <row r="4300" spans="1:8">
      <c r="A4300" t="s">
        <v>4</v>
      </c>
      <c r="B4300" s="4" t="s">
        <v>5</v>
      </c>
      <c r="C4300" s="4" t="s">
        <v>14</v>
      </c>
      <c r="D4300" s="4" t="s">
        <v>10</v>
      </c>
      <c r="E4300" s="4" t="s">
        <v>24</v>
      </c>
    </row>
    <row r="4301" spans="1:8">
      <c r="A4301" t="n">
        <v>35030</v>
      </c>
      <c r="B4301" s="37" t="n">
        <v>58</v>
      </c>
      <c r="C4301" s="7" t="n">
        <v>101</v>
      </c>
      <c r="D4301" s="7" t="n">
        <v>500</v>
      </c>
      <c r="E4301" s="7" t="n">
        <v>1</v>
      </c>
    </row>
    <row r="4302" spans="1:8">
      <c r="A4302" t="s">
        <v>4</v>
      </c>
      <c r="B4302" s="4" t="s">
        <v>5</v>
      </c>
      <c r="C4302" s="4" t="s">
        <v>14</v>
      </c>
      <c r="D4302" s="4" t="s">
        <v>10</v>
      </c>
    </row>
    <row r="4303" spans="1:8">
      <c r="A4303" t="n">
        <v>35038</v>
      </c>
      <c r="B4303" s="37" t="n">
        <v>58</v>
      </c>
      <c r="C4303" s="7" t="n">
        <v>254</v>
      </c>
      <c r="D4303" s="7" t="n">
        <v>0</v>
      </c>
    </row>
    <row r="4304" spans="1:8">
      <c r="A4304" t="s">
        <v>4</v>
      </c>
      <c r="B4304" s="4" t="s">
        <v>5</v>
      </c>
      <c r="C4304" s="4" t="s">
        <v>14</v>
      </c>
      <c r="D4304" s="4" t="s">
        <v>14</v>
      </c>
      <c r="E4304" s="4" t="s">
        <v>24</v>
      </c>
      <c r="F4304" s="4" t="s">
        <v>24</v>
      </c>
      <c r="G4304" s="4" t="s">
        <v>24</v>
      </c>
      <c r="H4304" s="4" t="s">
        <v>10</v>
      </c>
    </row>
    <row r="4305" spans="1:8">
      <c r="A4305" t="n">
        <v>35042</v>
      </c>
      <c r="B4305" s="66" t="n">
        <v>45</v>
      </c>
      <c r="C4305" s="7" t="n">
        <v>2</v>
      </c>
      <c r="D4305" s="7" t="n">
        <v>3</v>
      </c>
      <c r="E4305" s="7" t="n">
        <v>-121.309997558594</v>
      </c>
      <c r="F4305" s="7" t="n">
        <v>0.389999985694885</v>
      </c>
      <c r="G4305" s="7" t="n">
        <v>135.309997558594</v>
      </c>
      <c r="H4305" s="7" t="n">
        <v>0</v>
      </c>
    </row>
    <row r="4306" spans="1:8">
      <c r="A4306" t="s">
        <v>4</v>
      </c>
      <c r="B4306" s="4" t="s">
        <v>5</v>
      </c>
      <c r="C4306" s="4" t="s">
        <v>14</v>
      </c>
      <c r="D4306" s="4" t="s">
        <v>14</v>
      </c>
      <c r="E4306" s="4" t="s">
        <v>24</v>
      </c>
      <c r="F4306" s="4" t="s">
        <v>24</v>
      </c>
      <c r="G4306" s="4" t="s">
        <v>24</v>
      </c>
      <c r="H4306" s="4" t="s">
        <v>10</v>
      </c>
      <c r="I4306" s="4" t="s">
        <v>14</v>
      </c>
    </row>
    <row r="4307" spans="1:8">
      <c r="A4307" t="n">
        <v>35059</v>
      </c>
      <c r="B4307" s="66" t="n">
        <v>45</v>
      </c>
      <c r="C4307" s="7" t="n">
        <v>4</v>
      </c>
      <c r="D4307" s="7" t="n">
        <v>3</v>
      </c>
      <c r="E4307" s="7" t="n">
        <v>10.7700004577637</v>
      </c>
      <c r="F4307" s="7" t="n">
        <v>207.330001831055</v>
      </c>
      <c r="G4307" s="7" t="n">
        <v>0</v>
      </c>
      <c r="H4307" s="7" t="n">
        <v>0</v>
      </c>
      <c r="I4307" s="7" t="n">
        <v>1</v>
      </c>
    </row>
    <row r="4308" spans="1:8">
      <c r="A4308" t="s">
        <v>4</v>
      </c>
      <c r="B4308" s="4" t="s">
        <v>5</v>
      </c>
      <c r="C4308" s="4" t="s">
        <v>14</v>
      </c>
      <c r="D4308" s="4" t="s">
        <v>14</v>
      </c>
      <c r="E4308" s="4" t="s">
        <v>24</v>
      </c>
      <c r="F4308" s="4" t="s">
        <v>10</v>
      </c>
    </row>
    <row r="4309" spans="1:8">
      <c r="A4309" t="n">
        <v>35077</v>
      </c>
      <c r="B4309" s="66" t="n">
        <v>45</v>
      </c>
      <c r="C4309" s="7" t="n">
        <v>5</v>
      </c>
      <c r="D4309" s="7" t="n">
        <v>3</v>
      </c>
      <c r="E4309" s="7" t="n">
        <v>1.60000002384186</v>
      </c>
      <c r="F4309" s="7" t="n">
        <v>0</v>
      </c>
    </row>
    <row r="4310" spans="1:8">
      <c r="A4310" t="s">
        <v>4</v>
      </c>
      <c r="B4310" s="4" t="s">
        <v>5</v>
      </c>
      <c r="C4310" s="4" t="s">
        <v>14</v>
      </c>
      <c r="D4310" s="4" t="s">
        <v>14</v>
      </c>
      <c r="E4310" s="4" t="s">
        <v>24</v>
      </c>
      <c r="F4310" s="4" t="s">
        <v>10</v>
      </c>
    </row>
    <row r="4311" spans="1:8">
      <c r="A4311" t="n">
        <v>35086</v>
      </c>
      <c r="B4311" s="66" t="n">
        <v>45</v>
      </c>
      <c r="C4311" s="7" t="n">
        <v>11</v>
      </c>
      <c r="D4311" s="7" t="n">
        <v>3</v>
      </c>
      <c r="E4311" s="7" t="n">
        <v>31.7999992370605</v>
      </c>
      <c r="F4311" s="7" t="n">
        <v>0</v>
      </c>
    </row>
    <row r="4312" spans="1:8">
      <c r="A4312" t="s">
        <v>4</v>
      </c>
      <c r="B4312" s="4" t="s">
        <v>5</v>
      </c>
      <c r="C4312" s="4" t="s">
        <v>14</v>
      </c>
      <c r="D4312" s="4" t="s">
        <v>14</v>
      </c>
      <c r="E4312" s="4" t="s">
        <v>24</v>
      </c>
      <c r="F4312" s="4" t="s">
        <v>24</v>
      </c>
      <c r="G4312" s="4" t="s">
        <v>24</v>
      </c>
      <c r="H4312" s="4" t="s">
        <v>10</v>
      </c>
    </row>
    <row r="4313" spans="1:8">
      <c r="A4313" t="n">
        <v>35095</v>
      </c>
      <c r="B4313" s="66" t="n">
        <v>45</v>
      </c>
      <c r="C4313" s="7" t="n">
        <v>2</v>
      </c>
      <c r="D4313" s="7" t="n">
        <v>3</v>
      </c>
      <c r="E4313" s="7" t="n">
        <v>-121.309997558594</v>
      </c>
      <c r="F4313" s="7" t="n">
        <v>0.389999985694885</v>
      </c>
      <c r="G4313" s="7" t="n">
        <v>135.309997558594</v>
      </c>
      <c r="H4313" s="7" t="n">
        <v>15000</v>
      </c>
    </row>
    <row r="4314" spans="1:8">
      <c r="A4314" t="s">
        <v>4</v>
      </c>
      <c r="B4314" s="4" t="s">
        <v>5</v>
      </c>
      <c r="C4314" s="4" t="s">
        <v>14</v>
      </c>
      <c r="D4314" s="4" t="s">
        <v>14</v>
      </c>
      <c r="E4314" s="4" t="s">
        <v>24</v>
      </c>
      <c r="F4314" s="4" t="s">
        <v>24</v>
      </c>
      <c r="G4314" s="4" t="s">
        <v>24</v>
      </c>
      <c r="H4314" s="4" t="s">
        <v>10</v>
      </c>
      <c r="I4314" s="4" t="s">
        <v>14</v>
      </c>
    </row>
    <row r="4315" spans="1:8">
      <c r="A4315" t="n">
        <v>35112</v>
      </c>
      <c r="B4315" s="66" t="n">
        <v>45</v>
      </c>
      <c r="C4315" s="7" t="n">
        <v>4</v>
      </c>
      <c r="D4315" s="7" t="n">
        <v>3</v>
      </c>
      <c r="E4315" s="7" t="n">
        <v>7.61999988555908</v>
      </c>
      <c r="F4315" s="7" t="n">
        <v>207.330001831055</v>
      </c>
      <c r="G4315" s="7" t="n">
        <v>0</v>
      </c>
      <c r="H4315" s="7" t="n">
        <v>15000</v>
      </c>
      <c r="I4315" s="7" t="n">
        <v>1</v>
      </c>
    </row>
    <row r="4316" spans="1:8">
      <c r="A4316" t="s">
        <v>4</v>
      </c>
      <c r="B4316" s="4" t="s">
        <v>5</v>
      </c>
      <c r="C4316" s="4" t="s">
        <v>14</v>
      </c>
      <c r="D4316" s="4" t="s">
        <v>14</v>
      </c>
      <c r="E4316" s="4" t="s">
        <v>24</v>
      </c>
      <c r="F4316" s="4" t="s">
        <v>10</v>
      </c>
    </row>
    <row r="4317" spans="1:8">
      <c r="A4317" t="n">
        <v>35130</v>
      </c>
      <c r="B4317" s="66" t="n">
        <v>45</v>
      </c>
      <c r="C4317" s="7" t="n">
        <v>5</v>
      </c>
      <c r="D4317" s="7" t="n">
        <v>3</v>
      </c>
      <c r="E4317" s="7" t="n">
        <v>2.59999990463257</v>
      </c>
      <c r="F4317" s="7" t="n">
        <v>15000</v>
      </c>
    </row>
    <row r="4318" spans="1:8">
      <c r="A4318" t="s">
        <v>4</v>
      </c>
      <c r="B4318" s="4" t="s">
        <v>5</v>
      </c>
      <c r="C4318" s="4" t="s">
        <v>14</v>
      </c>
      <c r="D4318" s="4" t="s">
        <v>14</v>
      </c>
      <c r="E4318" s="4" t="s">
        <v>24</v>
      </c>
      <c r="F4318" s="4" t="s">
        <v>10</v>
      </c>
    </row>
    <row r="4319" spans="1:8">
      <c r="A4319" t="n">
        <v>35139</v>
      </c>
      <c r="B4319" s="66" t="n">
        <v>45</v>
      </c>
      <c r="C4319" s="7" t="n">
        <v>11</v>
      </c>
      <c r="D4319" s="7" t="n">
        <v>3</v>
      </c>
      <c r="E4319" s="7" t="n">
        <v>24.3999996185303</v>
      </c>
      <c r="F4319" s="7" t="n">
        <v>15000</v>
      </c>
    </row>
    <row r="4320" spans="1:8">
      <c r="A4320" t="s">
        <v>4</v>
      </c>
      <c r="B4320" s="4" t="s">
        <v>5</v>
      </c>
      <c r="C4320" s="4" t="s">
        <v>10</v>
      </c>
      <c r="D4320" s="4" t="s">
        <v>10</v>
      </c>
      <c r="E4320" s="4" t="s">
        <v>10</v>
      </c>
    </row>
    <row r="4321" spans="1:9">
      <c r="A4321" t="n">
        <v>35148</v>
      </c>
      <c r="B4321" s="73" t="n">
        <v>61</v>
      </c>
      <c r="C4321" s="7" t="n">
        <v>2</v>
      </c>
      <c r="D4321" s="7" t="n">
        <v>65533</v>
      </c>
      <c r="E4321" s="7" t="n">
        <v>0</v>
      </c>
    </row>
    <row r="4322" spans="1:9">
      <c r="A4322" t="s">
        <v>4</v>
      </c>
      <c r="B4322" s="4" t="s">
        <v>5</v>
      </c>
      <c r="C4322" s="4" t="s">
        <v>10</v>
      </c>
      <c r="D4322" s="4" t="s">
        <v>10</v>
      </c>
      <c r="E4322" s="4" t="s">
        <v>10</v>
      </c>
    </row>
    <row r="4323" spans="1:9">
      <c r="A4323" t="n">
        <v>35155</v>
      </c>
      <c r="B4323" s="73" t="n">
        <v>61</v>
      </c>
      <c r="C4323" s="7" t="n">
        <v>16</v>
      </c>
      <c r="D4323" s="7" t="n">
        <v>65533</v>
      </c>
      <c r="E4323" s="7" t="n">
        <v>0</v>
      </c>
    </row>
    <row r="4324" spans="1:9">
      <c r="A4324" t="s">
        <v>4</v>
      </c>
      <c r="B4324" s="4" t="s">
        <v>5</v>
      </c>
      <c r="C4324" s="4" t="s">
        <v>10</v>
      </c>
      <c r="D4324" s="4" t="s">
        <v>10</v>
      </c>
      <c r="E4324" s="4" t="s">
        <v>10</v>
      </c>
    </row>
    <row r="4325" spans="1:9">
      <c r="A4325" t="n">
        <v>35162</v>
      </c>
      <c r="B4325" s="73" t="n">
        <v>61</v>
      </c>
      <c r="C4325" s="7" t="n">
        <v>7</v>
      </c>
      <c r="D4325" s="7" t="n">
        <v>65533</v>
      </c>
      <c r="E4325" s="7" t="n">
        <v>0</v>
      </c>
    </row>
    <row r="4326" spans="1:9">
      <c r="A4326" t="s">
        <v>4</v>
      </c>
      <c r="B4326" s="4" t="s">
        <v>5</v>
      </c>
      <c r="C4326" s="4" t="s">
        <v>10</v>
      </c>
      <c r="D4326" s="4" t="s">
        <v>10</v>
      </c>
      <c r="E4326" s="4" t="s">
        <v>10</v>
      </c>
    </row>
    <row r="4327" spans="1:9">
      <c r="A4327" t="n">
        <v>35169</v>
      </c>
      <c r="B4327" s="73" t="n">
        <v>61</v>
      </c>
      <c r="C4327" s="7" t="n">
        <v>4</v>
      </c>
      <c r="D4327" s="7" t="n">
        <v>65533</v>
      </c>
      <c r="E4327" s="7" t="n">
        <v>0</v>
      </c>
    </row>
    <row r="4328" spans="1:9">
      <c r="A4328" t="s">
        <v>4</v>
      </c>
      <c r="B4328" s="4" t="s">
        <v>5</v>
      </c>
      <c r="C4328" s="4" t="s">
        <v>10</v>
      </c>
      <c r="D4328" s="4" t="s">
        <v>10</v>
      </c>
      <c r="E4328" s="4" t="s">
        <v>10</v>
      </c>
    </row>
    <row r="4329" spans="1:9">
      <c r="A4329" t="n">
        <v>35176</v>
      </c>
      <c r="B4329" s="73" t="n">
        <v>61</v>
      </c>
      <c r="C4329" s="7" t="n">
        <v>7032</v>
      </c>
      <c r="D4329" s="7" t="n">
        <v>65533</v>
      </c>
      <c r="E4329" s="7" t="n">
        <v>0</v>
      </c>
    </row>
    <row r="4330" spans="1:9">
      <c r="A4330" t="s">
        <v>4</v>
      </c>
      <c r="B4330" s="4" t="s">
        <v>5</v>
      </c>
      <c r="C4330" s="4" t="s">
        <v>14</v>
      </c>
      <c r="D4330" s="4" t="s">
        <v>10</v>
      </c>
      <c r="E4330" s="4" t="s">
        <v>6</v>
      </c>
      <c r="F4330" s="4" t="s">
        <v>6</v>
      </c>
      <c r="G4330" s="4" t="s">
        <v>6</v>
      </c>
      <c r="H4330" s="4" t="s">
        <v>6</v>
      </c>
    </row>
    <row r="4331" spans="1:9">
      <c r="A4331" t="n">
        <v>35183</v>
      </c>
      <c r="B4331" s="57" t="n">
        <v>51</v>
      </c>
      <c r="C4331" s="7" t="n">
        <v>3</v>
      </c>
      <c r="D4331" s="7" t="n">
        <v>7</v>
      </c>
      <c r="E4331" s="7" t="s">
        <v>372</v>
      </c>
      <c r="F4331" s="7" t="s">
        <v>170</v>
      </c>
      <c r="G4331" s="7" t="s">
        <v>169</v>
      </c>
      <c r="H4331" s="7" t="s">
        <v>170</v>
      </c>
    </row>
    <row r="4332" spans="1:9">
      <c r="A4332" t="s">
        <v>4</v>
      </c>
      <c r="B4332" s="4" t="s">
        <v>5</v>
      </c>
      <c r="C4332" s="4" t="s">
        <v>14</v>
      </c>
      <c r="D4332" s="4" t="s">
        <v>14</v>
      </c>
      <c r="E4332" s="4" t="s">
        <v>24</v>
      </c>
      <c r="F4332" s="4" t="s">
        <v>24</v>
      </c>
      <c r="G4332" s="4" t="s">
        <v>24</v>
      </c>
      <c r="H4332" s="4" t="s">
        <v>10</v>
      </c>
    </row>
    <row r="4333" spans="1:9">
      <c r="A4333" t="n">
        <v>35196</v>
      </c>
      <c r="B4333" s="66" t="n">
        <v>45</v>
      </c>
      <c r="C4333" s="7" t="n">
        <v>2</v>
      </c>
      <c r="D4333" s="7" t="n">
        <v>3</v>
      </c>
      <c r="E4333" s="7" t="n">
        <v>-121.51000213623</v>
      </c>
      <c r="F4333" s="7" t="n">
        <v>-0.620000004768372</v>
      </c>
      <c r="G4333" s="7" t="n">
        <v>135.350006103516</v>
      </c>
      <c r="H4333" s="7" t="n">
        <v>0</v>
      </c>
    </row>
    <row r="4334" spans="1:9">
      <c r="A4334" t="s">
        <v>4</v>
      </c>
      <c r="B4334" s="4" t="s">
        <v>5</v>
      </c>
      <c r="C4334" s="4" t="s">
        <v>14</v>
      </c>
      <c r="D4334" s="4" t="s">
        <v>14</v>
      </c>
      <c r="E4334" s="4" t="s">
        <v>24</v>
      </c>
      <c r="F4334" s="4" t="s">
        <v>24</v>
      </c>
      <c r="G4334" s="4" t="s">
        <v>24</v>
      </c>
      <c r="H4334" s="4" t="s">
        <v>10</v>
      </c>
      <c r="I4334" s="4" t="s">
        <v>14</v>
      </c>
    </row>
    <row r="4335" spans="1:9">
      <c r="A4335" t="n">
        <v>35213</v>
      </c>
      <c r="B4335" s="66" t="n">
        <v>45</v>
      </c>
      <c r="C4335" s="7" t="n">
        <v>4</v>
      </c>
      <c r="D4335" s="7" t="n">
        <v>3</v>
      </c>
      <c r="E4335" s="7" t="n">
        <v>13.8800001144409</v>
      </c>
      <c r="F4335" s="7" t="n">
        <v>270.130004882813</v>
      </c>
      <c r="G4335" s="7" t="n">
        <v>0</v>
      </c>
      <c r="H4335" s="7" t="n">
        <v>0</v>
      </c>
      <c r="I4335" s="7" t="n">
        <v>0</v>
      </c>
    </row>
    <row r="4336" spans="1:9">
      <c r="A4336" t="s">
        <v>4</v>
      </c>
      <c r="B4336" s="4" t="s">
        <v>5</v>
      </c>
      <c r="C4336" s="4" t="s">
        <v>14</v>
      </c>
      <c r="D4336" s="4" t="s">
        <v>14</v>
      </c>
      <c r="E4336" s="4" t="s">
        <v>24</v>
      </c>
      <c r="F4336" s="4" t="s">
        <v>10</v>
      </c>
    </row>
    <row r="4337" spans="1:9">
      <c r="A4337" t="n">
        <v>35231</v>
      </c>
      <c r="B4337" s="66" t="n">
        <v>45</v>
      </c>
      <c r="C4337" s="7" t="n">
        <v>5</v>
      </c>
      <c r="D4337" s="7" t="n">
        <v>3</v>
      </c>
      <c r="E4337" s="7" t="n">
        <v>1.79999995231628</v>
      </c>
      <c r="F4337" s="7" t="n">
        <v>0</v>
      </c>
    </row>
    <row r="4338" spans="1:9">
      <c r="A4338" t="s">
        <v>4</v>
      </c>
      <c r="B4338" s="4" t="s">
        <v>5</v>
      </c>
      <c r="C4338" s="4" t="s">
        <v>14</v>
      </c>
      <c r="D4338" s="4" t="s">
        <v>14</v>
      </c>
      <c r="E4338" s="4" t="s">
        <v>24</v>
      </c>
      <c r="F4338" s="4" t="s">
        <v>10</v>
      </c>
    </row>
    <row r="4339" spans="1:9">
      <c r="A4339" t="n">
        <v>35240</v>
      </c>
      <c r="B4339" s="66" t="n">
        <v>45</v>
      </c>
      <c r="C4339" s="7" t="n">
        <v>11</v>
      </c>
      <c r="D4339" s="7" t="n">
        <v>3</v>
      </c>
      <c r="E4339" s="7" t="n">
        <v>33.5999984741211</v>
      </c>
      <c r="F4339" s="7" t="n">
        <v>0</v>
      </c>
    </row>
    <row r="4340" spans="1:9">
      <c r="A4340" t="s">
        <v>4</v>
      </c>
      <c r="B4340" s="4" t="s">
        <v>5</v>
      </c>
      <c r="C4340" s="4" t="s">
        <v>14</v>
      </c>
      <c r="D4340" s="4" t="s">
        <v>14</v>
      </c>
      <c r="E4340" s="4" t="s">
        <v>24</v>
      </c>
      <c r="F4340" s="4" t="s">
        <v>24</v>
      </c>
      <c r="G4340" s="4" t="s">
        <v>24</v>
      </c>
      <c r="H4340" s="4" t="s">
        <v>10</v>
      </c>
    </row>
    <row r="4341" spans="1:9">
      <c r="A4341" t="n">
        <v>35249</v>
      </c>
      <c r="B4341" s="66" t="n">
        <v>45</v>
      </c>
      <c r="C4341" s="7" t="n">
        <v>2</v>
      </c>
      <c r="D4341" s="7" t="n">
        <v>3</v>
      </c>
      <c r="E4341" s="7" t="n">
        <v>-121.51000213623</v>
      </c>
      <c r="F4341" s="7" t="n">
        <v>0.270000010728836</v>
      </c>
      <c r="G4341" s="7" t="n">
        <v>135.350006103516</v>
      </c>
      <c r="H4341" s="7" t="n">
        <v>5000</v>
      </c>
    </row>
    <row r="4342" spans="1:9">
      <c r="A4342" t="s">
        <v>4</v>
      </c>
      <c r="B4342" s="4" t="s">
        <v>5</v>
      </c>
      <c r="C4342" s="4" t="s">
        <v>14</v>
      </c>
      <c r="D4342" s="4" t="s">
        <v>14</v>
      </c>
      <c r="E4342" s="4" t="s">
        <v>24</v>
      </c>
      <c r="F4342" s="4" t="s">
        <v>24</v>
      </c>
      <c r="G4342" s="4" t="s">
        <v>24</v>
      </c>
      <c r="H4342" s="4" t="s">
        <v>10</v>
      </c>
      <c r="I4342" s="4" t="s">
        <v>14</v>
      </c>
    </row>
    <row r="4343" spans="1:9">
      <c r="A4343" t="n">
        <v>35266</v>
      </c>
      <c r="B4343" s="66" t="n">
        <v>45</v>
      </c>
      <c r="C4343" s="7" t="n">
        <v>4</v>
      </c>
      <c r="D4343" s="7" t="n">
        <v>3</v>
      </c>
      <c r="E4343" s="7" t="n">
        <v>1</v>
      </c>
      <c r="F4343" s="7" t="n">
        <v>206.539993286133</v>
      </c>
      <c r="G4343" s="7" t="n">
        <v>10</v>
      </c>
      <c r="H4343" s="7" t="n">
        <v>5000</v>
      </c>
      <c r="I4343" s="7" t="n">
        <v>1</v>
      </c>
    </row>
    <row r="4344" spans="1:9">
      <c r="A4344" t="s">
        <v>4</v>
      </c>
      <c r="B4344" s="4" t="s">
        <v>5</v>
      </c>
      <c r="C4344" s="4" t="s">
        <v>14</v>
      </c>
      <c r="D4344" s="4" t="s">
        <v>14</v>
      </c>
      <c r="E4344" s="4" t="s">
        <v>24</v>
      </c>
      <c r="F4344" s="4" t="s">
        <v>10</v>
      </c>
    </row>
    <row r="4345" spans="1:9">
      <c r="A4345" t="n">
        <v>35284</v>
      </c>
      <c r="B4345" s="66" t="n">
        <v>45</v>
      </c>
      <c r="C4345" s="7" t="n">
        <v>5</v>
      </c>
      <c r="D4345" s="7" t="n">
        <v>3</v>
      </c>
      <c r="E4345" s="7" t="n">
        <v>1.39999997615814</v>
      </c>
      <c r="F4345" s="7" t="n">
        <v>5000</v>
      </c>
    </row>
    <row r="4346" spans="1:9">
      <c r="A4346" t="s">
        <v>4</v>
      </c>
      <c r="B4346" s="4" t="s">
        <v>5</v>
      </c>
      <c r="C4346" s="4" t="s">
        <v>14</v>
      </c>
      <c r="D4346" s="4" t="s">
        <v>14</v>
      </c>
      <c r="E4346" s="4" t="s">
        <v>24</v>
      </c>
      <c r="F4346" s="4" t="s">
        <v>10</v>
      </c>
    </row>
    <row r="4347" spans="1:9">
      <c r="A4347" t="n">
        <v>35293</v>
      </c>
      <c r="B4347" s="66" t="n">
        <v>45</v>
      </c>
      <c r="C4347" s="7" t="n">
        <v>11</v>
      </c>
      <c r="D4347" s="7" t="n">
        <v>3</v>
      </c>
      <c r="E4347" s="7" t="n">
        <v>33.5999984741211</v>
      </c>
      <c r="F4347" s="7" t="n">
        <v>5000</v>
      </c>
    </row>
    <row r="4348" spans="1:9">
      <c r="A4348" t="s">
        <v>4</v>
      </c>
      <c r="B4348" s="4" t="s">
        <v>5</v>
      </c>
      <c r="C4348" s="4" t="s">
        <v>14</v>
      </c>
      <c r="D4348" s="4" t="s">
        <v>10</v>
      </c>
    </row>
    <row r="4349" spans="1:9">
      <c r="A4349" t="n">
        <v>35302</v>
      </c>
      <c r="B4349" s="37" t="n">
        <v>58</v>
      </c>
      <c r="C4349" s="7" t="n">
        <v>255</v>
      </c>
      <c r="D4349" s="7" t="n">
        <v>0</v>
      </c>
    </row>
    <row r="4350" spans="1:9">
      <c r="A4350" t="s">
        <v>4</v>
      </c>
      <c r="B4350" s="4" t="s">
        <v>5</v>
      </c>
      <c r="C4350" s="4" t="s">
        <v>14</v>
      </c>
    </row>
    <row r="4351" spans="1:9">
      <c r="A4351" t="n">
        <v>35306</v>
      </c>
      <c r="B4351" s="72" t="n">
        <v>116</v>
      </c>
      <c r="C4351" s="7" t="n">
        <v>0</v>
      </c>
    </row>
    <row r="4352" spans="1:9">
      <c r="A4352" t="s">
        <v>4</v>
      </c>
      <c r="B4352" s="4" t="s">
        <v>5</v>
      </c>
      <c r="C4352" s="4" t="s">
        <v>14</v>
      </c>
      <c r="D4352" s="4" t="s">
        <v>10</v>
      </c>
    </row>
    <row r="4353" spans="1:9">
      <c r="A4353" t="n">
        <v>35308</v>
      </c>
      <c r="B4353" s="72" t="n">
        <v>116</v>
      </c>
      <c r="C4353" s="7" t="n">
        <v>2</v>
      </c>
      <c r="D4353" s="7" t="n">
        <v>1</v>
      </c>
    </row>
    <row r="4354" spans="1:9">
      <c r="A4354" t="s">
        <v>4</v>
      </c>
      <c r="B4354" s="4" t="s">
        <v>5</v>
      </c>
      <c r="C4354" s="4" t="s">
        <v>14</v>
      </c>
      <c r="D4354" s="4" t="s">
        <v>9</v>
      </c>
    </row>
    <row r="4355" spans="1:9">
      <c r="A4355" t="n">
        <v>35312</v>
      </c>
      <c r="B4355" s="72" t="n">
        <v>116</v>
      </c>
      <c r="C4355" s="7" t="n">
        <v>5</v>
      </c>
      <c r="D4355" s="7" t="n">
        <v>1112014848</v>
      </c>
    </row>
    <row r="4356" spans="1:9">
      <c r="A4356" t="s">
        <v>4</v>
      </c>
      <c r="B4356" s="4" t="s">
        <v>5</v>
      </c>
      <c r="C4356" s="4" t="s">
        <v>14</v>
      </c>
      <c r="D4356" s="4" t="s">
        <v>10</v>
      </c>
    </row>
    <row r="4357" spans="1:9">
      <c r="A4357" t="n">
        <v>35318</v>
      </c>
      <c r="B4357" s="72" t="n">
        <v>116</v>
      </c>
      <c r="C4357" s="7" t="n">
        <v>6</v>
      </c>
      <c r="D4357" s="7" t="n">
        <v>1</v>
      </c>
    </row>
    <row r="4358" spans="1:9">
      <c r="A4358" t="s">
        <v>4</v>
      </c>
      <c r="B4358" s="4" t="s">
        <v>5</v>
      </c>
      <c r="C4358" s="4" t="s">
        <v>10</v>
      </c>
    </row>
    <row r="4359" spans="1:9">
      <c r="A4359" t="n">
        <v>35322</v>
      </c>
      <c r="B4359" s="41" t="n">
        <v>16</v>
      </c>
      <c r="C4359" s="7" t="n">
        <v>500</v>
      </c>
    </row>
    <row r="4360" spans="1:9">
      <c r="A4360" t="s">
        <v>4</v>
      </c>
      <c r="B4360" s="4" t="s">
        <v>5</v>
      </c>
      <c r="C4360" s="4" t="s">
        <v>10</v>
      </c>
      <c r="D4360" s="4" t="s">
        <v>10</v>
      </c>
      <c r="E4360" s="4" t="s">
        <v>10</v>
      </c>
    </row>
    <row r="4361" spans="1:9">
      <c r="A4361" t="n">
        <v>35325</v>
      </c>
      <c r="B4361" s="73" t="n">
        <v>61</v>
      </c>
      <c r="C4361" s="7" t="n">
        <v>7032</v>
      </c>
      <c r="D4361" s="7" t="n">
        <v>0</v>
      </c>
      <c r="E4361" s="7" t="n">
        <v>1000</v>
      </c>
    </row>
    <row r="4362" spans="1:9">
      <c r="A4362" t="s">
        <v>4</v>
      </c>
      <c r="B4362" s="4" t="s">
        <v>5</v>
      </c>
      <c r="C4362" s="4" t="s">
        <v>10</v>
      </c>
    </row>
    <row r="4363" spans="1:9">
      <c r="A4363" t="n">
        <v>35332</v>
      </c>
      <c r="B4363" s="41" t="n">
        <v>16</v>
      </c>
      <c r="C4363" s="7" t="n">
        <v>1500</v>
      </c>
    </row>
    <row r="4364" spans="1:9">
      <c r="A4364" t="s">
        <v>4</v>
      </c>
      <c r="B4364" s="4" t="s">
        <v>5</v>
      </c>
      <c r="C4364" s="4" t="s">
        <v>14</v>
      </c>
      <c r="D4364" s="4" t="s">
        <v>10</v>
      </c>
      <c r="E4364" s="4" t="s">
        <v>6</v>
      </c>
      <c r="F4364" s="4" t="s">
        <v>6</v>
      </c>
      <c r="G4364" s="4" t="s">
        <v>6</v>
      </c>
      <c r="H4364" s="4" t="s">
        <v>6</v>
      </c>
    </row>
    <row r="4365" spans="1:9">
      <c r="A4365" t="n">
        <v>35335</v>
      </c>
      <c r="B4365" s="57" t="n">
        <v>51</v>
      </c>
      <c r="C4365" s="7" t="n">
        <v>3</v>
      </c>
      <c r="D4365" s="7" t="n">
        <v>0</v>
      </c>
      <c r="E4365" s="7" t="s">
        <v>177</v>
      </c>
      <c r="F4365" s="7" t="s">
        <v>170</v>
      </c>
      <c r="G4365" s="7" t="s">
        <v>169</v>
      </c>
      <c r="H4365" s="7" t="s">
        <v>170</v>
      </c>
    </row>
    <row r="4366" spans="1:9">
      <c r="A4366" t="s">
        <v>4</v>
      </c>
      <c r="B4366" s="4" t="s">
        <v>5</v>
      </c>
      <c r="C4366" s="4" t="s">
        <v>10</v>
      </c>
      <c r="D4366" s="4" t="s">
        <v>14</v>
      </c>
      <c r="E4366" s="4" t="s">
        <v>6</v>
      </c>
      <c r="F4366" s="4" t="s">
        <v>24</v>
      </c>
      <c r="G4366" s="4" t="s">
        <v>24</v>
      </c>
      <c r="H4366" s="4" t="s">
        <v>24</v>
      </c>
    </row>
    <row r="4367" spans="1:9">
      <c r="A4367" t="n">
        <v>35348</v>
      </c>
      <c r="B4367" s="60" t="n">
        <v>48</v>
      </c>
      <c r="C4367" s="7" t="n">
        <v>0</v>
      </c>
      <c r="D4367" s="7" t="n">
        <v>0</v>
      </c>
      <c r="E4367" s="7" t="s">
        <v>319</v>
      </c>
      <c r="F4367" s="7" t="n">
        <v>-1</v>
      </c>
      <c r="G4367" s="7" t="n">
        <v>1</v>
      </c>
      <c r="H4367" s="7" t="n">
        <v>0</v>
      </c>
    </row>
    <row r="4368" spans="1:9">
      <c r="A4368" t="s">
        <v>4</v>
      </c>
      <c r="B4368" s="4" t="s">
        <v>5</v>
      </c>
      <c r="C4368" s="4" t="s">
        <v>10</v>
      </c>
    </row>
    <row r="4369" spans="1:8">
      <c r="A4369" t="n">
        <v>35374</v>
      </c>
      <c r="B4369" s="41" t="n">
        <v>16</v>
      </c>
      <c r="C4369" s="7" t="n">
        <v>300</v>
      </c>
    </row>
    <row r="4370" spans="1:8">
      <c r="A4370" t="s">
        <v>4</v>
      </c>
      <c r="B4370" s="4" t="s">
        <v>5</v>
      </c>
      <c r="C4370" s="4" t="s">
        <v>14</v>
      </c>
      <c r="D4370" s="4" t="s">
        <v>10</v>
      </c>
      <c r="E4370" s="4" t="s">
        <v>24</v>
      </c>
      <c r="F4370" s="4" t="s">
        <v>10</v>
      </c>
      <c r="G4370" s="4" t="s">
        <v>9</v>
      </c>
      <c r="H4370" s="4" t="s">
        <v>9</v>
      </c>
      <c r="I4370" s="4" t="s">
        <v>10</v>
      </c>
      <c r="J4370" s="4" t="s">
        <v>10</v>
      </c>
      <c r="K4370" s="4" t="s">
        <v>9</v>
      </c>
      <c r="L4370" s="4" t="s">
        <v>9</v>
      </c>
      <c r="M4370" s="4" t="s">
        <v>9</v>
      </c>
      <c r="N4370" s="4" t="s">
        <v>9</v>
      </c>
      <c r="O4370" s="4" t="s">
        <v>6</v>
      </c>
    </row>
    <row r="4371" spans="1:8">
      <c r="A4371" t="n">
        <v>35377</v>
      </c>
      <c r="B4371" s="11" t="n">
        <v>50</v>
      </c>
      <c r="C4371" s="7" t="n">
        <v>0</v>
      </c>
      <c r="D4371" s="7" t="n">
        <v>2000</v>
      </c>
      <c r="E4371" s="7" t="n">
        <v>0.699999988079071</v>
      </c>
      <c r="F4371" s="7" t="n">
        <v>100</v>
      </c>
      <c r="G4371" s="7" t="n">
        <v>0</v>
      </c>
      <c r="H4371" s="7" t="n">
        <v>0</v>
      </c>
      <c r="I4371" s="7" t="n">
        <v>0</v>
      </c>
      <c r="J4371" s="7" t="n">
        <v>65533</v>
      </c>
      <c r="K4371" s="7" t="n">
        <v>0</v>
      </c>
      <c r="L4371" s="7" t="n">
        <v>0</v>
      </c>
      <c r="M4371" s="7" t="n">
        <v>0</v>
      </c>
      <c r="N4371" s="7" t="n">
        <v>0</v>
      </c>
      <c r="O4371" s="7" t="s">
        <v>13</v>
      </c>
    </row>
    <row r="4372" spans="1:8">
      <c r="A4372" t="s">
        <v>4</v>
      </c>
      <c r="B4372" s="4" t="s">
        <v>5</v>
      </c>
      <c r="C4372" s="4" t="s">
        <v>14</v>
      </c>
      <c r="D4372" s="4" t="s">
        <v>10</v>
      </c>
    </row>
    <row r="4373" spans="1:8">
      <c r="A4373" t="n">
        <v>35416</v>
      </c>
      <c r="B4373" s="66" t="n">
        <v>45</v>
      </c>
      <c r="C4373" s="7" t="n">
        <v>7</v>
      </c>
      <c r="D4373" s="7" t="n">
        <v>255</v>
      </c>
    </row>
    <row r="4374" spans="1:8">
      <c r="A4374" t="s">
        <v>4</v>
      </c>
      <c r="B4374" s="4" t="s">
        <v>5</v>
      </c>
      <c r="C4374" s="4" t="s">
        <v>14</v>
      </c>
      <c r="D4374" s="4" t="s">
        <v>10</v>
      </c>
      <c r="E4374" s="4" t="s">
        <v>6</v>
      </c>
    </row>
    <row r="4375" spans="1:8">
      <c r="A4375" t="n">
        <v>35420</v>
      </c>
      <c r="B4375" s="57" t="n">
        <v>51</v>
      </c>
      <c r="C4375" s="7" t="n">
        <v>4</v>
      </c>
      <c r="D4375" s="7" t="n">
        <v>0</v>
      </c>
      <c r="E4375" s="7" t="s">
        <v>149</v>
      </c>
    </row>
    <row r="4376" spans="1:8">
      <c r="A4376" t="s">
        <v>4</v>
      </c>
      <c r="B4376" s="4" t="s">
        <v>5</v>
      </c>
      <c r="C4376" s="4" t="s">
        <v>10</v>
      </c>
    </row>
    <row r="4377" spans="1:8">
      <c r="A4377" t="n">
        <v>35434</v>
      </c>
      <c r="B4377" s="41" t="n">
        <v>16</v>
      </c>
      <c r="C4377" s="7" t="n">
        <v>0</v>
      </c>
    </row>
    <row r="4378" spans="1:8">
      <c r="A4378" t="s">
        <v>4</v>
      </c>
      <c r="B4378" s="4" t="s">
        <v>5</v>
      </c>
      <c r="C4378" s="4" t="s">
        <v>10</v>
      </c>
      <c r="D4378" s="4" t="s">
        <v>14</v>
      </c>
      <c r="E4378" s="4" t="s">
        <v>9</v>
      </c>
      <c r="F4378" s="4" t="s">
        <v>50</v>
      </c>
      <c r="G4378" s="4" t="s">
        <v>14</v>
      </c>
      <c r="H4378" s="4" t="s">
        <v>14</v>
      </c>
    </row>
    <row r="4379" spans="1:8">
      <c r="A4379" t="n">
        <v>35437</v>
      </c>
      <c r="B4379" s="58" t="n">
        <v>26</v>
      </c>
      <c r="C4379" s="7" t="n">
        <v>0</v>
      </c>
      <c r="D4379" s="7" t="n">
        <v>17</v>
      </c>
      <c r="E4379" s="7" t="n">
        <v>61136</v>
      </c>
      <c r="F4379" s="7" t="s">
        <v>373</v>
      </c>
      <c r="G4379" s="7" t="n">
        <v>2</v>
      </c>
      <c r="H4379" s="7" t="n">
        <v>0</v>
      </c>
    </row>
    <row r="4380" spans="1:8">
      <c r="A4380" t="s">
        <v>4</v>
      </c>
      <c r="B4380" s="4" t="s">
        <v>5</v>
      </c>
    </row>
    <row r="4381" spans="1:8">
      <c r="A4381" t="n">
        <v>35471</v>
      </c>
      <c r="B4381" s="33" t="n">
        <v>28</v>
      </c>
    </row>
    <row r="4382" spans="1:8">
      <c r="A4382" t="s">
        <v>4</v>
      </c>
      <c r="B4382" s="4" t="s">
        <v>5</v>
      </c>
      <c r="C4382" s="4" t="s">
        <v>10</v>
      </c>
      <c r="D4382" s="4" t="s">
        <v>14</v>
      </c>
    </row>
    <row r="4383" spans="1:8">
      <c r="A4383" t="n">
        <v>35472</v>
      </c>
      <c r="B4383" s="69" t="n">
        <v>89</v>
      </c>
      <c r="C4383" s="7" t="n">
        <v>65533</v>
      </c>
      <c r="D4383" s="7" t="n">
        <v>1</v>
      </c>
    </row>
    <row r="4384" spans="1:8">
      <c r="A4384" t="s">
        <v>4</v>
      </c>
      <c r="B4384" s="4" t="s">
        <v>5</v>
      </c>
      <c r="C4384" s="4" t="s">
        <v>10</v>
      </c>
      <c r="D4384" s="4" t="s">
        <v>14</v>
      </c>
      <c r="E4384" s="4" t="s">
        <v>24</v>
      </c>
      <c r="F4384" s="4" t="s">
        <v>10</v>
      </c>
    </row>
    <row r="4385" spans="1:15">
      <c r="A4385" t="n">
        <v>35476</v>
      </c>
      <c r="B4385" s="54" t="n">
        <v>59</v>
      </c>
      <c r="C4385" s="7" t="n">
        <v>7</v>
      </c>
      <c r="D4385" s="7" t="n">
        <v>13</v>
      </c>
      <c r="E4385" s="7" t="n">
        <v>0.150000005960464</v>
      </c>
      <c r="F4385" s="7" t="n">
        <v>0</v>
      </c>
    </row>
    <row r="4386" spans="1:15">
      <c r="A4386" t="s">
        <v>4</v>
      </c>
      <c r="B4386" s="4" t="s">
        <v>5</v>
      </c>
      <c r="C4386" s="4" t="s">
        <v>10</v>
      </c>
      <c r="D4386" s="4" t="s">
        <v>14</v>
      </c>
      <c r="E4386" s="4" t="s">
        <v>24</v>
      </c>
      <c r="F4386" s="4" t="s">
        <v>10</v>
      </c>
    </row>
    <row r="4387" spans="1:15">
      <c r="A4387" t="n">
        <v>35486</v>
      </c>
      <c r="B4387" s="54" t="n">
        <v>59</v>
      </c>
      <c r="C4387" s="7" t="n">
        <v>2</v>
      </c>
      <c r="D4387" s="7" t="n">
        <v>13</v>
      </c>
      <c r="E4387" s="7" t="n">
        <v>0.150000005960464</v>
      </c>
      <c r="F4387" s="7" t="n">
        <v>0</v>
      </c>
    </row>
    <row r="4388" spans="1:15">
      <c r="A4388" t="s">
        <v>4</v>
      </c>
      <c r="B4388" s="4" t="s">
        <v>5</v>
      </c>
      <c r="C4388" s="4" t="s">
        <v>10</v>
      </c>
      <c r="D4388" s="4" t="s">
        <v>14</v>
      </c>
      <c r="E4388" s="4" t="s">
        <v>24</v>
      </c>
      <c r="F4388" s="4" t="s">
        <v>10</v>
      </c>
    </row>
    <row r="4389" spans="1:15">
      <c r="A4389" t="n">
        <v>35496</v>
      </c>
      <c r="B4389" s="54" t="n">
        <v>59</v>
      </c>
      <c r="C4389" s="7" t="n">
        <v>4</v>
      </c>
      <c r="D4389" s="7" t="n">
        <v>13</v>
      </c>
      <c r="E4389" s="7" t="n">
        <v>0.150000005960464</v>
      </c>
      <c r="F4389" s="7" t="n">
        <v>0</v>
      </c>
    </row>
    <row r="4390" spans="1:15">
      <c r="A4390" t="s">
        <v>4</v>
      </c>
      <c r="B4390" s="4" t="s">
        <v>5</v>
      </c>
      <c r="C4390" s="4" t="s">
        <v>10</v>
      </c>
      <c r="D4390" s="4" t="s">
        <v>14</v>
      </c>
      <c r="E4390" s="4" t="s">
        <v>24</v>
      </c>
      <c r="F4390" s="4" t="s">
        <v>10</v>
      </c>
    </row>
    <row r="4391" spans="1:15">
      <c r="A4391" t="n">
        <v>35506</v>
      </c>
      <c r="B4391" s="54" t="n">
        <v>59</v>
      </c>
      <c r="C4391" s="7" t="n">
        <v>16</v>
      </c>
      <c r="D4391" s="7" t="n">
        <v>13</v>
      </c>
      <c r="E4391" s="7" t="n">
        <v>0.150000005960464</v>
      </c>
      <c r="F4391" s="7" t="n">
        <v>0</v>
      </c>
    </row>
    <row r="4392" spans="1:15">
      <c r="A4392" t="s">
        <v>4</v>
      </c>
      <c r="B4392" s="4" t="s">
        <v>5</v>
      </c>
      <c r="C4392" s="4" t="s">
        <v>10</v>
      </c>
    </row>
    <row r="4393" spans="1:15">
      <c r="A4393" t="n">
        <v>35516</v>
      </c>
      <c r="B4393" s="41" t="n">
        <v>16</v>
      </c>
      <c r="C4393" s="7" t="n">
        <v>1000</v>
      </c>
    </row>
    <row r="4394" spans="1:15">
      <c r="A4394" t="s">
        <v>4</v>
      </c>
      <c r="B4394" s="4" t="s">
        <v>5</v>
      </c>
      <c r="C4394" s="4" t="s">
        <v>10</v>
      </c>
      <c r="D4394" s="4" t="s">
        <v>10</v>
      </c>
      <c r="E4394" s="4" t="s">
        <v>10</v>
      </c>
    </row>
    <row r="4395" spans="1:15">
      <c r="A4395" t="n">
        <v>35519</v>
      </c>
      <c r="B4395" s="73" t="n">
        <v>61</v>
      </c>
      <c r="C4395" s="7" t="n">
        <v>2</v>
      </c>
      <c r="D4395" s="7" t="n">
        <v>0</v>
      </c>
      <c r="E4395" s="7" t="n">
        <v>1000</v>
      </c>
    </row>
    <row r="4396" spans="1:15">
      <c r="A4396" t="s">
        <v>4</v>
      </c>
      <c r="B4396" s="4" t="s">
        <v>5</v>
      </c>
      <c r="C4396" s="4" t="s">
        <v>10</v>
      </c>
      <c r="D4396" s="4" t="s">
        <v>10</v>
      </c>
      <c r="E4396" s="4" t="s">
        <v>10</v>
      </c>
    </row>
    <row r="4397" spans="1:15">
      <c r="A4397" t="n">
        <v>35526</v>
      </c>
      <c r="B4397" s="73" t="n">
        <v>61</v>
      </c>
      <c r="C4397" s="7" t="n">
        <v>16</v>
      </c>
      <c r="D4397" s="7" t="n">
        <v>0</v>
      </c>
      <c r="E4397" s="7" t="n">
        <v>1000</v>
      </c>
    </row>
    <row r="4398" spans="1:15">
      <c r="A4398" t="s">
        <v>4</v>
      </c>
      <c r="B4398" s="4" t="s">
        <v>5</v>
      </c>
      <c r="C4398" s="4" t="s">
        <v>10</v>
      </c>
      <c r="D4398" s="4" t="s">
        <v>10</v>
      </c>
      <c r="E4398" s="4" t="s">
        <v>10</v>
      </c>
    </row>
    <row r="4399" spans="1:15">
      <c r="A4399" t="n">
        <v>35533</v>
      </c>
      <c r="B4399" s="73" t="n">
        <v>61</v>
      </c>
      <c r="C4399" s="7" t="n">
        <v>7</v>
      </c>
      <c r="D4399" s="7" t="n">
        <v>0</v>
      </c>
      <c r="E4399" s="7" t="n">
        <v>1000</v>
      </c>
    </row>
    <row r="4400" spans="1:15">
      <c r="A4400" t="s">
        <v>4</v>
      </c>
      <c r="B4400" s="4" t="s">
        <v>5</v>
      </c>
      <c r="C4400" s="4" t="s">
        <v>10</v>
      </c>
      <c r="D4400" s="4" t="s">
        <v>10</v>
      </c>
      <c r="E4400" s="4" t="s">
        <v>10</v>
      </c>
    </row>
    <row r="4401" spans="1:6">
      <c r="A4401" t="n">
        <v>35540</v>
      </c>
      <c r="B4401" s="73" t="n">
        <v>61</v>
      </c>
      <c r="C4401" s="7" t="n">
        <v>4</v>
      </c>
      <c r="D4401" s="7" t="n">
        <v>0</v>
      </c>
      <c r="E4401" s="7" t="n">
        <v>1000</v>
      </c>
    </row>
    <row r="4402" spans="1:6">
      <c r="A4402" t="s">
        <v>4</v>
      </c>
      <c r="B4402" s="4" t="s">
        <v>5</v>
      </c>
      <c r="C4402" s="4" t="s">
        <v>10</v>
      </c>
    </row>
    <row r="4403" spans="1:6">
      <c r="A4403" t="n">
        <v>35547</v>
      </c>
      <c r="B4403" s="41" t="n">
        <v>16</v>
      </c>
      <c r="C4403" s="7" t="n">
        <v>500</v>
      </c>
    </row>
    <row r="4404" spans="1:6">
      <c r="A4404" t="s">
        <v>4</v>
      </c>
      <c r="B4404" s="4" t="s">
        <v>5</v>
      </c>
      <c r="C4404" s="4" t="s">
        <v>14</v>
      </c>
      <c r="D4404" s="4" t="s">
        <v>10</v>
      </c>
      <c r="E4404" s="4" t="s">
        <v>14</v>
      </c>
    </row>
    <row r="4405" spans="1:6">
      <c r="A4405" t="n">
        <v>35550</v>
      </c>
      <c r="B4405" s="14" t="n">
        <v>49</v>
      </c>
      <c r="C4405" s="7" t="n">
        <v>1</v>
      </c>
      <c r="D4405" s="7" t="n">
        <v>5000</v>
      </c>
      <c r="E4405" s="7" t="n">
        <v>0</v>
      </c>
    </row>
    <row r="4406" spans="1:6">
      <c r="A4406" t="s">
        <v>4</v>
      </c>
      <c r="B4406" s="4" t="s">
        <v>5</v>
      </c>
      <c r="C4406" s="4" t="s">
        <v>14</v>
      </c>
      <c r="D4406" s="4" t="s">
        <v>10</v>
      </c>
      <c r="E4406" s="4" t="s">
        <v>6</v>
      </c>
    </row>
    <row r="4407" spans="1:6">
      <c r="A4407" t="n">
        <v>35555</v>
      </c>
      <c r="B4407" s="57" t="n">
        <v>51</v>
      </c>
      <c r="C4407" s="7" t="n">
        <v>4</v>
      </c>
      <c r="D4407" s="7" t="n">
        <v>7</v>
      </c>
      <c r="E4407" s="7" t="s">
        <v>78</v>
      </c>
    </row>
    <row r="4408" spans="1:6">
      <c r="A4408" t="s">
        <v>4</v>
      </c>
      <c r="B4408" s="4" t="s">
        <v>5</v>
      </c>
      <c r="C4408" s="4" t="s">
        <v>10</v>
      </c>
    </row>
    <row r="4409" spans="1:6">
      <c r="A4409" t="n">
        <v>35569</v>
      </c>
      <c r="B4409" s="41" t="n">
        <v>16</v>
      </c>
      <c r="C4409" s="7" t="n">
        <v>0</v>
      </c>
    </row>
    <row r="4410" spans="1:6">
      <c r="A4410" t="s">
        <v>4</v>
      </c>
      <c r="B4410" s="4" t="s">
        <v>5</v>
      </c>
      <c r="C4410" s="4" t="s">
        <v>10</v>
      </c>
      <c r="D4410" s="4" t="s">
        <v>14</v>
      </c>
      <c r="E4410" s="4" t="s">
        <v>9</v>
      </c>
      <c r="F4410" s="4" t="s">
        <v>50</v>
      </c>
      <c r="G4410" s="4" t="s">
        <v>14</v>
      </c>
      <c r="H4410" s="4" t="s">
        <v>14</v>
      </c>
    </row>
    <row r="4411" spans="1:6">
      <c r="A4411" t="n">
        <v>35572</v>
      </c>
      <c r="B4411" s="58" t="n">
        <v>26</v>
      </c>
      <c r="C4411" s="7" t="n">
        <v>7</v>
      </c>
      <c r="D4411" s="7" t="n">
        <v>17</v>
      </c>
      <c r="E4411" s="7" t="n">
        <v>61137</v>
      </c>
      <c r="F4411" s="7" t="s">
        <v>374</v>
      </c>
      <c r="G4411" s="7" t="n">
        <v>2</v>
      </c>
      <c r="H4411" s="7" t="n">
        <v>0</v>
      </c>
    </row>
    <row r="4412" spans="1:6">
      <c r="A4412" t="s">
        <v>4</v>
      </c>
      <c r="B4412" s="4" t="s">
        <v>5</v>
      </c>
    </row>
    <row r="4413" spans="1:6">
      <c r="A4413" t="n">
        <v>35598</v>
      </c>
      <c r="B4413" s="33" t="n">
        <v>28</v>
      </c>
    </row>
    <row r="4414" spans="1:6">
      <c r="A4414" t="s">
        <v>4</v>
      </c>
      <c r="B4414" s="4" t="s">
        <v>5</v>
      </c>
      <c r="C4414" s="4" t="s">
        <v>14</v>
      </c>
      <c r="D4414" s="4" t="s">
        <v>10</v>
      </c>
      <c r="E4414" s="4" t="s">
        <v>6</v>
      </c>
    </row>
    <row r="4415" spans="1:6">
      <c r="A4415" t="n">
        <v>35599</v>
      </c>
      <c r="B4415" s="57" t="n">
        <v>51</v>
      </c>
      <c r="C4415" s="7" t="n">
        <v>4</v>
      </c>
      <c r="D4415" s="7" t="n">
        <v>4</v>
      </c>
      <c r="E4415" s="7" t="s">
        <v>78</v>
      </c>
    </row>
    <row r="4416" spans="1:6">
      <c r="A4416" t="s">
        <v>4</v>
      </c>
      <c r="B4416" s="4" t="s">
        <v>5</v>
      </c>
      <c r="C4416" s="4" t="s">
        <v>10</v>
      </c>
    </row>
    <row r="4417" spans="1:8">
      <c r="A4417" t="n">
        <v>35613</v>
      </c>
      <c r="B4417" s="41" t="n">
        <v>16</v>
      </c>
      <c r="C4417" s="7" t="n">
        <v>0</v>
      </c>
    </row>
    <row r="4418" spans="1:8">
      <c r="A4418" t="s">
        <v>4</v>
      </c>
      <c r="B4418" s="4" t="s">
        <v>5</v>
      </c>
      <c r="C4418" s="4" t="s">
        <v>10</v>
      </c>
      <c r="D4418" s="4" t="s">
        <v>14</v>
      </c>
      <c r="E4418" s="4" t="s">
        <v>9</v>
      </c>
      <c r="F4418" s="4" t="s">
        <v>50</v>
      </c>
      <c r="G4418" s="4" t="s">
        <v>14</v>
      </c>
      <c r="H4418" s="4" t="s">
        <v>14</v>
      </c>
    </row>
    <row r="4419" spans="1:8">
      <c r="A4419" t="n">
        <v>35616</v>
      </c>
      <c r="B4419" s="58" t="n">
        <v>26</v>
      </c>
      <c r="C4419" s="7" t="n">
        <v>4</v>
      </c>
      <c r="D4419" s="7" t="n">
        <v>17</v>
      </c>
      <c r="E4419" s="7" t="n">
        <v>61138</v>
      </c>
      <c r="F4419" s="7" t="s">
        <v>375</v>
      </c>
      <c r="G4419" s="7" t="n">
        <v>2</v>
      </c>
      <c r="H4419" s="7" t="n">
        <v>0</v>
      </c>
    </row>
    <row r="4420" spans="1:8">
      <c r="A4420" t="s">
        <v>4</v>
      </c>
      <c r="B4420" s="4" t="s">
        <v>5</v>
      </c>
    </row>
    <row r="4421" spans="1:8">
      <c r="A4421" t="n">
        <v>35638</v>
      </c>
      <c r="B4421" s="33" t="n">
        <v>28</v>
      </c>
    </row>
    <row r="4422" spans="1:8">
      <c r="A4422" t="s">
        <v>4</v>
      </c>
      <c r="B4422" s="4" t="s">
        <v>5</v>
      </c>
      <c r="C4422" s="4" t="s">
        <v>14</v>
      </c>
      <c r="D4422" s="4" t="s">
        <v>10</v>
      </c>
      <c r="E4422" s="4" t="s">
        <v>6</v>
      </c>
    </row>
    <row r="4423" spans="1:8">
      <c r="A4423" t="n">
        <v>35639</v>
      </c>
      <c r="B4423" s="57" t="n">
        <v>51</v>
      </c>
      <c r="C4423" s="7" t="n">
        <v>4</v>
      </c>
      <c r="D4423" s="7" t="n">
        <v>2</v>
      </c>
      <c r="E4423" s="7" t="s">
        <v>196</v>
      </c>
    </row>
    <row r="4424" spans="1:8">
      <c r="A4424" t="s">
        <v>4</v>
      </c>
      <c r="B4424" s="4" t="s">
        <v>5</v>
      </c>
      <c r="C4424" s="4" t="s">
        <v>10</v>
      </c>
    </row>
    <row r="4425" spans="1:8">
      <c r="A4425" t="n">
        <v>35653</v>
      </c>
      <c r="B4425" s="41" t="n">
        <v>16</v>
      </c>
      <c r="C4425" s="7" t="n">
        <v>0</v>
      </c>
    </row>
    <row r="4426" spans="1:8">
      <c r="A4426" t="s">
        <v>4</v>
      </c>
      <c r="B4426" s="4" t="s">
        <v>5</v>
      </c>
      <c r="C4426" s="4" t="s">
        <v>10</v>
      </c>
      <c r="D4426" s="4" t="s">
        <v>14</v>
      </c>
      <c r="E4426" s="4" t="s">
        <v>9</v>
      </c>
      <c r="F4426" s="4" t="s">
        <v>50</v>
      </c>
      <c r="G4426" s="4" t="s">
        <v>14</v>
      </c>
      <c r="H4426" s="4" t="s">
        <v>14</v>
      </c>
    </row>
    <row r="4427" spans="1:8">
      <c r="A4427" t="n">
        <v>35656</v>
      </c>
      <c r="B4427" s="58" t="n">
        <v>26</v>
      </c>
      <c r="C4427" s="7" t="n">
        <v>2</v>
      </c>
      <c r="D4427" s="7" t="n">
        <v>17</v>
      </c>
      <c r="E4427" s="7" t="n">
        <v>61139</v>
      </c>
      <c r="F4427" s="7" t="s">
        <v>376</v>
      </c>
      <c r="G4427" s="7" t="n">
        <v>2</v>
      </c>
      <c r="H4427" s="7" t="n">
        <v>0</v>
      </c>
    </row>
    <row r="4428" spans="1:8">
      <c r="A4428" t="s">
        <v>4</v>
      </c>
      <c r="B4428" s="4" t="s">
        <v>5</v>
      </c>
    </row>
    <row r="4429" spans="1:8">
      <c r="A4429" t="n">
        <v>35698</v>
      </c>
      <c r="B4429" s="33" t="n">
        <v>28</v>
      </c>
    </row>
    <row r="4430" spans="1:8">
      <c r="A4430" t="s">
        <v>4</v>
      </c>
      <c r="B4430" s="4" t="s">
        <v>5</v>
      </c>
      <c r="C4430" s="4" t="s">
        <v>10</v>
      </c>
      <c r="D4430" s="4" t="s">
        <v>14</v>
      </c>
    </row>
    <row r="4431" spans="1:8">
      <c r="A4431" t="n">
        <v>35699</v>
      </c>
      <c r="B4431" s="69" t="n">
        <v>89</v>
      </c>
      <c r="C4431" s="7" t="n">
        <v>65533</v>
      </c>
      <c r="D4431" s="7" t="n">
        <v>1</v>
      </c>
    </row>
    <row r="4432" spans="1:8">
      <c r="A4432" t="s">
        <v>4</v>
      </c>
      <c r="B4432" s="4" t="s">
        <v>5</v>
      </c>
      <c r="C4432" s="4" t="s">
        <v>10</v>
      </c>
      <c r="D4432" s="4" t="s">
        <v>14</v>
      </c>
      <c r="E4432" s="4" t="s">
        <v>14</v>
      </c>
      <c r="F4432" s="4" t="s">
        <v>6</v>
      </c>
    </row>
    <row r="4433" spans="1:8">
      <c r="A4433" t="n">
        <v>35703</v>
      </c>
      <c r="B4433" s="19" t="n">
        <v>20</v>
      </c>
      <c r="C4433" s="7" t="n">
        <v>0</v>
      </c>
      <c r="D4433" s="7" t="n">
        <v>2</v>
      </c>
      <c r="E4433" s="7" t="n">
        <v>10</v>
      </c>
      <c r="F4433" s="7" t="s">
        <v>184</v>
      </c>
    </row>
    <row r="4434" spans="1:8">
      <c r="A4434" t="s">
        <v>4</v>
      </c>
      <c r="B4434" s="4" t="s">
        <v>5</v>
      </c>
      <c r="C4434" s="4" t="s">
        <v>10</v>
      </c>
    </row>
    <row r="4435" spans="1:8">
      <c r="A4435" t="n">
        <v>35724</v>
      </c>
      <c r="B4435" s="41" t="n">
        <v>16</v>
      </c>
      <c r="C4435" s="7" t="n">
        <v>500</v>
      </c>
    </row>
    <row r="4436" spans="1:8">
      <c r="A4436" t="s">
        <v>4</v>
      </c>
      <c r="B4436" s="4" t="s">
        <v>5</v>
      </c>
      <c r="C4436" s="4" t="s">
        <v>14</v>
      </c>
      <c r="D4436" s="4" t="s">
        <v>10</v>
      </c>
      <c r="E4436" s="4" t="s">
        <v>6</v>
      </c>
    </row>
    <row r="4437" spans="1:8">
      <c r="A4437" t="n">
        <v>35727</v>
      </c>
      <c r="B4437" s="57" t="n">
        <v>51</v>
      </c>
      <c r="C4437" s="7" t="n">
        <v>4</v>
      </c>
      <c r="D4437" s="7" t="n">
        <v>0</v>
      </c>
      <c r="E4437" s="7" t="s">
        <v>198</v>
      </c>
    </row>
    <row r="4438" spans="1:8">
      <c r="A4438" t="s">
        <v>4</v>
      </c>
      <c r="B4438" s="4" t="s">
        <v>5</v>
      </c>
      <c r="C4438" s="4" t="s">
        <v>10</v>
      </c>
    </row>
    <row r="4439" spans="1:8">
      <c r="A4439" t="n">
        <v>35740</v>
      </c>
      <c r="B4439" s="41" t="n">
        <v>16</v>
      </c>
      <c r="C4439" s="7" t="n">
        <v>0</v>
      </c>
    </row>
    <row r="4440" spans="1:8">
      <c r="A4440" t="s">
        <v>4</v>
      </c>
      <c r="B4440" s="4" t="s">
        <v>5</v>
      </c>
      <c r="C4440" s="4" t="s">
        <v>10</v>
      </c>
      <c r="D4440" s="4" t="s">
        <v>14</v>
      </c>
      <c r="E4440" s="4" t="s">
        <v>9</v>
      </c>
      <c r="F4440" s="4" t="s">
        <v>50</v>
      </c>
      <c r="G4440" s="4" t="s">
        <v>14</v>
      </c>
      <c r="H4440" s="4" t="s">
        <v>14</v>
      </c>
    </row>
    <row r="4441" spans="1:8">
      <c r="A4441" t="n">
        <v>35743</v>
      </c>
      <c r="B4441" s="58" t="n">
        <v>26</v>
      </c>
      <c r="C4441" s="7" t="n">
        <v>0</v>
      </c>
      <c r="D4441" s="7" t="n">
        <v>17</v>
      </c>
      <c r="E4441" s="7" t="n">
        <v>61140</v>
      </c>
      <c r="F4441" s="7" t="s">
        <v>377</v>
      </c>
      <c r="G4441" s="7" t="n">
        <v>2</v>
      </c>
      <c r="H4441" s="7" t="n">
        <v>0</v>
      </c>
    </row>
    <row r="4442" spans="1:8">
      <c r="A4442" t="s">
        <v>4</v>
      </c>
      <c r="B4442" s="4" t="s">
        <v>5</v>
      </c>
    </row>
    <row r="4443" spans="1:8">
      <c r="A4443" t="n">
        <v>35784</v>
      </c>
      <c r="B4443" s="33" t="n">
        <v>28</v>
      </c>
    </row>
    <row r="4444" spans="1:8">
      <c r="A4444" t="s">
        <v>4</v>
      </c>
      <c r="B4444" s="4" t="s">
        <v>5</v>
      </c>
      <c r="C4444" s="4" t="s">
        <v>10</v>
      </c>
      <c r="D4444" s="4" t="s">
        <v>14</v>
      </c>
    </row>
    <row r="4445" spans="1:8">
      <c r="A4445" t="n">
        <v>35785</v>
      </c>
      <c r="B4445" s="69" t="n">
        <v>89</v>
      </c>
      <c r="C4445" s="7" t="n">
        <v>65533</v>
      </c>
      <c r="D4445" s="7" t="n">
        <v>1</v>
      </c>
    </row>
    <row r="4446" spans="1:8">
      <c r="A4446" t="s">
        <v>4</v>
      </c>
      <c r="B4446" s="4" t="s">
        <v>5</v>
      </c>
      <c r="C4446" s="4" t="s">
        <v>14</v>
      </c>
      <c r="D4446" s="4" t="s">
        <v>10</v>
      </c>
      <c r="E4446" s="4" t="s">
        <v>24</v>
      </c>
    </row>
    <row r="4447" spans="1:8">
      <c r="A4447" t="n">
        <v>35789</v>
      </c>
      <c r="B4447" s="37" t="n">
        <v>58</v>
      </c>
      <c r="C4447" s="7" t="n">
        <v>101</v>
      </c>
      <c r="D4447" s="7" t="n">
        <v>500</v>
      </c>
      <c r="E4447" s="7" t="n">
        <v>1</v>
      </c>
    </row>
    <row r="4448" spans="1:8">
      <c r="A4448" t="s">
        <v>4</v>
      </c>
      <c r="B4448" s="4" t="s">
        <v>5</v>
      </c>
      <c r="C4448" s="4" t="s">
        <v>14</v>
      </c>
      <c r="D4448" s="4" t="s">
        <v>10</v>
      </c>
    </row>
    <row r="4449" spans="1:8">
      <c r="A4449" t="n">
        <v>35797</v>
      </c>
      <c r="B4449" s="37" t="n">
        <v>58</v>
      </c>
      <c r="C4449" s="7" t="n">
        <v>254</v>
      </c>
      <c r="D4449" s="7" t="n">
        <v>0</v>
      </c>
    </row>
    <row r="4450" spans="1:8">
      <c r="A4450" t="s">
        <v>4</v>
      </c>
      <c r="B4450" s="4" t="s">
        <v>5</v>
      </c>
      <c r="C4450" s="4" t="s">
        <v>14</v>
      </c>
      <c r="D4450" s="4" t="s">
        <v>14</v>
      </c>
      <c r="E4450" s="4" t="s">
        <v>24</v>
      </c>
      <c r="F4450" s="4" t="s">
        <v>24</v>
      </c>
      <c r="G4450" s="4" t="s">
        <v>24</v>
      </c>
      <c r="H4450" s="4" t="s">
        <v>10</v>
      </c>
    </row>
    <row r="4451" spans="1:8">
      <c r="A4451" t="n">
        <v>35801</v>
      </c>
      <c r="B4451" s="66" t="n">
        <v>45</v>
      </c>
      <c r="C4451" s="7" t="n">
        <v>2</v>
      </c>
      <c r="D4451" s="7" t="n">
        <v>3</v>
      </c>
      <c r="E4451" s="7" t="n">
        <v>-121.230003356934</v>
      </c>
      <c r="F4451" s="7" t="n">
        <v>0.200000002980232</v>
      </c>
      <c r="G4451" s="7" t="n">
        <v>135.199996948242</v>
      </c>
      <c r="H4451" s="7" t="n">
        <v>0</v>
      </c>
    </row>
    <row r="4452" spans="1:8">
      <c r="A4452" t="s">
        <v>4</v>
      </c>
      <c r="B4452" s="4" t="s">
        <v>5</v>
      </c>
      <c r="C4452" s="4" t="s">
        <v>14</v>
      </c>
      <c r="D4452" s="4" t="s">
        <v>14</v>
      </c>
      <c r="E4452" s="4" t="s">
        <v>24</v>
      </c>
      <c r="F4452" s="4" t="s">
        <v>24</v>
      </c>
      <c r="G4452" s="4" t="s">
        <v>24</v>
      </c>
      <c r="H4452" s="4" t="s">
        <v>10</v>
      </c>
      <c r="I4452" s="4" t="s">
        <v>14</v>
      </c>
    </row>
    <row r="4453" spans="1:8">
      <c r="A4453" t="n">
        <v>35818</v>
      </c>
      <c r="B4453" s="66" t="n">
        <v>45</v>
      </c>
      <c r="C4453" s="7" t="n">
        <v>4</v>
      </c>
      <c r="D4453" s="7" t="n">
        <v>3</v>
      </c>
      <c r="E4453" s="7" t="n">
        <v>65.5400009155273</v>
      </c>
      <c r="F4453" s="7" t="n">
        <v>299.320007324219</v>
      </c>
      <c r="G4453" s="7" t="n">
        <v>0</v>
      </c>
      <c r="H4453" s="7" t="n">
        <v>0</v>
      </c>
      <c r="I4453" s="7" t="n">
        <v>0</v>
      </c>
    </row>
    <row r="4454" spans="1:8">
      <c r="A4454" t="s">
        <v>4</v>
      </c>
      <c r="B4454" s="4" t="s">
        <v>5</v>
      </c>
      <c r="C4454" s="4" t="s">
        <v>14</v>
      </c>
      <c r="D4454" s="4" t="s">
        <v>14</v>
      </c>
      <c r="E4454" s="4" t="s">
        <v>24</v>
      </c>
      <c r="F4454" s="4" t="s">
        <v>10</v>
      </c>
    </row>
    <row r="4455" spans="1:8">
      <c r="A4455" t="n">
        <v>35836</v>
      </c>
      <c r="B4455" s="66" t="n">
        <v>45</v>
      </c>
      <c r="C4455" s="7" t="n">
        <v>5</v>
      </c>
      <c r="D4455" s="7" t="n">
        <v>3</v>
      </c>
      <c r="E4455" s="7" t="n">
        <v>0.899999976158142</v>
      </c>
      <c r="F4455" s="7" t="n">
        <v>0</v>
      </c>
    </row>
    <row r="4456" spans="1:8">
      <c r="A4456" t="s">
        <v>4</v>
      </c>
      <c r="B4456" s="4" t="s">
        <v>5</v>
      </c>
      <c r="C4456" s="4" t="s">
        <v>14</v>
      </c>
      <c r="D4456" s="4" t="s">
        <v>14</v>
      </c>
      <c r="E4456" s="4" t="s">
        <v>24</v>
      </c>
      <c r="F4456" s="4" t="s">
        <v>10</v>
      </c>
    </row>
    <row r="4457" spans="1:8">
      <c r="A4457" t="n">
        <v>35845</v>
      </c>
      <c r="B4457" s="66" t="n">
        <v>45</v>
      </c>
      <c r="C4457" s="7" t="n">
        <v>11</v>
      </c>
      <c r="D4457" s="7" t="n">
        <v>3</v>
      </c>
      <c r="E4457" s="7" t="n">
        <v>45</v>
      </c>
      <c r="F4457" s="7" t="n">
        <v>0</v>
      </c>
    </row>
    <row r="4458" spans="1:8">
      <c r="A4458" t="s">
        <v>4</v>
      </c>
      <c r="B4458" s="4" t="s">
        <v>5</v>
      </c>
      <c r="C4458" s="4" t="s">
        <v>14</v>
      </c>
      <c r="D4458" s="4" t="s">
        <v>14</v>
      </c>
      <c r="E4458" s="4" t="s">
        <v>24</v>
      </c>
      <c r="F4458" s="4" t="s">
        <v>24</v>
      </c>
      <c r="G4458" s="4" t="s">
        <v>24</v>
      </c>
      <c r="H4458" s="4" t="s">
        <v>10</v>
      </c>
    </row>
    <row r="4459" spans="1:8">
      <c r="A4459" t="n">
        <v>35854</v>
      </c>
      <c r="B4459" s="66" t="n">
        <v>45</v>
      </c>
      <c r="C4459" s="7" t="n">
        <v>2</v>
      </c>
      <c r="D4459" s="7" t="n">
        <v>3</v>
      </c>
      <c r="E4459" s="7" t="n">
        <v>-121.230003356934</v>
      </c>
      <c r="F4459" s="7" t="n">
        <v>0.200000002980232</v>
      </c>
      <c r="G4459" s="7" t="n">
        <v>135.199996948242</v>
      </c>
      <c r="H4459" s="7" t="n">
        <v>3000</v>
      </c>
    </row>
    <row r="4460" spans="1:8">
      <c r="A4460" t="s">
        <v>4</v>
      </c>
      <c r="B4460" s="4" t="s">
        <v>5</v>
      </c>
      <c r="C4460" s="4" t="s">
        <v>14</v>
      </c>
      <c r="D4460" s="4" t="s">
        <v>14</v>
      </c>
      <c r="E4460" s="4" t="s">
        <v>24</v>
      </c>
      <c r="F4460" s="4" t="s">
        <v>24</v>
      </c>
      <c r="G4460" s="4" t="s">
        <v>24</v>
      </c>
      <c r="H4460" s="4" t="s">
        <v>10</v>
      </c>
      <c r="I4460" s="4" t="s">
        <v>14</v>
      </c>
    </row>
    <row r="4461" spans="1:8">
      <c r="A4461" t="n">
        <v>35871</v>
      </c>
      <c r="B4461" s="66" t="n">
        <v>45</v>
      </c>
      <c r="C4461" s="7" t="n">
        <v>4</v>
      </c>
      <c r="D4461" s="7" t="n">
        <v>3</v>
      </c>
      <c r="E4461" s="7" t="n">
        <v>65.5400009155273</v>
      </c>
      <c r="F4461" s="7" t="n">
        <v>257.429992675781</v>
      </c>
      <c r="G4461" s="7" t="n">
        <v>0</v>
      </c>
      <c r="H4461" s="7" t="n">
        <v>3000</v>
      </c>
      <c r="I4461" s="7" t="n">
        <v>1</v>
      </c>
    </row>
    <row r="4462" spans="1:8">
      <c r="A4462" t="s">
        <v>4</v>
      </c>
      <c r="B4462" s="4" t="s">
        <v>5</v>
      </c>
      <c r="C4462" s="4" t="s">
        <v>14</v>
      </c>
      <c r="D4462" s="4" t="s">
        <v>14</v>
      </c>
      <c r="E4462" s="4" t="s">
        <v>24</v>
      </c>
      <c r="F4462" s="4" t="s">
        <v>10</v>
      </c>
    </row>
    <row r="4463" spans="1:8">
      <c r="A4463" t="n">
        <v>35889</v>
      </c>
      <c r="B4463" s="66" t="n">
        <v>45</v>
      </c>
      <c r="C4463" s="7" t="n">
        <v>5</v>
      </c>
      <c r="D4463" s="7" t="n">
        <v>3</v>
      </c>
      <c r="E4463" s="7" t="n">
        <v>1.20000004768372</v>
      </c>
      <c r="F4463" s="7" t="n">
        <v>3000</v>
      </c>
    </row>
    <row r="4464" spans="1:8">
      <c r="A4464" t="s">
        <v>4</v>
      </c>
      <c r="B4464" s="4" t="s">
        <v>5</v>
      </c>
      <c r="C4464" s="4" t="s">
        <v>14</v>
      </c>
      <c r="D4464" s="4" t="s">
        <v>14</v>
      </c>
      <c r="E4464" s="4" t="s">
        <v>24</v>
      </c>
      <c r="F4464" s="4" t="s">
        <v>10</v>
      </c>
    </row>
    <row r="4465" spans="1:9">
      <c r="A4465" t="n">
        <v>35898</v>
      </c>
      <c r="B4465" s="66" t="n">
        <v>45</v>
      </c>
      <c r="C4465" s="7" t="n">
        <v>11</v>
      </c>
      <c r="D4465" s="7" t="n">
        <v>3</v>
      </c>
      <c r="E4465" s="7" t="n">
        <v>45</v>
      </c>
      <c r="F4465" s="7" t="n">
        <v>3000</v>
      </c>
    </row>
    <row r="4466" spans="1:9">
      <c r="A4466" t="s">
        <v>4</v>
      </c>
      <c r="B4466" s="4" t="s">
        <v>5</v>
      </c>
      <c r="C4466" s="4" t="s">
        <v>14</v>
      </c>
      <c r="D4466" s="4" t="s">
        <v>10</v>
      </c>
      <c r="E4466" s="4" t="s">
        <v>10</v>
      </c>
      <c r="F4466" s="4" t="s">
        <v>9</v>
      </c>
    </row>
    <row r="4467" spans="1:9">
      <c r="A4467" t="n">
        <v>35907</v>
      </c>
      <c r="B4467" s="67" t="n">
        <v>84</v>
      </c>
      <c r="C4467" s="7" t="n">
        <v>0</v>
      </c>
      <c r="D4467" s="7" t="n">
        <v>2</v>
      </c>
      <c r="E4467" s="7" t="n">
        <v>0</v>
      </c>
      <c r="F4467" s="7" t="n">
        <v>1056964608</v>
      </c>
    </row>
    <row r="4468" spans="1:9">
      <c r="A4468" t="s">
        <v>4</v>
      </c>
      <c r="B4468" s="4" t="s">
        <v>5</v>
      </c>
      <c r="C4468" s="4" t="s">
        <v>14</v>
      </c>
      <c r="D4468" s="4" t="s">
        <v>10</v>
      </c>
      <c r="E4468" s="4" t="s">
        <v>6</v>
      </c>
      <c r="F4468" s="4" t="s">
        <v>6</v>
      </c>
      <c r="G4468" s="4" t="s">
        <v>6</v>
      </c>
      <c r="H4468" s="4" t="s">
        <v>6</v>
      </c>
    </row>
    <row r="4469" spans="1:9">
      <c r="A4469" t="n">
        <v>35917</v>
      </c>
      <c r="B4469" s="57" t="n">
        <v>51</v>
      </c>
      <c r="C4469" s="7" t="n">
        <v>3</v>
      </c>
      <c r="D4469" s="7" t="n">
        <v>0</v>
      </c>
      <c r="E4469" s="7" t="s">
        <v>273</v>
      </c>
      <c r="F4469" s="7" t="s">
        <v>170</v>
      </c>
      <c r="G4469" s="7" t="s">
        <v>169</v>
      </c>
      <c r="H4469" s="7" t="s">
        <v>170</v>
      </c>
    </row>
    <row r="4470" spans="1:9">
      <c r="A4470" t="s">
        <v>4</v>
      </c>
      <c r="B4470" s="4" t="s">
        <v>5</v>
      </c>
      <c r="C4470" s="4" t="s">
        <v>14</v>
      </c>
      <c r="D4470" s="4" t="s">
        <v>10</v>
      </c>
    </row>
    <row r="4471" spans="1:9">
      <c r="A4471" t="n">
        <v>35930</v>
      </c>
      <c r="B4471" s="37" t="n">
        <v>58</v>
      </c>
      <c r="C4471" s="7" t="n">
        <v>255</v>
      </c>
      <c r="D4471" s="7" t="n">
        <v>0</v>
      </c>
    </row>
    <row r="4472" spans="1:9">
      <c r="A4472" t="s">
        <v>4</v>
      </c>
      <c r="B4472" s="4" t="s">
        <v>5</v>
      </c>
      <c r="C4472" s="4" t="s">
        <v>10</v>
      </c>
      <c r="D4472" s="4" t="s">
        <v>14</v>
      </c>
      <c r="E4472" s="4" t="s">
        <v>14</v>
      </c>
      <c r="F4472" s="4" t="s">
        <v>6</v>
      </c>
    </row>
    <row r="4473" spans="1:9">
      <c r="A4473" t="n">
        <v>35934</v>
      </c>
      <c r="B4473" s="61" t="n">
        <v>47</v>
      </c>
      <c r="C4473" s="7" t="n">
        <v>0</v>
      </c>
      <c r="D4473" s="7" t="n">
        <v>0</v>
      </c>
      <c r="E4473" s="7" t="n">
        <v>0</v>
      </c>
      <c r="F4473" s="7" t="s">
        <v>318</v>
      </c>
    </row>
    <row r="4474" spans="1:9">
      <c r="A4474" t="s">
        <v>4</v>
      </c>
      <c r="B4474" s="4" t="s">
        <v>5</v>
      </c>
      <c r="C4474" s="4" t="s">
        <v>14</v>
      </c>
      <c r="D4474" s="4" t="s">
        <v>10</v>
      </c>
      <c r="E4474" s="4" t="s">
        <v>24</v>
      </c>
      <c r="F4474" s="4" t="s">
        <v>10</v>
      </c>
      <c r="G4474" s="4" t="s">
        <v>9</v>
      </c>
      <c r="H4474" s="4" t="s">
        <v>9</v>
      </c>
      <c r="I4474" s="4" t="s">
        <v>10</v>
      </c>
      <c r="J4474" s="4" t="s">
        <v>10</v>
      </c>
      <c r="K4474" s="4" t="s">
        <v>9</v>
      </c>
      <c r="L4474" s="4" t="s">
        <v>9</v>
      </c>
      <c r="M4474" s="4" t="s">
        <v>9</v>
      </c>
      <c r="N4474" s="4" t="s">
        <v>9</v>
      </c>
      <c r="O4474" s="4" t="s">
        <v>6</v>
      </c>
    </row>
    <row r="4475" spans="1:9">
      <c r="A4475" t="n">
        <v>35949</v>
      </c>
      <c r="B4475" s="11" t="n">
        <v>50</v>
      </c>
      <c r="C4475" s="7" t="n">
        <v>0</v>
      </c>
      <c r="D4475" s="7" t="n">
        <v>4400</v>
      </c>
      <c r="E4475" s="7" t="n">
        <v>0.600000023841858</v>
      </c>
      <c r="F4475" s="7" t="n">
        <v>600</v>
      </c>
      <c r="G4475" s="7" t="n">
        <v>0</v>
      </c>
      <c r="H4475" s="7" t="n">
        <v>1065353216</v>
      </c>
      <c r="I4475" s="7" t="n">
        <v>0</v>
      </c>
      <c r="J4475" s="7" t="n">
        <v>65533</v>
      </c>
      <c r="K4475" s="7" t="n">
        <v>0</v>
      </c>
      <c r="L4475" s="7" t="n">
        <v>0</v>
      </c>
      <c r="M4475" s="7" t="n">
        <v>0</v>
      </c>
      <c r="N4475" s="7" t="n">
        <v>0</v>
      </c>
      <c r="O4475" s="7" t="s">
        <v>13</v>
      </c>
    </row>
    <row r="4476" spans="1:9">
      <c r="A4476" t="s">
        <v>4</v>
      </c>
      <c r="B4476" s="4" t="s">
        <v>5</v>
      </c>
      <c r="C4476" s="4" t="s">
        <v>10</v>
      </c>
      <c r="D4476" s="4" t="s">
        <v>24</v>
      </c>
      <c r="E4476" s="4" t="s">
        <v>24</v>
      </c>
      <c r="F4476" s="4" t="s">
        <v>24</v>
      </c>
      <c r="G4476" s="4" t="s">
        <v>10</v>
      </c>
      <c r="H4476" s="4" t="s">
        <v>10</v>
      </c>
    </row>
    <row r="4477" spans="1:9">
      <c r="A4477" t="n">
        <v>35988</v>
      </c>
      <c r="B4477" s="53" t="n">
        <v>60</v>
      </c>
      <c r="C4477" s="7" t="n">
        <v>0</v>
      </c>
      <c r="D4477" s="7" t="n">
        <v>0</v>
      </c>
      <c r="E4477" s="7" t="n">
        <v>20</v>
      </c>
      <c r="F4477" s="7" t="n">
        <v>0</v>
      </c>
      <c r="G4477" s="7" t="n">
        <v>300</v>
      </c>
      <c r="H4477" s="7" t="n">
        <v>0</v>
      </c>
    </row>
    <row r="4478" spans="1:9">
      <c r="A4478" t="s">
        <v>4</v>
      </c>
      <c r="B4478" s="4" t="s">
        <v>5</v>
      </c>
      <c r="C4478" s="4" t="s">
        <v>14</v>
      </c>
      <c r="D4478" s="4" t="s">
        <v>24</v>
      </c>
      <c r="E4478" s="4" t="s">
        <v>24</v>
      </c>
      <c r="F4478" s="4" t="s">
        <v>24</v>
      </c>
    </row>
    <row r="4479" spans="1:9">
      <c r="A4479" t="n">
        <v>36007</v>
      </c>
      <c r="B4479" s="66" t="n">
        <v>45</v>
      </c>
      <c r="C4479" s="7" t="n">
        <v>9</v>
      </c>
      <c r="D4479" s="7" t="n">
        <v>0.0199999995529652</v>
      </c>
      <c r="E4479" s="7" t="n">
        <v>0.0199999995529652</v>
      </c>
      <c r="F4479" s="7" t="n">
        <v>0.5</v>
      </c>
    </row>
    <row r="4480" spans="1:9">
      <c r="A4480" t="s">
        <v>4</v>
      </c>
      <c r="B4480" s="4" t="s">
        <v>5</v>
      </c>
      <c r="C4480" s="4" t="s">
        <v>10</v>
      </c>
      <c r="D4480" s="4" t="s">
        <v>9</v>
      </c>
      <c r="E4480" s="4" t="s">
        <v>14</v>
      </c>
    </row>
    <row r="4481" spans="1:15">
      <c r="A4481" t="n">
        <v>36021</v>
      </c>
      <c r="B4481" s="81" t="n">
        <v>35</v>
      </c>
      <c r="C4481" s="7" t="n">
        <v>0</v>
      </c>
      <c r="D4481" s="7" t="n">
        <v>0</v>
      </c>
      <c r="E4481" s="7" t="n">
        <v>0</v>
      </c>
    </row>
    <row r="4482" spans="1:15">
      <c r="A4482" t="s">
        <v>4</v>
      </c>
      <c r="B4482" s="4" t="s">
        <v>5</v>
      </c>
      <c r="C4482" s="4" t="s">
        <v>14</v>
      </c>
      <c r="D4482" s="4" t="s">
        <v>10</v>
      </c>
      <c r="E4482" s="4" t="s">
        <v>24</v>
      </c>
      <c r="F4482" s="4" t="s">
        <v>10</v>
      </c>
      <c r="G4482" s="4" t="s">
        <v>9</v>
      </c>
      <c r="H4482" s="4" t="s">
        <v>9</v>
      </c>
      <c r="I4482" s="4" t="s">
        <v>10</v>
      </c>
      <c r="J4482" s="4" t="s">
        <v>10</v>
      </c>
      <c r="K4482" s="4" t="s">
        <v>9</v>
      </c>
      <c r="L4482" s="4" t="s">
        <v>9</v>
      </c>
      <c r="M4482" s="4" t="s">
        <v>9</v>
      </c>
      <c r="N4482" s="4" t="s">
        <v>9</v>
      </c>
      <c r="O4482" s="4" t="s">
        <v>6</v>
      </c>
    </row>
    <row r="4483" spans="1:15">
      <c r="A4483" t="n">
        <v>36029</v>
      </c>
      <c r="B4483" s="11" t="n">
        <v>50</v>
      </c>
      <c r="C4483" s="7" t="n">
        <v>0</v>
      </c>
      <c r="D4483" s="7" t="n">
        <v>2003</v>
      </c>
      <c r="E4483" s="7" t="n">
        <v>1</v>
      </c>
      <c r="F4483" s="7" t="n">
        <v>0</v>
      </c>
      <c r="G4483" s="7" t="n">
        <v>0</v>
      </c>
      <c r="H4483" s="7" t="n">
        <v>0</v>
      </c>
      <c r="I4483" s="7" t="n">
        <v>0</v>
      </c>
      <c r="J4483" s="7" t="n">
        <v>65533</v>
      </c>
      <c r="K4483" s="7" t="n">
        <v>0</v>
      </c>
      <c r="L4483" s="7" t="n">
        <v>0</v>
      </c>
      <c r="M4483" s="7" t="n">
        <v>0</v>
      </c>
      <c r="N4483" s="7" t="n">
        <v>0</v>
      </c>
      <c r="O4483" s="7" t="s">
        <v>13</v>
      </c>
    </row>
    <row r="4484" spans="1:15">
      <c r="A4484" t="s">
        <v>4</v>
      </c>
      <c r="B4484" s="4" t="s">
        <v>5</v>
      </c>
      <c r="C4484" s="4" t="s">
        <v>14</v>
      </c>
      <c r="D4484" s="4" t="s">
        <v>10</v>
      </c>
      <c r="E4484" s="4" t="s">
        <v>10</v>
      </c>
      <c r="F4484" s="4" t="s">
        <v>9</v>
      </c>
    </row>
    <row r="4485" spans="1:15">
      <c r="A4485" t="n">
        <v>36068</v>
      </c>
      <c r="B4485" s="67" t="n">
        <v>84</v>
      </c>
      <c r="C4485" s="7" t="n">
        <v>1</v>
      </c>
      <c r="D4485" s="7" t="n">
        <v>0</v>
      </c>
      <c r="E4485" s="7" t="n">
        <v>2000</v>
      </c>
      <c r="F4485" s="7" t="n">
        <v>0</v>
      </c>
    </row>
    <row r="4486" spans="1:15">
      <c r="A4486" t="s">
        <v>4</v>
      </c>
      <c r="B4486" s="4" t="s">
        <v>5</v>
      </c>
      <c r="C4486" s="4" t="s">
        <v>14</v>
      </c>
      <c r="D4486" s="4" t="s">
        <v>24</v>
      </c>
      <c r="E4486" s="4" t="s">
        <v>24</v>
      </c>
      <c r="F4486" s="4" t="s">
        <v>24</v>
      </c>
    </row>
    <row r="4487" spans="1:15">
      <c r="A4487" t="n">
        <v>36078</v>
      </c>
      <c r="B4487" s="66" t="n">
        <v>45</v>
      </c>
      <c r="C4487" s="7" t="n">
        <v>9</v>
      </c>
      <c r="D4487" s="7" t="n">
        <v>0.0199999995529652</v>
      </c>
      <c r="E4487" s="7" t="n">
        <v>0.0199999995529652</v>
      </c>
      <c r="F4487" s="7" t="n">
        <v>0.5</v>
      </c>
    </row>
    <row r="4488" spans="1:15">
      <c r="A4488" t="s">
        <v>4</v>
      </c>
      <c r="B4488" s="4" t="s">
        <v>5</v>
      </c>
      <c r="C4488" s="4" t="s">
        <v>14</v>
      </c>
      <c r="D4488" s="4" t="s">
        <v>10</v>
      </c>
      <c r="E4488" s="4" t="s">
        <v>6</v>
      </c>
    </row>
    <row r="4489" spans="1:15">
      <c r="A4489" t="n">
        <v>36092</v>
      </c>
      <c r="B4489" s="57" t="n">
        <v>51</v>
      </c>
      <c r="C4489" s="7" t="n">
        <v>4</v>
      </c>
      <c r="D4489" s="7" t="n">
        <v>0</v>
      </c>
      <c r="E4489" s="7" t="s">
        <v>198</v>
      </c>
    </row>
    <row r="4490" spans="1:15">
      <c r="A4490" t="s">
        <v>4</v>
      </c>
      <c r="B4490" s="4" t="s">
        <v>5</v>
      </c>
      <c r="C4490" s="4" t="s">
        <v>10</v>
      </c>
    </row>
    <row r="4491" spans="1:15">
      <c r="A4491" t="n">
        <v>36105</v>
      </c>
      <c r="B4491" s="41" t="n">
        <v>16</v>
      </c>
      <c r="C4491" s="7" t="n">
        <v>0</v>
      </c>
    </row>
    <row r="4492" spans="1:15">
      <c r="A4492" t="s">
        <v>4</v>
      </c>
      <c r="B4492" s="4" t="s">
        <v>5</v>
      </c>
      <c r="C4492" s="4" t="s">
        <v>10</v>
      </c>
      <c r="D4492" s="4" t="s">
        <v>14</v>
      </c>
      <c r="E4492" s="4" t="s">
        <v>9</v>
      </c>
      <c r="F4492" s="4" t="s">
        <v>50</v>
      </c>
      <c r="G4492" s="4" t="s">
        <v>14</v>
      </c>
      <c r="H4492" s="4" t="s">
        <v>14</v>
      </c>
      <c r="I4492" s="4" t="s">
        <v>14</v>
      </c>
    </row>
    <row r="4493" spans="1:15">
      <c r="A4493" t="n">
        <v>36108</v>
      </c>
      <c r="B4493" s="58" t="n">
        <v>26</v>
      </c>
      <c r="C4493" s="7" t="n">
        <v>0</v>
      </c>
      <c r="D4493" s="7" t="n">
        <v>17</v>
      </c>
      <c r="E4493" s="7" t="n">
        <v>53960</v>
      </c>
      <c r="F4493" s="7" t="s">
        <v>378</v>
      </c>
      <c r="G4493" s="7" t="n">
        <v>8</v>
      </c>
      <c r="H4493" s="7" t="n">
        <v>2</v>
      </c>
      <c r="I4493" s="7" t="n">
        <v>0</v>
      </c>
    </row>
    <row r="4494" spans="1:15">
      <c r="A4494" t="s">
        <v>4</v>
      </c>
      <c r="B4494" s="4" t="s">
        <v>5</v>
      </c>
      <c r="C4494" s="4" t="s">
        <v>10</v>
      </c>
    </row>
    <row r="4495" spans="1:15">
      <c r="A4495" t="n">
        <v>36165</v>
      </c>
      <c r="B4495" s="41" t="n">
        <v>16</v>
      </c>
      <c r="C4495" s="7" t="n">
        <v>1</v>
      </c>
    </row>
    <row r="4496" spans="1:15">
      <c r="A4496" t="s">
        <v>4</v>
      </c>
      <c r="B4496" s="4" t="s">
        <v>5</v>
      </c>
      <c r="C4496" s="4" t="s">
        <v>14</v>
      </c>
      <c r="D4496" s="4" t="s">
        <v>10</v>
      </c>
    </row>
    <row r="4497" spans="1:15">
      <c r="A4497" t="n">
        <v>36168</v>
      </c>
      <c r="B4497" s="11" t="n">
        <v>50</v>
      </c>
      <c r="C4497" s="7" t="n">
        <v>52</v>
      </c>
      <c r="D4497" s="7" t="n">
        <v>53960</v>
      </c>
    </row>
    <row r="4498" spans="1:15">
      <c r="A4498" t="s">
        <v>4</v>
      </c>
      <c r="B4498" s="4" t="s">
        <v>5</v>
      </c>
      <c r="C4498" s="4" t="s">
        <v>10</v>
      </c>
    </row>
    <row r="4499" spans="1:15">
      <c r="A4499" t="n">
        <v>36172</v>
      </c>
      <c r="B4499" s="41" t="n">
        <v>16</v>
      </c>
      <c r="C4499" s="7" t="n">
        <v>500</v>
      </c>
    </row>
    <row r="4500" spans="1:15">
      <c r="A4500" t="s">
        <v>4</v>
      </c>
      <c r="B4500" s="4" t="s">
        <v>5</v>
      </c>
      <c r="C4500" s="4" t="s">
        <v>10</v>
      </c>
      <c r="D4500" s="4" t="s">
        <v>14</v>
      </c>
    </row>
    <row r="4501" spans="1:15">
      <c r="A4501" t="n">
        <v>36175</v>
      </c>
      <c r="B4501" s="69" t="n">
        <v>89</v>
      </c>
      <c r="C4501" s="7" t="n">
        <v>65533</v>
      </c>
      <c r="D4501" s="7" t="n">
        <v>0</v>
      </c>
    </row>
    <row r="4502" spans="1:15">
      <c r="A4502" t="s">
        <v>4</v>
      </c>
      <c r="B4502" s="4" t="s">
        <v>5</v>
      </c>
      <c r="C4502" s="4" t="s">
        <v>10</v>
      </c>
      <c r="D4502" s="4" t="s">
        <v>14</v>
      </c>
    </row>
    <row r="4503" spans="1:15">
      <c r="A4503" t="n">
        <v>36179</v>
      </c>
      <c r="B4503" s="69" t="n">
        <v>89</v>
      </c>
      <c r="C4503" s="7" t="n">
        <v>65533</v>
      </c>
      <c r="D4503" s="7" t="n">
        <v>1</v>
      </c>
    </row>
    <row r="4504" spans="1:15">
      <c r="A4504" t="s">
        <v>4</v>
      </c>
      <c r="B4504" s="4" t="s">
        <v>5</v>
      </c>
      <c r="C4504" s="4" t="s">
        <v>14</v>
      </c>
      <c r="D4504" s="4" t="s">
        <v>10</v>
      </c>
      <c r="E4504" s="4" t="s">
        <v>9</v>
      </c>
      <c r="F4504" s="4" t="s">
        <v>10</v>
      </c>
      <c r="G4504" s="4" t="s">
        <v>9</v>
      </c>
      <c r="H4504" s="4" t="s">
        <v>14</v>
      </c>
    </row>
    <row r="4505" spans="1:15">
      <c r="A4505" t="n">
        <v>36183</v>
      </c>
      <c r="B4505" s="14" t="n">
        <v>49</v>
      </c>
      <c r="C4505" s="7" t="n">
        <v>0</v>
      </c>
      <c r="D4505" s="7" t="n">
        <v>562</v>
      </c>
      <c r="E4505" s="7" t="n">
        <v>1065353216</v>
      </c>
      <c r="F4505" s="7" t="n">
        <v>0</v>
      </c>
      <c r="G4505" s="7" t="n">
        <v>0</v>
      </c>
      <c r="H4505" s="7" t="n">
        <v>0</v>
      </c>
    </row>
    <row r="4506" spans="1:15">
      <c r="A4506" t="s">
        <v>4</v>
      </c>
      <c r="B4506" s="4" t="s">
        <v>5</v>
      </c>
      <c r="C4506" s="4" t="s">
        <v>14</v>
      </c>
      <c r="D4506" s="4" t="s">
        <v>10</v>
      </c>
    </row>
    <row r="4507" spans="1:15">
      <c r="A4507" t="n">
        <v>36198</v>
      </c>
      <c r="B4507" s="14" t="n">
        <v>49</v>
      </c>
      <c r="C4507" s="7" t="n">
        <v>6</v>
      </c>
      <c r="D4507" s="7" t="n">
        <v>562</v>
      </c>
    </row>
    <row r="4508" spans="1:15">
      <c r="A4508" t="s">
        <v>4</v>
      </c>
      <c r="B4508" s="4" t="s">
        <v>5</v>
      </c>
      <c r="C4508" s="4" t="s">
        <v>14</v>
      </c>
      <c r="D4508" s="4" t="s">
        <v>10</v>
      </c>
      <c r="E4508" s="4" t="s">
        <v>10</v>
      </c>
    </row>
    <row r="4509" spans="1:15">
      <c r="A4509" t="n">
        <v>36202</v>
      </c>
      <c r="B4509" s="11" t="n">
        <v>50</v>
      </c>
      <c r="C4509" s="7" t="n">
        <v>1</v>
      </c>
      <c r="D4509" s="7" t="n">
        <v>8060</v>
      </c>
      <c r="E4509" s="7" t="n">
        <v>1000</v>
      </c>
    </row>
    <row r="4510" spans="1:15">
      <c r="A4510" t="s">
        <v>4</v>
      </c>
      <c r="B4510" s="4" t="s">
        <v>5</v>
      </c>
      <c r="C4510" s="4" t="s">
        <v>14</v>
      </c>
      <c r="D4510" s="4" t="s">
        <v>10</v>
      </c>
      <c r="E4510" s="4" t="s">
        <v>24</v>
      </c>
    </row>
    <row r="4511" spans="1:15">
      <c r="A4511" t="n">
        <v>36208</v>
      </c>
      <c r="B4511" s="37" t="n">
        <v>58</v>
      </c>
      <c r="C4511" s="7" t="n">
        <v>0</v>
      </c>
      <c r="D4511" s="7" t="n">
        <v>1000</v>
      </c>
      <c r="E4511" s="7" t="n">
        <v>1</v>
      </c>
    </row>
    <row r="4512" spans="1:15">
      <c r="A4512" t="s">
        <v>4</v>
      </c>
      <c r="B4512" s="4" t="s">
        <v>5</v>
      </c>
      <c r="C4512" s="4" t="s">
        <v>14</v>
      </c>
      <c r="D4512" s="4" t="s">
        <v>10</v>
      </c>
    </row>
    <row r="4513" spans="1:8">
      <c r="A4513" t="n">
        <v>36216</v>
      </c>
      <c r="B4513" s="37" t="n">
        <v>58</v>
      </c>
      <c r="C4513" s="7" t="n">
        <v>255</v>
      </c>
      <c r="D4513" s="7" t="n">
        <v>0</v>
      </c>
    </row>
    <row r="4514" spans="1:8">
      <c r="A4514" t="s">
        <v>4</v>
      </c>
      <c r="B4514" s="4" t="s">
        <v>5</v>
      </c>
      <c r="C4514" s="4" t="s">
        <v>14</v>
      </c>
      <c r="D4514" s="4" t="s">
        <v>14</v>
      </c>
      <c r="E4514" s="4" t="s">
        <v>24</v>
      </c>
      <c r="F4514" s="4" t="s">
        <v>24</v>
      </c>
      <c r="G4514" s="4" t="s">
        <v>24</v>
      </c>
      <c r="H4514" s="4" t="s">
        <v>10</v>
      </c>
    </row>
    <row r="4515" spans="1:8">
      <c r="A4515" t="n">
        <v>36220</v>
      </c>
      <c r="B4515" s="66" t="n">
        <v>45</v>
      </c>
      <c r="C4515" s="7" t="n">
        <v>2</v>
      </c>
      <c r="D4515" s="7" t="n">
        <v>3</v>
      </c>
      <c r="E4515" s="7" t="n">
        <v>-84.7300033569336</v>
      </c>
      <c r="F4515" s="7" t="n">
        <v>-1928.42004394531</v>
      </c>
      <c r="G4515" s="7" t="n">
        <v>116.120002746582</v>
      </c>
      <c r="H4515" s="7" t="n">
        <v>0</v>
      </c>
    </row>
    <row r="4516" spans="1:8">
      <c r="A4516" t="s">
        <v>4</v>
      </c>
      <c r="B4516" s="4" t="s">
        <v>5</v>
      </c>
      <c r="C4516" s="4" t="s">
        <v>14</v>
      </c>
      <c r="D4516" s="4" t="s">
        <v>14</v>
      </c>
      <c r="E4516" s="4" t="s">
        <v>24</v>
      </c>
      <c r="F4516" s="4" t="s">
        <v>24</v>
      </c>
      <c r="G4516" s="4" t="s">
        <v>24</v>
      </c>
      <c r="H4516" s="4" t="s">
        <v>10</v>
      </c>
      <c r="I4516" s="4" t="s">
        <v>14</v>
      </c>
    </row>
    <row r="4517" spans="1:8">
      <c r="A4517" t="n">
        <v>36237</v>
      </c>
      <c r="B4517" s="66" t="n">
        <v>45</v>
      </c>
      <c r="C4517" s="7" t="n">
        <v>4</v>
      </c>
      <c r="D4517" s="7" t="n">
        <v>3</v>
      </c>
      <c r="E4517" s="7" t="n">
        <v>329.700012207031</v>
      </c>
      <c r="F4517" s="7" t="n">
        <v>308.529998779297</v>
      </c>
      <c r="G4517" s="7" t="n">
        <v>0</v>
      </c>
      <c r="H4517" s="7" t="n">
        <v>0</v>
      </c>
      <c r="I4517" s="7" t="n">
        <v>0</v>
      </c>
    </row>
    <row r="4518" spans="1:8">
      <c r="A4518" t="s">
        <v>4</v>
      </c>
      <c r="B4518" s="4" t="s">
        <v>5</v>
      </c>
      <c r="C4518" s="4" t="s">
        <v>14</v>
      </c>
      <c r="D4518" s="4" t="s">
        <v>14</v>
      </c>
      <c r="E4518" s="4" t="s">
        <v>24</v>
      </c>
      <c r="F4518" s="4" t="s">
        <v>10</v>
      </c>
    </row>
    <row r="4519" spans="1:8">
      <c r="A4519" t="n">
        <v>36255</v>
      </c>
      <c r="B4519" s="66" t="n">
        <v>45</v>
      </c>
      <c r="C4519" s="7" t="n">
        <v>5</v>
      </c>
      <c r="D4519" s="7" t="n">
        <v>3</v>
      </c>
      <c r="E4519" s="7" t="n">
        <v>10</v>
      </c>
      <c r="F4519" s="7" t="n">
        <v>0</v>
      </c>
    </row>
    <row r="4520" spans="1:8">
      <c r="A4520" t="s">
        <v>4</v>
      </c>
      <c r="B4520" s="4" t="s">
        <v>5</v>
      </c>
      <c r="C4520" s="4" t="s">
        <v>14</v>
      </c>
      <c r="D4520" s="4" t="s">
        <v>14</v>
      </c>
      <c r="E4520" s="4" t="s">
        <v>24</v>
      </c>
      <c r="F4520" s="4" t="s">
        <v>10</v>
      </c>
    </row>
    <row r="4521" spans="1:8">
      <c r="A4521" t="n">
        <v>36264</v>
      </c>
      <c r="B4521" s="66" t="n">
        <v>45</v>
      </c>
      <c r="C4521" s="7" t="n">
        <v>11</v>
      </c>
      <c r="D4521" s="7" t="n">
        <v>3</v>
      </c>
      <c r="E4521" s="7" t="n">
        <v>25</v>
      </c>
      <c r="F4521" s="7" t="n">
        <v>0</v>
      </c>
    </row>
    <row r="4522" spans="1:8">
      <c r="A4522" t="s">
        <v>4</v>
      </c>
      <c r="B4522" s="4" t="s">
        <v>5</v>
      </c>
      <c r="C4522" s="4" t="s">
        <v>14</v>
      </c>
      <c r="D4522" s="4" t="s">
        <v>9</v>
      </c>
      <c r="E4522" s="4" t="s">
        <v>9</v>
      </c>
      <c r="F4522" s="4" t="s">
        <v>9</v>
      </c>
      <c r="G4522" s="4" t="s">
        <v>9</v>
      </c>
    </row>
    <row r="4523" spans="1:8">
      <c r="A4523" t="n">
        <v>36273</v>
      </c>
      <c r="B4523" s="85" t="n">
        <v>41</v>
      </c>
      <c r="C4523" s="7" t="n">
        <v>0</v>
      </c>
      <c r="D4523" s="7" t="n">
        <v>0</v>
      </c>
      <c r="E4523" s="7" t="n">
        <v>0</v>
      </c>
      <c r="F4523" s="7" t="n">
        <v>0</v>
      </c>
      <c r="G4523" s="7" t="n">
        <v>0</v>
      </c>
    </row>
    <row r="4524" spans="1:8">
      <c r="A4524" t="s">
        <v>4</v>
      </c>
      <c r="B4524" s="4" t="s">
        <v>5</v>
      </c>
      <c r="C4524" s="4" t="s">
        <v>14</v>
      </c>
      <c r="D4524" s="4" t="s">
        <v>10</v>
      </c>
      <c r="E4524" s="4" t="s">
        <v>10</v>
      </c>
      <c r="F4524" s="4" t="s">
        <v>10</v>
      </c>
      <c r="G4524" s="4" t="s">
        <v>10</v>
      </c>
      <c r="H4524" s="4" t="s">
        <v>10</v>
      </c>
      <c r="I4524" s="4" t="s">
        <v>6</v>
      </c>
      <c r="J4524" s="4" t="s">
        <v>24</v>
      </c>
      <c r="K4524" s="4" t="s">
        <v>24</v>
      </c>
      <c r="L4524" s="4" t="s">
        <v>24</v>
      </c>
      <c r="M4524" s="4" t="s">
        <v>9</v>
      </c>
      <c r="N4524" s="4" t="s">
        <v>9</v>
      </c>
      <c r="O4524" s="4" t="s">
        <v>24</v>
      </c>
      <c r="P4524" s="4" t="s">
        <v>24</v>
      </c>
      <c r="Q4524" s="4" t="s">
        <v>24</v>
      </c>
      <c r="R4524" s="4" t="s">
        <v>24</v>
      </c>
      <c r="S4524" s="4" t="s">
        <v>14</v>
      </c>
    </row>
    <row r="4525" spans="1:8">
      <c r="A4525" t="n">
        <v>36291</v>
      </c>
      <c r="B4525" s="26" t="n">
        <v>39</v>
      </c>
      <c r="C4525" s="7" t="n">
        <v>12</v>
      </c>
      <c r="D4525" s="7" t="n">
        <v>65533</v>
      </c>
      <c r="E4525" s="7" t="n">
        <v>200</v>
      </c>
      <c r="F4525" s="7" t="n">
        <v>0</v>
      </c>
      <c r="G4525" s="7" t="n">
        <v>65533</v>
      </c>
      <c r="H4525" s="7" t="n">
        <v>0</v>
      </c>
      <c r="I4525" s="7" t="s">
        <v>13</v>
      </c>
      <c r="J4525" s="7" t="n">
        <v>0</v>
      </c>
      <c r="K4525" s="7" t="n">
        <v>0</v>
      </c>
      <c r="L4525" s="7" t="n">
        <v>0</v>
      </c>
      <c r="M4525" s="7" t="n">
        <v>0</v>
      </c>
      <c r="N4525" s="7" t="n">
        <v>0</v>
      </c>
      <c r="O4525" s="7" t="n">
        <v>0</v>
      </c>
      <c r="P4525" s="7" t="n">
        <v>1</v>
      </c>
      <c r="Q4525" s="7" t="n">
        <v>1</v>
      </c>
      <c r="R4525" s="7" t="n">
        <v>1</v>
      </c>
      <c r="S4525" s="7" t="n">
        <v>100</v>
      </c>
    </row>
    <row r="4526" spans="1:8">
      <c r="A4526" t="s">
        <v>4</v>
      </c>
      <c r="B4526" s="4" t="s">
        <v>5</v>
      </c>
      <c r="C4526" s="4" t="s">
        <v>10</v>
      </c>
    </row>
    <row r="4527" spans="1:8">
      <c r="A4527" t="n">
        <v>36341</v>
      </c>
      <c r="B4527" s="41" t="n">
        <v>16</v>
      </c>
      <c r="C4527" s="7" t="n">
        <v>700</v>
      </c>
    </row>
    <row r="4528" spans="1:8">
      <c r="A4528" t="s">
        <v>4</v>
      </c>
      <c r="B4528" s="4" t="s">
        <v>5</v>
      </c>
      <c r="C4528" s="4" t="s">
        <v>14</v>
      </c>
      <c r="D4528" s="4" t="s">
        <v>10</v>
      </c>
      <c r="E4528" s="4" t="s">
        <v>24</v>
      </c>
      <c r="F4528" s="4" t="s">
        <v>10</v>
      </c>
      <c r="G4528" s="4" t="s">
        <v>9</v>
      </c>
      <c r="H4528" s="4" t="s">
        <v>9</v>
      </c>
      <c r="I4528" s="4" t="s">
        <v>10</v>
      </c>
      <c r="J4528" s="4" t="s">
        <v>10</v>
      </c>
      <c r="K4528" s="4" t="s">
        <v>9</v>
      </c>
      <c r="L4528" s="4" t="s">
        <v>9</v>
      </c>
      <c r="M4528" s="4" t="s">
        <v>9</v>
      </c>
      <c r="N4528" s="4" t="s">
        <v>9</v>
      </c>
      <c r="O4528" s="4" t="s">
        <v>6</v>
      </c>
    </row>
    <row r="4529" spans="1:19">
      <c r="A4529" t="n">
        <v>36344</v>
      </c>
      <c r="B4529" s="11" t="n">
        <v>50</v>
      </c>
      <c r="C4529" s="7" t="n">
        <v>0</v>
      </c>
      <c r="D4529" s="7" t="n">
        <v>2205</v>
      </c>
      <c r="E4529" s="7" t="n">
        <v>1</v>
      </c>
      <c r="F4529" s="7" t="n">
        <v>0</v>
      </c>
      <c r="G4529" s="7" t="n">
        <v>0</v>
      </c>
      <c r="H4529" s="7" t="n">
        <v>0</v>
      </c>
      <c r="I4529" s="7" t="n">
        <v>0</v>
      </c>
      <c r="J4529" s="7" t="n">
        <v>65533</v>
      </c>
      <c r="K4529" s="7" t="n">
        <v>0</v>
      </c>
      <c r="L4529" s="7" t="n">
        <v>0</v>
      </c>
      <c r="M4529" s="7" t="n">
        <v>0</v>
      </c>
      <c r="N4529" s="7" t="n">
        <v>0</v>
      </c>
      <c r="O4529" s="7" t="s">
        <v>13</v>
      </c>
    </row>
    <row r="4530" spans="1:19">
      <c r="A4530" t="s">
        <v>4</v>
      </c>
      <c r="B4530" s="4" t="s">
        <v>5</v>
      </c>
      <c r="C4530" s="4" t="s">
        <v>14</v>
      </c>
      <c r="D4530" s="4" t="s">
        <v>10</v>
      </c>
      <c r="E4530" s="4" t="s">
        <v>24</v>
      </c>
      <c r="F4530" s="4" t="s">
        <v>10</v>
      </c>
      <c r="G4530" s="4" t="s">
        <v>9</v>
      </c>
      <c r="H4530" s="4" t="s">
        <v>9</v>
      </c>
      <c r="I4530" s="4" t="s">
        <v>10</v>
      </c>
      <c r="J4530" s="4" t="s">
        <v>10</v>
      </c>
      <c r="K4530" s="4" t="s">
        <v>9</v>
      </c>
      <c r="L4530" s="4" t="s">
        <v>9</v>
      </c>
      <c r="M4530" s="4" t="s">
        <v>9</v>
      </c>
      <c r="N4530" s="4" t="s">
        <v>9</v>
      </c>
      <c r="O4530" s="4" t="s">
        <v>6</v>
      </c>
    </row>
    <row r="4531" spans="1:19">
      <c r="A4531" t="n">
        <v>36383</v>
      </c>
      <c r="B4531" s="11" t="n">
        <v>50</v>
      </c>
      <c r="C4531" s="7" t="n">
        <v>0</v>
      </c>
      <c r="D4531" s="7" t="n">
        <v>5305</v>
      </c>
      <c r="E4531" s="7" t="n">
        <v>1</v>
      </c>
      <c r="F4531" s="7" t="n">
        <v>0</v>
      </c>
      <c r="G4531" s="7" t="n">
        <v>0</v>
      </c>
      <c r="H4531" s="7" t="n">
        <v>0</v>
      </c>
      <c r="I4531" s="7" t="n">
        <v>0</v>
      </c>
      <c r="J4531" s="7" t="n">
        <v>65533</v>
      </c>
      <c r="K4531" s="7" t="n">
        <v>0</v>
      </c>
      <c r="L4531" s="7" t="n">
        <v>0</v>
      </c>
      <c r="M4531" s="7" t="n">
        <v>0</v>
      </c>
      <c r="N4531" s="7" t="n">
        <v>0</v>
      </c>
      <c r="O4531" s="7" t="s">
        <v>13</v>
      </c>
    </row>
    <row r="4532" spans="1:19">
      <c r="A4532" t="s">
        <v>4</v>
      </c>
      <c r="B4532" s="4" t="s">
        <v>5</v>
      </c>
      <c r="C4532" s="4" t="s">
        <v>14</v>
      </c>
      <c r="D4532" s="4" t="s">
        <v>10</v>
      </c>
      <c r="E4532" s="4" t="s">
        <v>24</v>
      </c>
    </row>
    <row r="4533" spans="1:19">
      <c r="A4533" t="n">
        <v>36422</v>
      </c>
      <c r="B4533" s="37" t="n">
        <v>58</v>
      </c>
      <c r="C4533" s="7" t="n">
        <v>100</v>
      </c>
      <c r="D4533" s="7" t="n">
        <v>500</v>
      </c>
      <c r="E4533" s="7" t="n">
        <v>1</v>
      </c>
    </row>
    <row r="4534" spans="1:19">
      <c r="A4534" t="s">
        <v>4</v>
      </c>
      <c r="B4534" s="4" t="s">
        <v>5</v>
      </c>
      <c r="C4534" s="4" t="s">
        <v>14</v>
      </c>
      <c r="D4534" s="4" t="s">
        <v>10</v>
      </c>
    </row>
    <row r="4535" spans="1:19">
      <c r="A4535" t="n">
        <v>36430</v>
      </c>
      <c r="B4535" s="37" t="n">
        <v>58</v>
      </c>
      <c r="C4535" s="7" t="n">
        <v>255</v>
      </c>
      <c r="D4535" s="7" t="n">
        <v>0</v>
      </c>
    </row>
    <row r="4536" spans="1:19">
      <c r="A4536" t="s">
        <v>4</v>
      </c>
      <c r="B4536" s="4" t="s">
        <v>5</v>
      </c>
      <c r="C4536" s="4" t="s">
        <v>6</v>
      </c>
      <c r="D4536" s="4" t="s">
        <v>10</v>
      </c>
    </row>
    <row r="4537" spans="1:19">
      <c r="A4537" t="n">
        <v>36434</v>
      </c>
      <c r="B4537" s="78" t="n">
        <v>29</v>
      </c>
      <c r="C4537" s="7" t="s">
        <v>379</v>
      </c>
      <c r="D4537" s="7" t="n">
        <v>65533</v>
      </c>
    </row>
    <row r="4538" spans="1:19">
      <c r="A4538" t="s">
        <v>4</v>
      </c>
      <c r="B4538" s="4" t="s">
        <v>5</v>
      </c>
      <c r="C4538" s="4" t="s">
        <v>14</v>
      </c>
      <c r="D4538" s="4" t="s">
        <v>10</v>
      </c>
      <c r="E4538" s="4" t="s">
        <v>10</v>
      </c>
      <c r="F4538" s="4" t="s">
        <v>14</v>
      </c>
    </row>
    <row r="4539" spans="1:19">
      <c r="A4539" t="n">
        <v>36459</v>
      </c>
      <c r="B4539" s="31" t="n">
        <v>25</v>
      </c>
      <c r="C4539" s="7" t="n">
        <v>1</v>
      </c>
      <c r="D4539" s="7" t="n">
        <v>65535</v>
      </c>
      <c r="E4539" s="7" t="n">
        <v>140</v>
      </c>
      <c r="F4539" s="7" t="n">
        <v>5</v>
      </c>
    </row>
    <row r="4540" spans="1:19">
      <c r="A4540" t="s">
        <v>4</v>
      </c>
      <c r="B4540" s="4" t="s">
        <v>5</v>
      </c>
      <c r="C4540" s="4" t="s">
        <v>14</v>
      </c>
      <c r="D4540" s="4" t="s">
        <v>10</v>
      </c>
      <c r="E4540" s="4" t="s">
        <v>6</v>
      </c>
    </row>
    <row r="4541" spans="1:19">
      <c r="A4541" t="n">
        <v>36466</v>
      </c>
      <c r="B4541" s="57" t="n">
        <v>51</v>
      </c>
      <c r="C4541" s="7" t="n">
        <v>4</v>
      </c>
      <c r="D4541" s="7" t="n">
        <v>0</v>
      </c>
      <c r="E4541" s="7" t="s">
        <v>76</v>
      </c>
    </row>
    <row r="4542" spans="1:19">
      <c r="A4542" t="s">
        <v>4</v>
      </c>
      <c r="B4542" s="4" t="s">
        <v>5</v>
      </c>
      <c r="C4542" s="4" t="s">
        <v>10</v>
      </c>
    </row>
    <row r="4543" spans="1:19">
      <c r="A4543" t="n">
        <v>36479</v>
      </c>
      <c r="B4543" s="41" t="n">
        <v>16</v>
      </c>
      <c r="C4543" s="7" t="n">
        <v>0</v>
      </c>
    </row>
    <row r="4544" spans="1:19">
      <c r="A4544" t="s">
        <v>4</v>
      </c>
      <c r="B4544" s="4" t="s">
        <v>5</v>
      </c>
      <c r="C4544" s="4" t="s">
        <v>10</v>
      </c>
      <c r="D4544" s="4" t="s">
        <v>14</v>
      </c>
      <c r="E4544" s="4" t="s">
        <v>9</v>
      </c>
      <c r="F4544" s="4" t="s">
        <v>50</v>
      </c>
      <c r="G4544" s="4" t="s">
        <v>14</v>
      </c>
      <c r="H4544" s="4" t="s">
        <v>14</v>
      </c>
      <c r="I4544" s="4" t="s">
        <v>14</v>
      </c>
    </row>
    <row r="4545" spans="1:15">
      <c r="A4545" t="n">
        <v>36482</v>
      </c>
      <c r="B4545" s="58" t="n">
        <v>26</v>
      </c>
      <c r="C4545" s="7" t="n">
        <v>0</v>
      </c>
      <c r="D4545" s="7" t="n">
        <v>17</v>
      </c>
      <c r="E4545" s="7" t="n">
        <v>23954</v>
      </c>
      <c r="F4545" s="7" t="s">
        <v>380</v>
      </c>
      <c r="G4545" s="7" t="n">
        <v>8</v>
      </c>
      <c r="H4545" s="7" t="n">
        <v>2</v>
      </c>
      <c r="I4545" s="7" t="n">
        <v>0</v>
      </c>
    </row>
    <row r="4546" spans="1:15">
      <c r="A4546" t="s">
        <v>4</v>
      </c>
      <c r="B4546" s="4" t="s">
        <v>5</v>
      </c>
      <c r="C4546" s="4" t="s">
        <v>10</v>
      </c>
    </row>
    <row r="4547" spans="1:15">
      <c r="A4547" t="n">
        <v>36521</v>
      </c>
      <c r="B4547" s="41" t="n">
        <v>16</v>
      </c>
      <c r="C4547" s="7" t="n">
        <v>1</v>
      </c>
    </row>
    <row r="4548" spans="1:15">
      <c r="A4548" t="s">
        <v>4</v>
      </c>
      <c r="B4548" s="4" t="s">
        <v>5</v>
      </c>
      <c r="C4548" s="4" t="s">
        <v>14</v>
      </c>
      <c r="D4548" s="4" t="s">
        <v>10</v>
      </c>
    </row>
    <row r="4549" spans="1:15">
      <c r="A4549" t="n">
        <v>36524</v>
      </c>
      <c r="B4549" s="11" t="n">
        <v>50</v>
      </c>
      <c r="C4549" s="7" t="n">
        <v>52</v>
      </c>
      <c r="D4549" s="7" t="n">
        <v>23954</v>
      </c>
    </row>
    <row r="4550" spans="1:15">
      <c r="A4550" t="s">
        <v>4</v>
      </c>
      <c r="B4550" s="4" t="s">
        <v>5</v>
      </c>
      <c r="C4550" s="4" t="s">
        <v>10</v>
      </c>
    </row>
    <row r="4551" spans="1:15">
      <c r="A4551" t="n">
        <v>36528</v>
      </c>
      <c r="B4551" s="41" t="n">
        <v>16</v>
      </c>
      <c r="C4551" s="7" t="n">
        <v>500</v>
      </c>
    </row>
    <row r="4552" spans="1:15">
      <c r="A4552" t="s">
        <v>4</v>
      </c>
      <c r="B4552" s="4" t="s">
        <v>5</v>
      </c>
      <c r="C4552" s="4" t="s">
        <v>10</v>
      </c>
      <c r="D4552" s="4" t="s">
        <v>14</v>
      </c>
    </row>
    <row r="4553" spans="1:15">
      <c r="A4553" t="n">
        <v>36531</v>
      </c>
      <c r="B4553" s="69" t="n">
        <v>89</v>
      </c>
      <c r="C4553" s="7" t="n">
        <v>65533</v>
      </c>
      <c r="D4553" s="7" t="n">
        <v>0</v>
      </c>
    </row>
    <row r="4554" spans="1:15">
      <c r="A4554" t="s">
        <v>4</v>
      </c>
      <c r="B4554" s="4" t="s">
        <v>5</v>
      </c>
      <c r="C4554" s="4" t="s">
        <v>10</v>
      </c>
      <c r="D4554" s="4" t="s">
        <v>14</v>
      </c>
    </row>
    <row r="4555" spans="1:15">
      <c r="A4555" t="n">
        <v>36535</v>
      </c>
      <c r="B4555" s="69" t="n">
        <v>89</v>
      </c>
      <c r="C4555" s="7" t="n">
        <v>65533</v>
      </c>
      <c r="D4555" s="7" t="n">
        <v>1</v>
      </c>
    </row>
    <row r="4556" spans="1:15">
      <c r="A4556" t="s">
        <v>4</v>
      </c>
      <c r="B4556" s="4" t="s">
        <v>5</v>
      </c>
      <c r="C4556" s="4" t="s">
        <v>6</v>
      </c>
      <c r="D4556" s="4" t="s">
        <v>10</v>
      </c>
    </row>
    <row r="4557" spans="1:15">
      <c r="A4557" t="n">
        <v>36539</v>
      </c>
      <c r="B4557" s="78" t="n">
        <v>29</v>
      </c>
      <c r="C4557" s="7" t="s">
        <v>13</v>
      </c>
      <c r="D4557" s="7" t="n">
        <v>65533</v>
      </c>
    </row>
    <row r="4558" spans="1:15">
      <c r="A4558" t="s">
        <v>4</v>
      </c>
      <c r="B4558" s="4" t="s">
        <v>5</v>
      </c>
      <c r="C4558" s="4" t="s">
        <v>14</v>
      </c>
      <c r="D4558" s="4" t="s">
        <v>10</v>
      </c>
      <c r="E4558" s="4" t="s">
        <v>24</v>
      </c>
    </row>
    <row r="4559" spans="1:15">
      <c r="A4559" t="n">
        <v>36543</v>
      </c>
      <c r="B4559" s="37" t="n">
        <v>58</v>
      </c>
      <c r="C4559" s="7" t="n">
        <v>0</v>
      </c>
      <c r="D4559" s="7" t="n">
        <v>500</v>
      </c>
      <c r="E4559" s="7" t="n">
        <v>1</v>
      </c>
    </row>
    <row r="4560" spans="1:15">
      <c r="A4560" t="s">
        <v>4</v>
      </c>
      <c r="B4560" s="4" t="s">
        <v>5</v>
      </c>
      <c r="C4560" s="4" t="s">
        <v>14</v>
      </c>
      <c r="D4560" s="4" t="s">
        <v>10</v>
      </c>
    </row>
    <row r="4561" spans="1:9">
      <c r="A4561" t="n">
        <v>36551</v>
      </c>
      <c r="B4561" s="37" t="n">
        <v>58</v>
      </c>
      <c r="C4561" s="7" t="n">
        <v>255</v>
      </c>
      <c r="D4561" s="7" t="n">
        <v>0</v>
      </c>
    </row>
    <row r="4562" spans="1:9">
      <c r="A4562" t="s">
        <v>4</v>
      </c>
      <c r="B4562" s="4" t="s">
        <v>5</v>
      </c>
      <c r="C4562" s="4" t="s">
        <v>14</v>
      </c>
      <c r="D4562" s="4" t="s">
        <v>10</v>
      </c>
      <c r="E4562" s="4" t="s">
        <v>10</v>
      </c>
    </row>
    <row r="4563" spans="1:9">
      <c r="A4563" t="n">
        <v>36555</v>
      </c>
      <c r="B4563" s="26" t="n">
        <v>39</v>
      </c>
      <c r="C4563" s="7" t="n">
        <v>16</v>
      </c>
      <c r="D4563" s="7" t="n">
        <v>65533</v>
      </c>
      <c r="E4563" s="7" t="n">
        <v>209</v>
      </c>
    </row>
    <row r="4564" spans="1:9">
      <c r="A4564" t="s">
        <v>4</v>
      </c>
      <c r="B4564" s="4" t="s">
        <v>5</v>
      </c>
      <c r="C4564" s="4" t="s">
        <v>6</v>
      </c>
      <c r="D4564" s="4" t="s">
        <v>10</v>
      </c>
    </row>
    <row r="4565" spans="1:9">
      <c r="A4565" t="n">
        <v>36561</v>
      </c>
      <c r="B4565" s="78" t="n">
        <v>29</v>
      </c>
      <c r="C4565" s="7" t="s">
        <v>307</v>
      </c>
      <c r="D4565" s="7" t="n">
        <v>1560</v>
      </c>
    </row>
    <row r="4566" spans="1:9">
      <c r="A4566" t="s">
        <v>4</v>
      </c>
      <c r="B4566" s="4" t="s">
        <v>5</v>
      </c>
      <c r="C4566" s="4" t="s">
        <v>6</v>
      </c>
      <c r="D4566" s="4" t="s">
        <v>10</v>
      </c>
    </row>
    <row r="4567" spans="1:9">
      <c r="A4567" t="n">
        <v>36579</v>
      </c>
      <c r="B4567" s="78" t="n">
        <v>29</v>
      </c>
      <c r="C4567" s="7" t="s">
        <v>310</v>
      </c>
      <c r="D4567" s="7" t="n">
        <v>1561</v>
      </c>
    </row>
    <row r="4568" spans="1:9">
      <c r="A4568" t="s">
        <v>4</v>
      </c>
      <c r="B4568" s="4" t="s">
        <v>5</v>
      </c>
      <c r="C4568" s="4" t="s">
        <v>6</v>
      </c>
      <c r="D4568" s="4" t="s">
        <v>10</v>
      </c>
    </row>
    <row r="4569" spans="1:9">
      <c r="A4569" t="n">
        <v>36597</v>
      </c>
      <c r="B4569" s="78" t="n">
        <v>29</v>
      </c>
      <c r="C4569" s="7" t="s">
        <v>310</v>
      </c>
      <c r="D4569" s="7" t="n">
        <v>1562</v>
      </c>
    </row>
    <row r="4570" spans="1:9">
      <c r="A4570" t="s">
        <v>4</v>
      </c>
      <c r="B4570" s="4" t="s">
        <v>5</v>
      </c>
      <c r="C4570" s="4" t="s">
        <v>6</v>
      </c>
      <c r="D4570" s="4" t="s">
        <v>10</v>
      </c>
    </row>
    <row r="4571" spans="1:9">
      <c r="A4571" t="n">
        <v>36615</v>
      </c>
      <c r="B4571" s="78" t="n">
        <v>29</v>
      </c>
      <c r="C4571" s="7" t="s">
        <v>312</v>
      </c>
      <c r="D4571" s="7" t="n">
        <v>1563</v>
      </c>
    </row>
    <row r="4572" spans="1:9">
      <c r="A4572" t="s">
        <v>4</v>
      </c>
      <c r="B4572" s="4" t="s">
        <v>5</v>
      </c>
      <c r="C4572" s="4" t="s">
        <v>9</v>
      </c>
    </row>
    <row r="4573" spans="1:9">
      <c r="A4573" t="n">
        <v>36633</v>
      </c>
      <c r="B4573" s="44" t="n">
        <v>15</v>
      </c>
      <c r="C4573" s="7" t="n">
        <v>2097152</v>
      </c>
    </row>
    <row r="4574" spans="1:9">
      <c r="A4574" t="s">
        <v>4</v>
      </c>
      <c r="B4574" s="4" t="s">
        <v>5</v>
      </c>
      <c r="C4574" s="4" t="s">
        <v>10</v>
      </c>
      <c r="D4574" s="4" t="s">
        <v>24</v>
      </c>
      <c r="E4574" s="4" t="s">
        <v>24</v>
      </c>
      <c r="F4574" s="4" t="s">
        <v>24</v>
      </c>
      <c r="G4574" s="4" t="s">
        <v>24</v>
      </c>
    </row>
    <row r="4575" spans="1:9">
      <c r="A4575" t="n">
        <v>36638</v>
      </c>
      <c r="B4575" s="51" t="n">
        <v>46</v>
      </c>
      <c r="C4575" s="7" t="n">
        <v>61456</v>
      </c>
      <c r="D4575" s="7" t="n">
        <v>-126.349998474121</v>
      </c>
      <c r="E4575" s="7" t="n">
        <v>-1.1599999666214</v>
      </c>
      <c r="F4575" s="7" t="n">
        <v>133.75</v>
      </c>
      <c r="G4575" s="7" t="n">
        <v>90</v>
      </c>
    </row>
    <row r="4576" spans="1:9">
      <c r="A4576" t="s">
        <v>4</v>
      </c>
      <c r="B4576" s="4" t="s">
        <v>5</v>
      </c>
      <c r="C4576" s="4" t="s">
        <v>14</v>
      </c>
      <c r="D4576" s="4" t="s">
        <v>10</v>
      </c>
    </row>
    <row r="4577" spans="1:7">
      <c r="A4577" t="n">
        <v>36657</v>
      </c>
      <c r="B4577" s="10" t="n">
        <v>162</v>
      </c>
      <c r="C4577" s="7" t="n">
        <v>1</v>
      </c>
      <c r="D4577" s="7" t="n">
        <v>0</v>
      </c>
    </row>
    <row r="4578" spans="1:7">
      <c r="A4578" t="s">
        <v>4</v>
      </c>
      <c r="B4578" s="4" t="s">
        <v>5</v>
      </c>
    </row>
    <row r="4579" spans="1:7">
      <c r="A4579" t="n">
        <v>36661</v>
      </c>
      <c r="B4579" s="5" t="n">
        <v>1</v>
      </c>
    </row>
    <row r="4580" spans="1:7" s="3" customFormat="1" customHeight="0">
      <c r="A4580" s="3" t="s">
        <v>2</v>
      </c>
      <c r="B4580" s="3" t="s">
        <v>381</v>
      </c>
    </row>
    <row r="4581" spans="1:7">
      <c r="A4581" t="s">
        <v>4</v>
      </c>
      <c r="B4581" s="4" t="s">
        <v>5</v>
      </c>
      <c r="C4581" s="4" t="s">
        <v>10</v>
      </c>
      <c r="D4581" s="4" t="s">
        <v>24</v>
      </c>
      <c r="E4581" s="4" t="s">
        <v>24</v>
      </c>
      <c r="F4581" s="4" t="s">
        <v>24</v>
      </c>
      <c r="G4581" s="4" t="s">
        <v>10</v>
      </c>
      <c r="H4581" s="4" t="s">
        <v>10</v>
      </c>
    </row>
    <row r="4582" spans="1:7">
      <c r="A4582" t="n">
        <v>36664</v>
      </c>
      <c r="B4582" s="53" t="n">
        <v>60</v>
      </c>
      <c r="C4582" s="7" t="n">
        <v>65534</v>
      </c>
      <c r="D4582" s="7" t="n">
        <v>0</v>
      </c>
      <c r="E4582" s="7" t="n">
        <v>0</v>
      </c>
      <c r="F4582" s="7" t="n">
        <v>0</v>
      </c>
      <c r="G4582" s="7" t="n">
        <v>300</v>
      </c>
      <c r="H4582" s="7" t="n">
        <v>0</v>
      </c>
    </row>
    <row r="4583" spans="1:7">
      <c r="A4583" t="s">
        <v>4</v>
      </c>
      <c r="B4583" s="4" t="s">
        <v>5</v>
      </c>
      <c r="C4583" s="4" t="s">
        <v>10</v>
      </c>
      <c r="D4583" s="4" t="s">
        <v>10</v>
      </c>
      <c r="E4583" s="4" t="s">
        <v>10</v>
      </c>
    </row>
    <row r="4584" spans="1:7">
      <c r="A4584" t="n">
        <v>36683</v>
      </c>
      <c r="B4584" s="73" t="n">
        <v>61</v>
      </c>
      <c r="C4584" s="7" t="n">
        <v>65534</v>
      </c>
      <c r="D4584" s="7" t="n">
        <v>1590</v>
      </c>
      <c r="E4584" s="7" t="n">
        <v>1000</v>
      </c>
    </row>
    <row r="4585" spans="1:7">
      <c r="A4585" t="s">
        <v>4</v>
      </c>
      <c r="B4585" s="4" t="s">
        <v>5</v>
      </c>
      <c r="C4585" s="4" t="s">
        <v>14</v>
      </c>
      <c r="D4585" s="4" t="s">
        <v>10</v>
      </c>
      <c r="E4585" s="4" t="s">
        <v>6</v>
      </c>
      <c r="F4585" s="4" t="s">
        <v>6</v>
      </c>
      <c r="G4585" s="4" t="s">
        <v>6</v>
      </c>
      <c r="H4585" s="4" t="s">
        <v>6</v>
      </c>
    </row>
    <row r="4586" spans="1:7">
      <c r="A4586" t="n">
        <v>36690</v>
      </c>
      <c r="B4586" s="57" t="n">
        <v>51</v>
      </c>
      <c r="C4586" s="7" t="n">
        <v>3</v>
      </c>
      <c r="D4586" s="7" t="n">
        <v>65534</v>
      </c>
      <c r="E4586" s="7" t="s">
        <v>172</v>
      </c>
      <c r="F4586" s="7" t="s">
        <v>168</v>
      </c>
      <c r="G4586" s="7" t="s">
        <v>169</v>
      </c>
      <c r="H4586" s="7" t="s">
        <v>170</v>
      </c>
    </row>
    <row r="4587" spans="1:7">
      <c r="A4587" t="s">
        <v>4</v>
      </c>
      <c r="B4587" s="4" t="s">
        <v>5</v>
      </c>
      <c r="C4587" s="4" t="s">
        <v>10</v>
      </c>
      <c r="D4587" s="4" t="s">
        <v>14</v>
      </c>
      <c r="E4587" s="4" t="s">
        <v>6</v>
      </c>
      <c r="F4587" s="4" t="s">
        <v>24</v>
      </c>
      <c r="G4587" s="4" t="s">
        <v>24</v>
      </c>
      <c r="H4587" s="4" t="s">
        <v>24</v>
      </c>
    </row>
    <row r="4588" spans="1:7">
      <c r="A4588" t="n">
        <v>36719</v>
      </c>
      <c r="B4588" s="60" t="n">
        <v>48</v>
      </c>
      <c r="C4588" s="7" t="n">
        <v>65534</v>
      </c>
      <c r="D4588" s="7" t="n">
        <v>0</v>
      </c>
      <c r="E4588" s="7" t="s">
        <v>382</v>
      </c>
      <c r="F4588" s="7" t="n">
        <v>-1</v>
      </c>
      <c r="G4588" s="7" t="n">
        <v>1</v>
      </c>
      <c r="H4588" s="7" t="n">
        <v>0</v>
      </c>
    </row>
    <row r="4589" spans="1:7">
      <c r="A4589" t="s">
        <v>4</v>
      </c>
      <c r="B4589" s="4" t="s">
        <v>5</v>
      </c>
    </row>
    <row r="4590" spans="1:7">
      <c r="A4590" t="n">
        <v>36745</v>
      </c>
      <c r="B4590" s="5" t="n">
        <v>1</v>
      </c>
    </row>
    <row r="4591" spans="1:7" s="3" customFormat="1" customHeight="0">
      <c r="A4591" s="3" t="s">
        <v>2</v>
      </c>
      <c r="B4591" s="3" t="s">
        <v>383</v>
      </c>
    </row>
    <row r="4592" spans="1:7">
      <c r="A4592" t="s">
        <v>4</v>
      </c>
      <c r="B4592" s="4" t="s">
        <v>5</v>
      </c>
      <c r="C4592" s="4" t="s">
        <v>10</v>
      </c>
      <c r="D4592" s="4" t="s">
        <v>9</v>
      </c>
    </row>
    <row r="4593" spans="1:8">
      <c r="A4593" t="n">
        <v>36748</v>
      </c>
      <c r="B4593" s="52" t="n">
        <v>43</v>
      </c>
      <c r="C4593" s="7" t="n">
        <v>65534</v>
      </c>
      <c r="D4593" s="7" t="n">
        <v>16</v>
      </c>
    </row>
    <row r="4594" spans="1:8">
      <c r="A4594" t="s">
        <v>4</v>
      </c>
      <c r="B4594" s="4" t="s">
        <v>5</v>
      </c>
      <c r="C4594" s="4" t="s">
        <v>10</v>
      </c>
      <c r="D4594" s="4" t="s">
        <v>14</v>
      </c>
      <c r="E4594" s="4" t="s">
        <v>14</v>
      </c>
      <c r="F4594" s="4" t="s">
        <v>6</v>
      </c>
    </row>
    <row r="4595" spans="1:8">
      <c r="A4595" t="n">
        <v>36755</v>
      </c>
      <c r="B4595" s="61" t="n">
        <v>47</v>
      </c>
      <c r="C4595" s="7" t="n">
        <v>65534</v>
      </c>
      <c r="D4595" s="7" t="n">
        <v>0</v>
      </c>
      <c r="E4595" s="7" t="n">
        <v>0</v>
      </c>
      <c r="F4595" s="7" t="s">
        <v>324</v>
      </c>
    </row>
    <row r="4596" spans="1:8">
      <c r="A4596" t="s">
        <v>4</v>
      </c>
      <c r="B4596" s="4" t="s">
        <v>5</v>
      </c>
      <c r="C4596" s="4" t="s">
        <v>10</v>
      </c>
    </row>
    <row r="4597" spans="1:8">
      <c r="A4597" t="n">
        <v>36777</v>
      </c>
      <c r="B4597" s="41" t="n">
        <v>16</v>
      </c>
      <c r="C4597" s="7" t="n">
        <v>0</v>
      </c>
    </row>
    <row r="4598" spans="1:8">
      <c r="A4598" t="s">
        <v>4</v>
      </c>
      <c r="B4598" s="4" t="s">
        <v>5</v>
      </c>
      <c r="C4598" s="4" t="s">
        <v>10</v>
      </c>
      <c r="D4598" s="4" t="s">
        <v>14</v>
      </c>
      <c r="E4598" s="4" t="s">
        <v>6</v>
      </c>
      <c r="F4598" s="4" t="s">
        <v>24</v>
      </c>
      <c r="G4598" s="4" t="s">
        <v>24</v>
      </c>
      <c r="H4598" s="4" t="s">
        <v>24</v>
      </c>
    </row>
    <row r="4599" spans="1:8">
      <c r="A4599" t="n">
        <v>36780</v>
      </c>
      <c r="B4599" s="60" t="n">
        <v>48</v>
      </c>
      <c r="C4599" s="7" t="n">
        <v>65534</v>
      </c>
      <c r="D4599" s="7" t="n">
        <v>0</v>
      </c>
      <c r="E4599" s="7" t="s">
        <v>100</v>
      </c>
      <c r="F4599" s="7" t="n">
        <v>0</v>
      </c>
      <c r="G4599" s="7" t="n">
        <v>1</v>
      </c>
      <c r="H4599" s="7" t="n">
        <v>0</v>
      </c>
    </row>
    <row r="4600" spans="1:8">
      <c r="A4600" t="s">
        <v>4</v>
      </c>
      <c r="B4600" s="4" t="s">
        <v>5</v>
      </c>
      <c r="C4600" s="4" t="s">
        <v>10</v>
      </c>
      <c r="D4600" s="4" t="s">
        <v>24</v>
      </c>
      <c r="E4600" s="4" t="s">
        <v>24</v>
      </c>
      <c r="F4600" s="4" t="s">
        <v>24</v>
      </c>
      <c r="G4600" s="4" t="s">
        <v>10</v>
      </c>
      <c r="H4600" s="4" t="s">
        <v>10</v>
      </c>
    </row>
    <row r="4601" spans="1:8">
      <c r="A4601" t="n">
        <v>36804</v>
      </c>
      <c r="B4601" s="53" t="n">
        <v>60</v>
      </c>
      <c r="C4601" s="7" t="n">
        <v>65534</v>
      </c>
      <c r="D4601" s="7" t="n">
        <v>0</v>
      </c>
      <c r="E4601" s="7" t="n">
        <v>0</v>
      </c>
      <c r="F4601" s="7" t="n">
        <v>0</v>
      </c>
      <c r="G4601" s="7" t="n">
        <v>300</v>
      </c>
      <c r="H4601" s="7" t="n">
        <v>0</v>
      </c>
    </row>
    <row r="4602" spans="1:8">
      <c r="A4602" t="s">
        <v>4</v>
      </c>
      <c r="B4602" s="4" t="s">
        <v>5</v>
      </c>
      <c r="C4602" s="4" t="s">
        <v>10</v>
      </c>
      <c r="D4602" s="4" t="s">
        <v>10</v>
      </c>
      <c r="E4602" s="4" t="s">
        <v>10</v>
      </c>
    </row>
    <row r="4603" spans="1:8">
      <c r="A4603" t="n">
        <v>36823</v>
      </c>
      <c r="B4603" s="73" t="n">
        <v>61</v>
      </c>
      <c r="C4603" s="7" t="n">
        <v>65534</v>
      </c>
      <c r="D4603" s="7" t="n">
        <v>1590</v>
      </c>
      <c r="E4603" s="7" t="n">
        <v>1000</v>
      </c>
    </row>
    <row r="4604" spans="1:8">
      <c r="A4604" t="s">
        <v>4</v>
      </c>
      <c r="B4604" s="4" t="s">
        <v>5</v>
      </c>
      <c r="C4604" s="4" t="s">
        <v>14</v>
      </c>
      <c r="D4604" s="4" t="s">
        <v>10</v>
      </c>
      <c r="E4604" s="4" t="s">
        <v>6</v>
      </c>
      <c r="F4604" s="4" t="s">
        <v>6</v>
      </c>
      <c r="G4604" s="4" t="s">
        <v>6</v>
      </c>
      <c r="H4604" s="4" t="s">
        <v>6</v>
      </c>
    </row>
    <row r="4605" spans="1:8">
      <c r="A4605" t="n">
        <v>36830</v>
      </c>
      <c r="B4605" s="57" t="n">
        <v>51</v>
      </c>
      <c r="C4605" s="7" t="n">
        <v>3</v>
      </c>
      <c r="D4605" s="7" t="n">
        <v>65534</v>
      </c>
      <c r="E4605" s="7" t="s">
        <v>172</v>
      </c>
      <c r="F4605" s="7" t="s">
        <v>168</v>
      </c>
      <c r="G4605" s="7" t="s">
        <v>169</v>
      </c>
      <c r="H4605" s="7" t="s">
        <v>170</v>
      </c>
    </row>
    <row r="4606" spans="1:8">
      <c r="A4606" t="s">
        <v>4</v>
      </c>
      <c r="B4606" s="4" t="s">
        <v>5</v>
      </c>
      <c r="C4606" s="4" t="s">
        <v>10</v>
      </c>
      <c r="D4606" s="4" t="s">
        <v>14</v>
      </c>
      <c r="E4606" s="4" t="s">
        <v>6</v>
      </c>
      <c r="F4606" s="4" t="s">
        <v>24</v>
      </c>
      <c r="G4606" s="4" t="s">
        <v>24</v>
      </c>
      <c r="H4606" s="4" t="s">
        <v>24</v>
      </c>
    </row>
    <row r="4607" spans="1:8">
      <c r="A4607" t="n">
        <v>36859</v>
      </c>
      <c r="B4607" s="60" t="n">
        <v>48</v>
      </c>
      <c r="C4607" s="7" t="n">
        <v>65534</v>
      </c>
      <c r="D4607" s="7" t="n">
        <v>0</v>
      </c>
      <c r="E4607" s="7" t="s">
        <v>315</v>
      </c>
      <c r="F4607" s="7" t="n">
        <v>-1</v>
      </c>
      <c r="G4607" s="7" t="n">
        <v>1</v>
      </c>
      <c r="H4607" s="7" t="n">
        <v>1.40129846432482e-45</v>
      </c>
    </row>
    <row r="4608" spans="1:8">
      <c r="A4608" t="s">
        <v>4</v>
      </c>
      <c r="B4608" s="4" t="s">
        <v>5</v>
      </c>
    </row>
    <row r="4609" spans="1:8">
      <c r="A4609" t="n">
        <v>36885</v>
      </c>
      <c r="B4609" s="5" t="n">
        <v>1</v>
      </c>
    </row>
    <row r="4610" spans="1:8" s="3" customFormat="1" customHeight="0">
      <c r="A4610" s="3" t="s">
        <v>2</v>
      </c>
      <c r="B4610" s="3" t="s">
        <v>384</v>
      </c>
    </row>
    <row r="4611" spans="1:8">
      <c r="A4611" t="s">
        <v>4</v>
      </c>
      <c r="B4611" s="4" t="s">
        <v>5</v>
      </c>
      <c r="C4611" s="4" t="s">
        <v>10</v>
      </c>
    </row>
    <row r="4612" spans="1:8">
      <c r="A4612" t="n">
        <v>36888</v>
      </c>
      <c r="B4612" s="41" t="n">
        <v>16</v>
      </c>
      <c r="C4612" s="7" t="n">
        <v>200</v>
      </c>
    </row>
    <row r="4613" spans="1:8">
      <c r="A4613" t="s">
        <v>4</v>
      </c>
      <c r="B4613" s="4" t="s">
        <v>5</v>
      </c>
      <c r="C4613" s="4" t="s">
        <v>14</v>
      </c>
      <c r="D4613" s="4" t="s">
        <v>24</v>
      </c>
      <c r="E4613" s="4" t="s">
        <v>24</v>
      </c>
      <c r="F4613" s="4" t="s">
        <v>24</v>
      </c>
    </row>
    <row r="4614" spans="1:8">
      <c r="A4614" t="n">
        <v>36891</v>
      </c>
      <c r="B4614" s="66" t="n">
        <v>45</v>
      </c>
      <c r="C4614" s="7" t="n">
        <v>9</v>
      </c>
      <c r="D4614" s="7" t="n">
        <v>0</v>
      </c>
      <c r="E4614" s="7" t="n">
        <v>0.0799999982118607</v>
      </c>
      <c r="F4614" s="7" t="n">
        <v>0.150000005960464</v>
      </c>
    </row>
    <row r="4615" spans="1:8">
      <c r="A4615" t="s">
        <v>4</v>
      </c>
      <c r="B4615" s="4" t="s">
        <v>5</v>
      </c>
      <c r="C4615" s="4" t="s">
        <v>14</v>
      </c>
      <c r="D4615" s="4" t="s">
        <v>9</v>
      </c>
      <c r="E4615" s="4" t="s">
        <v>9</v>
      </c>
      <c r="F4615" s="4" t="s">
        <v>9</v>
      </c>
    </row>
    <row r="4616" spans="1:8">
      <c r="A4616" t="n">
        <v>36905</v>
      </c>
      <c r="B4616" s="11" t="n">
        <v>50</v>
      </c>
      <c r="C4616" s="7" t="n">
        <v>255</v>
      </c>
      <c r="D4616" s="7" t="n">
        <v>1045220557</v>
      </c>
      <c r="E4616" s="7" t="n">
        <v>1065353216</v>
      </c>
      <c r="F4616" s="7" t="n">
        <v>1036831949</v>
      </c>
    </row>
    <row r="4617" spans="1:8">
      <c r="A4617" t="s">
        <v>4</v>
      </c>
      <c r="B4617" s="4" t="s">
        <v>5</v>
      </c>
      <c r="C4617" s="4" t="s">
        <v>14</v>
      </c>
      <c r="D4617" s="4" t="s">
        <v>10</v>
      </c>
      <c r="E4617" s="4" t="s">
        <v>24</v>
      </c>
      <c r="F4617" s="4" t="s">
        <v>10</v>
      </c>
      <c r="G4617" s="4" t="s">
        <v>9</v>
      </c>
      <c r="H4617" s="4" t="s">
        <v>9</v>
      </c>
      <c r="I4617" s="4" t="s">
        <v>10</v>
      </c>
      <c r="J4617" s="4" t="s">
        <v>10</v>
      </c>
      <c r="K4617" s="4" t="s">
        <v>9</v>
      </c>
      <c r="L4617" s="4" t="s">
        <v>9</v>
      </c>
      <c r="M4617" s="4" t="s">
        <v>9</v>
      </c>
      <c r="N4617" s="4" t="s">
        <v>9</v>
      </c>
      <c r="O4617" s="4" t="s">
        <v>6</v>
      </c>
    </row>
    <row r="4618" spans="1:8">
      <c r="A4618" t="n">
        <v>36919</v>
      </c>
      <c r="B4618" s="11" t="n">
        <v>50</v>
      </c>
      <c r="C4618" s="7" t="n">
        <v>0</v>
      </c>
      <c r="D4618" s="7" t="n">
        <v>2119</v>
      </c>
      <c r="E4618" s="7" t="n">
        <v>0.800000011920929</v>
      </c>
      <c r="F4618" s="7" t="n">
        <v>0</v>
      </c>
      <c r="G4618" s="7" t="n">
        <v>0</v>
      </c>
      <c r="H4618" s="7" t="n">
        <v>0</v>
      </c>
      <c r="I4618" s="7" t="n">
        <v>1</v>
      </c>
      <c r="J4618" s="7" t="n">
        <v>1560</v>
      </c>
      <c r="K4618" s="7" t="n">
        <v>0</v>
      </c>
      <c r="L4618" s="7" t="n">
        <v>0</v>
      </c>
      <c r="M4618" s="7" t="n">
        <v>0</v>
      </c>
      <c r="N4618" s="7" t="n">
        <v>1120403456</v>
      </c>
      <c r="O4618" s="7" t="s">
        <v>13</v>
      </c>
    </row>
    <row r="4619" spans="1:8">
      <c r="A4619" t="s">
        <v>4</v>
      </c>
      <c r="B4619" s="4" t="s">
        <v>5</v>
      </c>
      <c r="C4619" s="4" t="s">
        <v>10</v>
      </c>
    </row>
    <row r="4620" spans="1:8">
      <c r="A4620" t="n">
        <v>36958</v>
      </c>
      <c r="B4620" s="41" t="n">
        <v>16</v>
      </c>
      <c r="C4620" s="7" t="n">
        <v>900</v>
      </c>
    </row>
    <row r="4621" spans="1:8">
      <c r="A4621" t="s">
        <v>4</v>
      </c>
      <c r="B4621" s="4" t="s">
        <v>5</v>
      </c>
      <c r="C4621" s="4" t="s">
        <v>14</v>
      </c>
      <c r="D4621" s="4" t="s">
        <v>24</v>
      </c>
      <c r="E4621" s="4" t="s">
        <v>24</v>
      </c>
      <c r="F4621" s="4" t="s">
        <v>24</v>
      </c>
    </row>
    <row r="4622" spans="1:8">
      <c r="A4622" t="n">
        <v>36961</v>
      </c>
      <c r="B4622" s="66" t="n">
        <v>45</v>
      </c>
      <c r="C4622" s="7" t="n">
        <v>9</v>
      </c>
      <c r="D4622" s="7" t="n">
        <v>0</v>
      </c>
      <c r="E4622" s="7" t="n">
        <v>0.119999997317791</v>
      </c>
      <c r="F4622" s="7" t="n">
        <v>0.150000005960464</v>
      </c>
    </row>
    <row r="4623" spans="1:8">
      <c r="A4623" t="s">
        <v>4</v>
      </c>
      <c r="B4623" s="4" t="s">
        <v>5</v>
      </c>
      <c r="C4623" s="4" t="s">
        <v>14</v>
      </c>
      <c r="D4623" s="4" t="s">
        <v>9</v>
      </c>
      <c r="E4623" s="4" t="s">
        <v>9</v>
      </c>
      <c r="F4623" s="4" t="s">
        <v>9</v>
      </c>
    </row>
    <row r="4624" spans="1:8">
      <c r="A4624" t="n">
        <v>36975</v>
      </c>
      <c r="B4624" s="11" t="n">
        <v>50</v>
      </c>
      <c r="C4624" s="7" t="n">
        <v>255</v>
      </c>
      <c r="D4624" s="7" t="n">
        <v>1045220557</v>
      </c>
      <c r="E4624" s="7" t="n">
        <v>1065353216</v>
      </c>
      <c r="F4624" s="7" t="n">
        <v>1036831949</v>
      </c>
    </row>
    <row r="4625" spans="1:15">
      <c r="A4625" t="s">
        <v>4</v>
      </c>
      <c r="B4625" s="4" t="s">
        <v>5</v>
      </c>
      <c r="C4625" s="4" t="s">
        <v>14</v>
      </c>
      <c r="D4625" s="4" t="s">
        <v>10</v>
      </c>
      <c r="E4625" s="4" t="s">
        <v>24</v>
      </c>
      <c r="F4625" s="4" t="s">
        <v>10</v>
      </c>
      <c r="G4625" s="4" t="s">
        <v>9</v>
      </c>
      <c r="H4625" s="4" t="s">
        <v>9</v>
      </c>
      <c r="I4625" s="4" t="s">
        <v>10</v>
      </c>
      <c r="J4625" s="4" t="s">
        <v>10</v>
      </c>
      <c r="K4625" s="4" t="s">
        <v>9</v>
      </c>
      <c r="L4625" s="4" t="s">
        <v>9</v>
      </c>
      <c r="M4625" s="4" t="s">
        <v>9</v>
      </c>
      <c r="N4625" s="4" t="s">
        <v>9</v>
      </c>
      <c r="O4625" s="4" t="s">
        <v>6</v>
      </c>
    </row>
    <row r="4626" spans="1:15">
      <c r="A4626" t="n">
        <v>36989</v>
      </c>
      <c r="B4626" s="11" t="n">
        <v>50</v>
      </c>
      <c r="C4626" s="7" t="n">
        <v>0</v>
      </c>
      <c r="D4626" s="7" t="n">
        <v>2119</v>
      </c>
      <c r="E4626" s="7" t="n">
        <v>0.800000011920929</v>
      </c>
      <c r="F4626" s="7" t="n">
        <v>0</v>
      </c>
      <c r="G4626" s="7" t="n">
        <v>0</v>
      </c>
      <c r="H4626" s="7" t="n">
        <v>0</v>
      </c>
      <c r="I4626" s="7" t="n">
        <v>1</v>
      </c>
      <c r="J4626" s="7" t="n">
        <v>1560</v>
      </c>
      <c r="K4626" s="7" t="n">
        <v>0</v>
      </c>
      <c r="L4626" s="7" t="n">
        <v>0</v>
      </c>
      <c r="M4626" s="7" t="n">
        <v>0</v>
      </c>
      <c r="N4626" s="7" t="n">
        <v>1120403456</v>
      </c>
      <c r="O4626" s="7" t="s">
        <v>13</v>
      </c>
    </row>
    <row r="4627" spans="1:15">
      <c r="A4627" t="s">
        <v>4</v>
      </c>
      <c r="B4627" s="4" t="s">
        <v>5</v>
      </c>
      <c r="C4627" s="4" t="s">
        <v>10</v>
      </c>
    </row>
    <row r="4628" spans="1:15">
      <c r="A4628" t="n">
        <v>37028</v>
      </c>
      <c r="B4628" s="41" t="n">
        <v>16</v>
      </c>
      <c r="C4628" s="7" t="n">
        <v>900</v>
      </c>
    </row>
    <row r="4629" spans="1:15">
      <c r="A4629" t="s">
        <v>4</v>
      </c>
      <c r="B4629" s="4" t="s">
        <v>5</v>
      </c>
      <c r="C4629" s="4" t="s">
        <v>14</v>
      </c>
      <c r="D4629" s="4" t="s">
        <v>24</v>
      </c>
      <c r="E4629" s="4" t="s">
        <v>24</v>
      </c>
      <c r="F4629" s="4" t="s">
        <v>24</v>
      </c>
    </row>
    <row r="4630" spans="1:15">
      <c r="A4630" t="n">
        <v>37031</v>
      </c>
      <c r="B4630" s="66" t="n">
        <v>45</v>
      </c>
      <c r="C4630" s="7" t="n">
        <v>9</v>
      </c>
      <c r="D4630" s="7" t="n">
        <v>0</v>
      </c>
      <c r="E4630" s="7" t="n">
        <v>0.140000000596046</v>
      </c>
      <c r="F4630" s="7" t="n">
        <v>0.150000005960464</v>
      </c>
    </row>
    <row r="4631" spans="1:15">
      <c r="A4631" t="s">
        <v>4</v>
      </c>
      <c r="B4631" s="4" t="s">
        <v>5</v>
      </c>
      <c r="C4631" s="4" t="s">
        <v>14</v>
      </c>
      <c r="D4631" s="4" t="s">
        <v>9</v>
      </c>
      <c r="E4631" s="4" t="s">
        <v>9</v>
      </c>
      <c r="F4631" s="4" t="s">
        <v>9</v>
      </c>
    </row>
    <row r="4632" spans="1:15">
      <c r="A4632" t="n">
        <v>37045</v>
      </c>
      <c r="B4632" s="11" t="n">
        <v>50</v>
      </c>
      <c r="C4632" s="7" t="n">
        <v>255</v>
      </c>
      <c r="D4632" s="7" t="n">
        <v>1045220557</v>
      </c>
      <c r="E4632" s="7" t="n">
        <v>1065353216</v>
      </c>
      <c r="F4632" s="7" t="n">
        <v>1036831949</v>
      </c>
    </row>
    <row r="4633" spans="1:15">
      <c r="A4633" t="s">
        <v>4</v>
      </c>
      <c r="B4633" s="4" t="s">
        <v>5</v>
      </c>
      <c r="C4633" s="4" t="s">
        <v>14</v>
      </c>
      <c r="D4633" s="4" t="s">
        <v>10</v>
      </c>
      <c r="E4633" s="4" t="s">
        <v>24</v>
      </c>
      <c r="F4633" s="4" t="s">
        <v>10</v>
      </c>
      <c r="G4633" s="4" t="s">
        <v>9</v>
      </c>
      <c r="H4633" s="4" t="s">
        <v>9</v>
      </c>
      <c r="I4633" s="4" t="s">
        <v>10</v>
      </c>
      <c r="J4633" s="4" t="s">
        <v>10</v>
      </c>
      <c r="K4633" s="4" t="s">
        <v>9</v>
      </c>
      <c r="L4633" s="4" t="s">
        <v>9</v>
      </c>
      <c r="M4633" s="4" t="s">
        <v>9</v>
      </c>
      <c r="N4633" s="4" t="s">
        <v>9</v>
      </c>
      <c r="O4633" s="4" t="s">
        <v>6</v>
      </c>
    </row>
    <row r="4634" spans="1:15">
      <c r="A4634" t="n">
        <v>37059</v>
      </c>
      <c r="B4634" s="11" t="n">
        <v>50</v>
      </c>
      <c r="C4634" s="7" t="n">
        <v>0</v>
      </c>
      <c r="D4634" s="7" t="n">
        <v>2119</v>
      </c>
      <c r="E4634" s="7" t="n">
        <v>0.800000011920929</v>
      </c>
      <c r="F4634" s="7" t="n">
        <v>0</v>
      </c>
      <c r="G4634" s="7" t="n">
        <v>0</v>
      </c>
      <c r="H4634" s="7" t="n">
        <v>0</v>
      </c>
      <c r="I4634" s="7" t="n">
        <v>1</v>
      </c>
      <c r="J4634" s="7" t="n">
        <v>1560</v>
      </c>
      <c r="K4634" s="7" t="n">
        <v>0</v>
      </c>
      <c r="L4634" s="7" t="n">
        <v>0</v>
      </c>
      <c r="M4634" s="7" t="n">
        <v>0</v>
      </c>
      <c r="N4634" s="7" t="n">
        <v>1120403456</v>
      </c>
      <c r="O4634" s="7" t="s">
        <v>13</v>
      </c>
    </row>
    <row r="4635" spans="1:15">
      <c r="A4635" t="s">
        <v>4</v>
      </c>
      <c r="B4635" s="4" t="s">
        <v>5</v>
      </c>
      <c r="C4635" s="4" t="s">
        <v>10</v>
      </c>
    </row>
    <row r="4636" spans="1:15">
      <c r="A4636" t="n">
        <v>37098</v>
      </c>
      <c r="B4636" s="41" t="n">
        <v>16</v>
      </c>
      <c r="C4636" s="7" t="n">
        <v>900</v>
      </c>
    </row>
    <row r="4637" spans="1:15">
      <c r="A4637" t="s">
        <v>4</v>
      </c>
      <c r="B4637" s="4" t="s">
        <v>5</v>
      </c>
      <c r="C4637" s="4" t="s">
        <v>14</v>
      </c>
      <c r="D4637" s="4" t="s">
        <v>24</v>
      </c>
      <c r="E4637" s="4" t="s">
        <v>24</v>
      </c>
      <c r="F4637" s="4" t="s">
        <v>24</v>
      </c>
    </row>
    <row r="4638" spans="1:15">
      <c r="A4638" t="n">
        <v>37101</v>
      </c>
      <c r="B4638" s="66" t="n">
        <v>45</v>
      </c>
      <c r="C4638" s="7" t="n">
        <v>9</v>
      </c>
      <c r="D4638" s="7" t="n">
        <v>0</v>
      </c>
      <c r="E4638" s="7" t="n">
        <v>0.159999996423721</v>
      </c>
      <c r="F4638" s="7" t="n">
        <v>0.150000005960464</v>
      </c>
    </row>
    <row r="4639" spans="1:15">
      <c r="A4639" t="s">
        <v>4</v>
      </c>
      <c r="B4639" s="4" t="s">
        <v>5</v>
      </c>
      <c r="C4639" s="4" t="s">
        <v>14</v>
      </c>
      <c r="D4639" s="4" t="s">
        <v>9</v>
      </c>
      <c r="E4639" s="4" t="s">
        <v>9</v>
      </c>
      <c r="F4639" s="4" t="s">
        <v>9</v>
      </c>
    </row>
    <row r="4640" spans="1:15">
      <c r="A4640" t="n">
        <v>37115</v>
      </c>
      <c r="B4640" s="11" t="n">
        <v>50</v>
      </c>
      <c r="C4640" s="7" t="n">
        <v>255</v>
      </c>
      <c r="D4640" s="7" t="n">
        <v>1045220557</v>
      </c>
      <c r="E4640" s="7" t="n">
        <v>1065353216</v>
      </c>
      <c r="F4640" s="7" t="n">
        <v>1036831949</v>
      </c>
    </row>
    <row r="4641" spans="1:15">
      <c r="A4641" t="s">
        <v>4</v>
      </c>
      <c r="B4641" s="4" t="s">
        <v>5</v>
      </c>
      <c r="C4641" s="4" t="s">
        <v>14</v>
      </c>
      <c r="D4641" s="4" t="s">
        <v>10</v>
      </c>
      <c r="E4641" s="4" t="s">
        <v>24</v>
      </c>
      <c r="F4641" s="4" t="s">
        <v>10</v>
      </c>
      <c r="G4641" s="4" t="s">
        <v>9</v>
      </c>
      <c r="H4641" s="4" t="s">
        <v>9</v>
      </c>
      <c r="I4641" s="4" t="s">
        <v>10</v>
      </c>
      <c r="J4641" s="4" t="s">
        <v>10</v>
      </c>
      <c r="K4641" s="4" t="s">
        <v>9</v>
      </c>
      <c r="L4641" s="4" t="s">
        <v>9</v>
      </c>
      <c r="M4641" s="4" t="s">
        <v>9</v>
      </c>
      <c r="N4641" s="4" t="s">
        <v>9</v>
      </c>
      <c r="O4641" s="4" t="s">
        <v>6</v>
      </c>
    </row>
    <row r="4642" spans="1:15">
      <c r="A4642" t="n">
        <v>37129</v>
      </c>
      <c r="B4642" s="11" t="n">
        <v>50</v>
      </c>
      <c r="C4642" s="7" t="n">
        <v>0</v>
      </c>
      <c r="D4642" s="7" t="n">
        <v>2119</v>
      </c>
      <c r="E4642" s="7" t="n">
        <v>0.800000011920929</v>
      </c>
      <c r="F4642" s="7" t="n">
        <v>0</v>
      </c>
      <c r="G4642" s="7" t="n">
        <v>0</v>
      </c>
      <c r="H4642" s="7" t="n">
        <v>0</v>
      </c>
      <c r="I4642" s="7" t="n">
        <v>1</v>
      </c>
      <c r="J4642" s="7" t="n">
        <v>1560</v>
      </c>
      <c r="K4642" s="7" t="n">
        <v>0</v>
      </c>
      <c r="L4642" s="7" t="n">
        <v>0</v>
      </c>
      <c r="M4642" s="7" t="n">
        <v>0</v>
      </c>
      <c r="N4642" s="7" t="n">
        <v>1120403456</v>
      </c>
      <c r="O4642" s="7" t="s">
        <v>13</v>
      </c>
    </row>
    <row r="4643" spans="1:15">
      <c r="A4643" t="s">
        <v>4</v>
      </c>
      <c r="B4643" s="4" t="s">
        <v>5</v>
      </c>
      <c r="C4643" s="4" t="s">
        <v>10</v>
      </c>
    </row>
    <row r="4644" spans="1:15">
      <c r="A4644" t="n">
        <v>37168</v>
      </c>
      <c r="B4644" s="41" t="n">
        <v>16</v>
      </c>
      <c r="C4644" s="7" t="n">
        <v>900</v>
      </c>
    </row>
    <row r="4645" spans="1:15">
      <c r="A4645" t="s">
        <v>4</v>
      </c>
      <c r="B4645" s="4" t="s">
        <v>5</v>
      </c>
      <c r="C4645" s="4" t="s">
        <v>14</v>
      </c>
      <c r="D4645" s="4" t="s">
        <v>24</v>
      </c>
      <c r="E4645" s="4" t="s">
        <v>24</v>
      </c>
      <c r="F4645" s="4" t="s">
        <v>24</v>
      </c>
    </row>
    <row r="4646" spans="1:15">
      <c r="A4646" t="n">
        <v>37171</v>
      </c>
      <c r="B4646" s="66" t="n">
        <v>45</v>
      </c>
      <c r="C4646" s="7" t="n">
        <v>9</v>
      </c>
      <c r="D4646" s="7" t="n">
        <v>0</v>
      </c>
      <c r="E4646" s="7" t="n">
        <v>0.180000007152557</v>
      </c>
      <c r="F4646" s="7" t="n">
        <v>0.150000005960464</v>
      </c>
    </row>
    <row r="4647" spans="1:15">
      <c r="A4647" t="s">
        <v>4</v>
      </c>
      <c r="B4647" s="4" t="s">
        <v>5</v>
      </c>
      <c r="C4647" s="4" t="s">
        <v>14</v>
      </c>
      <c r="D4647" s="4" t="s">
        <v>9</v>
      </c>
      <c r="E4647" s="4" t="s">
        <v>9</v>
      </c>
      <c r="F4647" s="4" t="s">
        <v>9</v>
      </c>
    </row>
    <row r="4648" spans="1:15">
      <c r="A4648" t="n">
        <v>37185</v>
      </c>
      <c r="B4648" s="11" t="n">
        <v>50</v>
      </c>
      <c r="C4648" s="7" t="n">
        <v>255</v>
      </c>
      <c r="D4648" s="7" t="n">
        <v>1045220557</v>
      </c>
      <c r="E4648" s="7" t="n">
        <v>1065353216</v>
      </c>
      <c r="F4648" s="7" t="n">
        <v>1036831949</v>
      </c>
    </row>
    <row r="4649" spans="1:15">
      <c r="A4649" t="s">
        <v>4</v>
      </c>
      <c r="B4649" s="4" t="s">
        <v>5</v>
      </c>
      <c r="C4649" s="4" t="s">
        <v>14</v>
      </c>
      <c r="D4649" s="4" t="s">
        <v>10</v>
      </c>
      <c r="E4649" s="4" t="s">
        <v>24</v>
      </c>
      <c r="F4649" s="4" t="s">
        <v>10</v>
      </c>
      <c r="G4649" s="4" t="s">
        <v>9</v>
      </c>
      <c r="H4649" s="4" t="s">
        <v>9</v>
      </c>
      <c r="I4649" s="4" t="s">
        <v>10</v>
      </c>
      <c r="J4649" s="4" t="s">
        <v>10</v>
      </c>
      <c r="K4649" s="4" t="s">
        <v>9</v>
      </c>
      <c r="L4649" s="4" t="s">
        <v>9</v>
      </c>
      <c r="M4649" s="4" t="s">
        <v>9</v>
      </c>
      <c r="N4649" s="4" t="s">
        <v>9</v>
      </c>
      <c r="O4649" s="4" t="s">
        <v>6</v>
      </c>
    </row>
    <row r="4650" spans="1:15">
      <c r="A4650" t="n">
        <v>37199</v>
      </c>
      <c r="B4650" s="11" t="n">
        <v>50</v>
      </c>
      <c r="C4650" s="7" t="n">
        <v>0</v>
      </c>
      <c r="D4650" s="7" t="n">
        <v>2119</v>
      </c>
      <c r="E4650" s="7" t="n">
        <v>0.800000011920929</v>
      </c>
      <c r="F4650" s="7" t="n">
        <v>0</v>
      </c>
      <c r="G4650" s="7" t="n">
        <v>0</v>
      </c>
      <c r="H4650" s="7" t="n">
        <v>0</v>
      </c>
      <c r="I4650" s="7" t="n">
        <v>1</v>
      </c>
      <c r="J4650" s="7" t="n">
        <v>1560</v>
      </c>
      <c r="K4650" s="7" t="n">
        <v>0</v>
      </c>
      <c r="L4650" s="7" t="n">
        <v>0</v>
      </c>
      <c r="M4650" s="7" t="n">
        <v>0</v>
      </c>
      <c r="N4650" s="7" t="n">
        <v>1120403456</v>
      </c>
      <c r="O4650" s="7" t="s">
        <v>13</v>
      </c>
    </row>
    <row r="4651" spans="1:15">
      <c r="A4651" t="s">
        <v>4</v>
      </c>
      <c r="B4651" s="4" t="s">
        <v>5</v>
      </c>
      <c r="C4651" s="4" t="s">
        <v>10</v>
      </c>
    </row>
    <row r="4652" spans="1:15">
      <c r="A4652" t="n">
        <v>37238</v>
      </c>
      <c r="B4652" s="41" t="n">
        <v>16</v>
      </c>
      <c r="C4652" s="7" t="n">
        <v>900</v>
      </c>
    </row>
    <row r="4653" spans="1:15">
      <c r="A4653" t="s">
        <v>4</v>
      </c>
      <c r="B4653" s="4" t="s">
        <v>5</v>
      </c>
      <c r="C4653" s="4" t="s">
        <v>14</v>
      </c>
      <c r="D4653" s="4" t="s">
        <v>24</v>
      </c>
      <c r="E4653" s="4" t="s">
        <v>24</v>
      </c>
      <c r="F4653" s="4" t="s">
        <v>24</v>
      </c>
    </row>
    <row r="4654" spans="1:15">
      <c r="A4654" t="n">
        <v>37241</v>
      </c>
      <c r="B4654" s="66" t="n">
        <v>45</v>
      </c>
      <c r="C4654" s="7" t="n">
        <v>9</v>
      </c>
      <c r="D4654" s="7" t="n">
        <v>0</v>
      </c>
      <c r="E4654" s="7" t="n">
        <v>0.200000002980232</v>
      </c>
      <c r="F4654" s="7" t="n">
        <v>0.150000005960464</v>
      </c>
    </row>
    <row r="4655" spans="1:15">
      <c r="A4655" t="s">
        <v>4</v>
      </c>
      <c r="B4655" s="4" t="s">
        <v>5</v>
      </c>
      <c r="C4655" s="4" t="s">
        <v>14</v>
      </c>
      <c r="D4655" s="4" t="s">
        <v>9</v>
      </c>
      <c r="E4655" s="4" t="s">
        <v>9</v>
      </c>
      <c r="F4655" s="4" t="s">
        <v>9</v>
      </c>
    </row>
    <row r="4656" spans="1:15">
      <c r="A4656" t="n">
        <v>37255</v>
      </c>
      <c r="B4656" s="11" t="n">
        <v>50</v>
      </c>
      <c r="C4656" s="7" t="n">
        <v>255</v>
      </c>
      <c r="D4656" s="7" t="n">
        <v>1045220557</v>
      </c>
      <c r="E4656" s="7" t="n">
        <v>1065353216</v>
      </c>
      <c r="F4656" s="7" t="n">
        <v>1036831949</v>
      </c>
    </row>
    <row r="4657" spans="1:15">
      <c r="A4657" t="s">
        <v>4</v>
      </c>
      <c r="B4657" s="4" t="s">
        <v>5</v>
      </c>
      <c r="C4657" s="4" t="s">
        <v>14</v>
      </c>
      <c r="D4657" s="4" t="s">
        <v>10</v>
      </c>
      <c r="E4657" s="4" t="s">
        <v>24</v>
      </c>
      <c r="F4657" s="4" t="s">
        <v>10</v>
      </c>
      <c r="G4657" s="4" t="s">
        <v>9</v>
      </c>
      <c r="H4657" s="4" t="s">
        <v>9</v>
      </c>
      <c r="I4657" s="4" t="s">
        <v>10</v>
      </c>
      <c r="J4657" s="4" t="s">
        <v>10</v>
      </c>
      <c r="K4657" s="4" t="s">
        <v>9</v>
      </c>
      <c r="L4657" s="4" t="s">
        <v>9</v>
      </c>
      <c r="M4657" s="4" t="s">
        <v>9</v>
      </c>
      <c r="N4657" s="4" t="s">
        <v>9</v>
      </c>
      <c r="O4657" s="4" t="s">
        <v>6</v>
      </c>
    </row>
    <row r="4658" spans="1:15">
      <c r="A4658" t="n">
        <v>37269</v>
      </c>
      <c r="B4658" s="11" t="n">
        <v>50</v>
      </c>
      <c r="C4658" s="7" t="n">
        <v>0</v>
      </c>
      <c r="D4658" s="7" t="n">
        <v>2119</v>
      </c>
      <c r="E4658" s="7" t="n">
        <v>0.800000011920929</v>
      </c>
      <c r="F4658" s="7" t="n">
        <v>0</v>
      </c>
      <c r="G4658" s="7" t="n">
        <v>0</v>
      </c>
      <c r="H4658" s="7" t="n">
        <v>0</v>
      </c>
      <c r="I4658" s="7" t="n">
        <v>1</v>
      </c>
      <c r="J4658" s="7" t="n">
        <v>1560</v>
      </c>
      <c r="K4658" s="7" t="n">
        <v>0</v>
      </c>
      <c r="L4658" s="7" t="n">
        <v>0</v>
      </c>
      <c r="M4658" s="7" t="n">
        <v>0</v>
      </c>
      <c r="N4658" s="7" t="n">
        <v>1120403456</v>
      </c>
      <c r="O4658" s="7" t="s">
        <v>13</v>
      </c>
    </row>
    <row r="4659" spans="1:15">
      <c r="A4659" t="s">
        <v>4</v>
      </c>
      <c r="B4659" s="4" t="s">
        <v>5</v>
      </c>
      <c r="C4659" s="4" t="s">
        <v>10</v>
      </c>
    </row>
    <row r="4660" spans="1:15">
      <c r="A4660" t="n">
        <v>37308</v>
      </c>
      <c r="B4660" s="41" t="n">
        <v>16</v>
      </c>
      <c r="C4660" s="7" t="n">
        <v>900</v>
      </c>
    </row>
    <row r="4661" spans="1:15">
      <c r="A4661" t="s">
        <v>4</v>
      </c>
      <c r="B4661" s="4" t="s">
        <v>5</v>
      </c>
      <c r="C4661" s="4" t="s">
        <v>14</v>
      </c>
      <c r="D4661" s="4" t="s">
        <v>24</v>
      </c>
      <c r="E4661" s="4" t="s">
        <v>24</v>
      </c>
      <c r="F4661" s="4" t="s">
        <v>24</v>
      </c>
    </row>
    <row r="4662" spans="1:15">
      <c r="A4662" t="n">
        <v>37311</v>
      </c>
      <c r="B4662" s="66" t="n">
        <v>45</v>
      </c>
      <c r="C4662" s="7" t="n">
        <v>9</v>
      </c>
      <c r="D4662" s="7" t="n">
        <v>0</v>
      </c>
      <c r="E4662" s="7" t="n">
        <v>0.219999998807907</v>
      </c>
      <c r="F4662" s="7" t="n">
        <v>0.150000005960464</v>
      </c>
    </row>
    <row r="4663" spans="1:15">
      <c r="A4663" t="s">
        <v>4</v>
      </c>
      <c r="B4663" s="4" t="s">
        <v>5</v>
      </c>
      <c r="C4663" s="4" t="s">
        <v>14</v>
      </c>
      <c r="D4663" s="4" t="s">
        <v>9</v>
      </c>
      <c r="E4663" s="4" t="s">
        <v>9</v>
      </c>
      <c r="F4663" s="4" t="s">
        <v>9</v>
      </c>
    </row>
    <row r="4664" spans="1:15">
      <c r="A4664" t="n">
        <v>37325</v>
      </c>
      <c r="B4664" s="11" t="n">
        <v>50</v>
      </c>
      <c r="C4664" s="7" t="n">
        <v>255</v>
      </c>
      <c r="D4664" s="7" t="n">
        <v>1045220557</v>
      </c>
      <c r="E4664" s="7" t="n">
        <v>1065353216</v>
      </c>
      <c r="F4664" s="7" t="n">
        <v>1036831949</v>
      </c>
    </row>
    <row r="4665" spans="1:15">
      <c r="A4665" t="s">
        <v>4</v>
      </c>
      <c r="B4665" s="4" t="s">
        <v>5</v>
      </c>
      <c r="C4665" s="4" t="s">
        <v>14</v>
      </c>
      <c r="D4665" s="4" t="s">
        <v>10</v>
      </c>
      <c r="E4665" s="4" t="s">
        <v>24</v>
      </c>
      <c r="F4665" s="4" t="s">
        <v>10</v>
      </c>
      <c r="G4665" s="4" t="s">
        <v>9</v>
      </c>
      <c r="H4665" s="4" t="s">
        <v>9</v>
      </c>
      <c r="I4665" s="4" t="s">
        <v>10</v>
      </c>
      <c r="J4665" s="4" t="s">
        <v>10</v>
      </c>
      <c r="K4665" s="4" t="s">
        <v>9</v>
      </c>
      <c r="L4665" s="4" t="s">
        <v>9</v>
      </c>
      <c r="M4665" s="4" t="s">
        <v>9</v>
      </c>
      <c r="N4665" s="4" t="s">
        <v>9</v>
      </c>
      <c r="O4665" s="4" t="s">
        <v>6</v>
      </c>
    </row>
    <row r="4666" spans="1:15">
      <c r="A4666" t="n">
        <v>37339</v>
      </c>
      <c r="B4666" s="11" t="n">
        <v>50</v>
      </c>
      <c r="C4666" s="7" t="n">
        <v>0</v>
      </c>
      <c r="D4666" s="7" t="n">
        <v>2119</v>
      </c>
      <c r="E4666" s="7" t="n">
        <v>0.800000011920929</v>
      </c>
      <c r="F4666" s="7" t="n">
        <v>0</v>
      </c>
      <c r="G4666" s="7" t="n">
        <v>0</v>
      </c>
      <c r="H4666" s="7" t="n">
        <v>0</v>
      </c>
      <c r="I4666" s="7" t="n">
        <v>1</v>
      </c>
      <c r="J4666" s="7" t="n">
        <v>1560</v>
      </c>
      <c r="K4666" s="7" t="n">
        <v>0</v>
      </c>
      <c r="L4666" s="7" t="n">
        <v>0</v>
      </c>
      <c r="M4666" s="7" t="n">
        <v>0</v>
      </c>
      <c r="N4666" s="7" t="n">
        <v>1120403456</v>
      </c>
      <c r="O4666" s="7" t="s">
        <v>13</v>
      </c>
    </row>
    <row r="4667" spans="1:15">
      <c r="A4667" t="s">
        <v>4</v>
      </c>
      <c r="B4667" s="4" t="s">
        <v>5</v>
      </c>
      <c r="C4667" s="4" t="s">
        <v>10</v>
      </c>
    </row>
    <row r="4668" spans="1:15">
      <c r="A4668" t="n">
        <v>37378</v>
      </c>
      <c r="B4668" s="41" t="n">
        <v>16</v>
      </c>
      <c r="C4668" s="7" t="n">
        <v>900</v>
      </c>
    </row>
    <row r="4669" spans="1:15">
      <c r="A4669" t="s">
        <v>4</v>
      </c>
      <c r="B4669" s="4" t="s">
        <v>5</v>
      </c>
      <c r="C4669" s="4" t="s">
        <v>14</v>
      </c>
      <c r="D4669" s="4" t="s">
        <v>24</v>
      </c>
      <c r="E4669" s="4" t="s">
        <v>24</v>
      </c>
      <c r="F4669" s="4" t="s">
        <v>24</v>
      </c>
    </row>
    <row r="4670" spans="1:15">
      <c r="A4670" t="n">
        <v>37381</v>
      </c>
      <c r="B4670" s="66" t="n">
        <v>45</v>
      </c>
      <c r="C4670" s="7" t="n">
        <v>9</v>
      </c>
      <c r="D4670" s="7" t="n">
        <v>0</v>
      </c>
      <c r="E4670" s="7" t="n">
        <v>0.239999994635582</v>
      </c>
      <c r="F4670" s="7" t="n">
        <v>0.150000005960464</v>
      </c>
    </row>
    <row r="4671" spans="1:15">
      <c r="A4671" t="s">
        <v>4</v>
      </c>
      <c r="B4671" s="4" t="s">
        <v>5</v>
      </c>
      <c r="C4671" s="4" t="s">
        <v>14</v>
      </c>
      <c r="D4671" s="4" t="s">
        <v>9</v>
      </c>
      <c r="E4671" s="4" t="s">
        <v>9</v>
      </c>
      <c r="F4671" s="4" t="s">
        <v>9</v>
      </c>
    </row>
    <row r="4672" spans="1:15">
      <c r="A4672" t="n">
        <v>37395</v>
      </c>
      <c r="B4672" s="11" t="n">
        <v>50</v>
      </c>
      <c r="C4672" s="7" t="n">
        <v>255</v>
      </c>
      <c r="D4672" s="7" t="n">
        <v>1045220557</v>
      </c>
      <c r="E4672" s="7" t="n">
        <v>1065353216</v>
      </c>
      <c r="F4672" s="7" t="n">
        <v>1036831949</v>
      </c>
    </row>
    <row r="4673" spans="1:15">
      <c r="A4673" t="s">
        <v>4</v>
      </c>
      <c r="B4673" s="4" t="s">
        <v>5</v>
      </c>
      <c r="C4673" s="4" t="s">
        <v>14</v>
      </c>
      <c r="D4673" s="4" t="s">
        <v>10</v>
      </c>
      <c r="E4673" s="4" t="s">
        <v>24</v>
      </c>
      <c r="F4673" s="4" t="s">
        <v>10</v>
      </c>
      <c r="G4673" s="4" t="s">
        <v>9</v>
      </c>
      <c r="H4673" s="4" t="s">
        <v>9</v>
      </c>
      <c r="I4673" s="4" t="s">
        <v>10</v>
      </c>
      <c r="J4673" s="4" t="s">
        <v>10</v>
      </c>
      <c r="K4673" s="4" t="s">
        <v>9</v>
      </c>
      <c r="L4673" s="4" t="s">
        <v>9</v>
      </c>
      <c r="M4673" s="4" t="s">
        <v>9</v>
      </c>
      <c r="N4673" s="4" t="s">
        <v>9</v>
      </c>
      <c r="O4673" s="4" t="s">
        <v>6</v>
      </c>
    </row>
    <row r="4674" spans="1:15">
      <c r="A4674" t="n">
        <v>37409</v>
      </c>
      <c r="B4674" s="11" t="n">
        <v>50</v>
      </c>
      <c r="C4674" s="7" t="n">
        <v>0</v>
      </c>
      <c r="D4674" s="7" t="n">
        <v>2119</v>
      </c>
      <c r="E4674" s="7" t="n">
        <v>0.800000011920929</v>
      </c>
      <c r="F4674" s="7" t="n">
        <v>0</v>
      </c>
      <c r="G4674" s="7" t="n">
        <v>0</v>
      </c>
      <c r="H4674" s="7" t="n">
        <v>0</v>
      </c>
      <c r="I4674" s="7" t="n">
        <v>1</v>
      </c>
      <c r="J4674" s="7" t="n">
        <v>1560</v>
      </c>
      <c r="K4674" s="7" t="n">
        <v>0</v>
      </c>
      <c r="L4674" s="7" t="n">
        <v>0</v>
      </c>
      <c r="M4674" s="7" t="n">
        <v>0</v>
      </c>
      <c r="N4674" s="7" t="n">
        <v>1120403456</v>
      </c>
      <c r="O4674" s="7" t="s">
        <v>13</v>
      </c>
    </row>
    <row r="4675" spans="1:15">
      <c r="A4675" t="s">
        <v>4</v>
      </c>
      <c r="B4675" s="4" t="s">
        <v>5</v>
      </c>
      <c r="C4675" s="4" t="s">
        <v>10</v>
      </c>
    </row>
    <row r="4676" spans="1:15">
      <c r="A4676" t="n">
        <v>37448</v>
      </c>
      <c r="B4676" s="41" t="n">
        <v>16</v>
      </c>
      <c r="C4676" s="7" t="n">
        <v>900</v>
      </c>
    </row>
    <row r="4677" spans="1:15">
      <c r="A4677" t="s">
        <v>4</v>
      </c>
      <c r="B4677" s="4" t="s">
        <v>5</v>
      </c>
      <c r="C4677" s="4" t="s">
        <v>14</v>
      </c>
      <c r="D4677" s="4" t="s">
        <v>24</v>
      </c>
      <c r="E4677" s="4" t="s">
        <v>24</v>
      </c>
      <c r="F4677" s="4" t="s">
        <v>24</v>
      </c>
    </row>
    <row r="4678" spans="1:15">
      <c r="A4678" t="n">
        <v>37451</v>
      </c>
      <c r="B4678" s="66" t="n">
        <v>45</v>
      </c>
      <c r="C4678" s="7" t="n">
        <v>9</v>
      </c>
      <c r="D4678" s="7" t="n">
        <v>0</v>
      </c>
      <c r="E4678" s="7" t="n">
        <v>0.259999990463257</v>
      </c>
      <c r="F4678" s="7" t="n">
        <v>0.150000005960464</v>
      </c>
    </row>
    <row r="4679" spans="1:15">
      <c r="A4679" t="s">
        <v>4</v>
      </c>
      <c r="B4679" s="4" t="s">
        <v>5</v>
      </c>
      <c r="C4679" s="4" t="s">
        <v>14</v>
      </c>
      <c r="D4679" s="4" t="s">
        <v>9</v>
      </c>
      <c r="E4679" s="4" t="s">
        <v>9</v>
      </c>
      <c r="F4679" s="4" t="s">
        <v>9</v>
      </c>
    </row>
    <row r="4680" spans="1:15">
      <c r="A4680" t="n">
        <v>37465</v>
      </c>
      <c r="B4680" s="11" t="n">
        <v>50</v>
      </c>
      <c r="C4680" s="7" t="n">
        <v>255</v>
      </c>
      <c r="D4680" s="7" t="n">
        <v>1045220557</v>
      </c>
      <c r="E4680" s="7" t="n">
        <v>1065353216</v>
      </c>
      <c r="F4680" s="7" t="n">
        <v>1036831949</v>
      </c>
    </row>
    <row r="4681" spans="1:15">
      <c r="A4681" t="s">
        <v>4</v>
      </c>
      <c r="B4681" s="4" t="s">
        <v>5</v>
      </c>
      <c r="C4681" s="4" t="s">
        <v>14</v>
      </c>
      <c r="D4681" s="4" t="s">
        <v>10</v>
      </c>
      <c r="E4681" s="4" t="s">
        <v>24</v>
      </c>
      <c r="F4681" s="4" t="s">
        <v>10</v>
      </c>
      <c r="G4681" s="4" t="s">
        <v>9</v>
      </c>
      <c r="H4681" s="4" t="s">
        <v>9</v>
      </c>
      <c r="I4681" s="4" t="s">
        <v>10</v>
      </c>
      <c r="J4681" s="4" t="s">
        <v>10</v>
      </c>
      <c r="K4681" s="4" t="s">
        <v>9</v>
      </c>
      <c r="L4681" s="4" t="s">
        <v>9</v>
      </c>
      <c r="M4681" s="4" t="s">
        <v>9</v>
      </c>
      <c r="N4681" s="4" t="s">
        <v>9</v>
      </c>
      <c r="O4681" s="4" t="s">
        <v>6</v>
      </c>
    </row>
    <row r="4682" spans="1:15">
      <c r="A4682" t="n">
        <v>37479</v>
      </c>
      <c r="B4682" s="11" t="n">
        <v>50</v>
      </c>
      <c r="C4682" s="7" t="n">
        <v>0</v>
      </c>
      <c r="D4682" s="7" t="n">
        <v>2119</v>
      </c>
      <c r="E4682" s="7" t="n">
        <v>0.800000011920929</v>
      </c>
      <c r="F4682" s="7" t="n">
        <v>0</v>
      </c>
      <c r="G4682" s="7" t="n">
        <v>0</v>
      </c>
      <c r="H4682" s="7" t="n">
        <v>0</v>
      </c>
      <c r="I4682" s="7" t="n">
        <v>1</v>
      </c>
      <c r="J4682" s="7" t="n">
        <v>1560</v>
      </c>
      <c r="K4682" s="7" t="n">
        <v>0</v>
      </c>
      <c r="L4682" s="7" t="n">
        <v>0</v>
      </c>
      <c r="M4682" s="7" t="n">
        <v>0</v>
      </c>
      <c r="N4682" s="7" t="n">
        <v>1120403456</v>
      </c>
      <c r="O4682" s="7" t="s">
        <v>13</v>
      </c>
    </row>
    <row r="4683" spans="1:15">
      <c r="A4683" t="s">
        <v>4</v>
      </c>
      <c r="B4683" s="4" t="s">
        <v>5</v>
      </c>
      <c r="C4683" s="4" t="s">
        <v>10</v>
      </c>
    </row>
    <row r="4684" spans="1:15">
      <c r="A4684" t="n">
        <v>37518</v>
      </c>
      <c r="B4684" s="41" t="n">
        <v>16</v>
      </c>
      <c r="C4684" s="7" t="n">
        <v>900</v>
      </c>
    </row>
    <row r="4685" spans="1:15">
      <c r="A4685" t="s">
        <v>4</v>
      </c>
      <c r="B4685" s="4" t="s">
        <v>5</v>
      </c>
      <c r="C4685" s="4" t="s">
        <v>14</v>
      </c>
      <c r="D4685" s="4" t="s">
        <v>24</v>
      </c>
      <c r="E4685" s="4" t="s">
        <v>24</v>
      </c>
      <c r="F4685" s="4" t="s">
        <v>24</v>
      </c>
    </row>
    <row r="4686" spans="1:15">
      <c r="A4686" t="n">
        <v>37521</v>
      </c>
      <c r="B4686" s="66" t="n">
        <v>45</v>
      </c>
      <c r="C4686" s="7" t="n">
        <v>9</v>
      </c>
      <c r="D4686" s="7" t="n">
        <v>0</v>
      </c>
      <c r="E4686" s="7" t="n">
        <v>0.150000005960464</v>
      </c>
      <c r="F4686" s="7" t="n">
        <v>0.150000005960464</v>
      </c>
    </row>
    <row r="4687" spans="1:15">
      <c r="A4687" t="s">
        <v>4</v>
      </c>
      <c r="B4687" s="4" t="s">
        <v>5</v>
      </c>
      <c r="C4687" s="4" t="s">
        <v>14</v>
      </c>
      <c r="D4687" s="4" t="s">
        <v>9</v>
      </c>
      <c r="E4687" s="4" t="s">
        <v>9</v>
      </c>
      <c r="F4687" s="4" t="s">
        <v>9</v>
      </c>
    </row>
    <row r="4688" spans="1:15">
      <c r="A4688" t="n">
        <v>37535</v>
      </c>
      <c r="B4688" s="11" t="n">
        <v>50</v>
      </c>
      <c r="C4688" s="7" t="n">
        <v>255</v>
      </c>
      <c r="D4688" s="7" t="n">
        <v>1045220557</v>
      </c>
      <c r="E4688" s="7" t="n">
        <v>1065353216</v>
      </c>
      <c r="F4688" s="7" t="n">
        <v>1036831949</v>
      </c>
    </row>
    <row r="4689" spans="1:15">
      <c r="A4689" t="s">
        <v>4</v>
      </c>
      <c r="B4689" s="4" t="s">
        <v>5</v>
      </c>
      <c r="C4689" s="4" t="s">
        <v>14</v>
      </c>
      <c r="D4689" s="4" t="s">
        <v>10</v>
      </c>
      <c r="E4689" s="4" t="s">
        <v>24</v>
      </c>
      <c r="F4689" s="4" t="s">
        <v>10</v>
      </c>
      <c r="G4689" s="4" t="s">
        <v>9</v>
      </c>
      <c r="H4689" s="4" t="s">
        <v>9</v>
      </c>
      <c r="I4689" s="4" t="s">
        <v>10</v>
      </c>
      <c r="J4689" s="4" t="s">
        <v>10</v>
      </c>
      <c r="K4689" s="4" t="s">
        <v>9</v>
      </c>
      <c r="L4689" s="4" t="s">
        <v>9</v>
      </c>
      <c r="M4689" s="4" t="s">
        <v>9</v>
      </c>
      <c r="N4689" s="4" t="s">
        <v>9</v>
      </c>
      <c r="O4689" s="4" t="s">
        <v>6</v>
      </c>
    </row>
    <row r="4690" spans="1:15">
      <c r="A4690" t="n">
        <v>37549</v>
      </c>
      <c r="B4690" s="11" t="n">
        <v>50</v>
      </c>
      <c r="C4690" s="7" t="n">
        <v>0</v>
      </c>
      <c r="D4690" s="7" t="n">
        <v>2119</v>
      </c>
      <c r="E4690" s="7" t="n">
        <v>0.800000011920929</v>
      </c>
      <c r="F4690" s="7" t="n">
        <v>0</v>
      </c>
      <c r="G4690" s="7" t="n">
        <v>0</v>
      </c>
      <c r="H4690" s="7" t="n">
        <v>0</v>
      </c>
      <c r="I4690" s="7" t="n">
        <v>1</v>
      </c>
      <c r="J4690" s="7" t="n">
        <v>1560</v>
      </c>
      <c r="K4690" s="7" t="n">
        <v>0</v>
      </c>
      <c r="L4690" s="7" t="n">
        <v>0</v>
      </c>
      <c r="M4690" s="7" t="n">
        <v>0</v>
      </c>
      <c r="N4690" s="7" t="n">
        <v>1120403456</v>
      </c>
      <c r="O4690" s="7" t="s">
        <v>13</v>
      </c>
    </row>
    <row r="4691" spans="1:15">
      <c r="A4691" t="s">
        <v>4</v>
      </c>
      <c r="B4691" s="4" t="s">
        <v>5</v>
      </c>
      <c r="C4691" s="4" t="s">
        <v>10</v>
      </c>
    </row>
    <row r="4692" spans="1:15">
      <c r="A4692" t="n">
        <v>37588</v>
      </c>
      <c r="B4692" s="41" t="n">
        <v>16</v>
      </c>
      <c r="C4692" s="7" t="n">
        <v>900</v>
      </c>
    </row>
    <row r="4693" spans="1:15">
      <c r="A4693" t="s">
        <v>4</v>
      </c>
      <c r="B4693" s="4" t="s">
        <v>5</v>
      </c>
      <c r="C4693" s="4" t="s">
        <v>14</v>
      </c>
      <c r="D4693" s="4" t="s">
        <v>24</v>
      </c>
      <c r="E4693" s="4" t="s">
        <v>24</v>
      </c>
      <c r="F4693" s="4" t="s">
        <v>24</v>
      </c>
    </row>
    <row r="4694" spans="1:15">
      <c r="A4694" t="n">
        <v>37591</v>
      </c>
      <c r="B4694" s="66" t="n">
        <v>45</v>
      </c>
      <c r="C4694" s="7" t="n">
        <v>9</v>
      </c>
      <c r="D4694" s="7" t="n">
        <v>0</v>
      </c>
      <c r="E4694" s="7" t="n">
        <v>0.150000005960464</v>
      </c>
      <c r="F4694" s="7" t="n">
        <v>0.150000005960464</v>
      </c>
    </row>
    <row r="4695" spans="1:15">
      <c r="A4695" t="s">
        <v>4</v>
      </c>
      <c r="B4695" s="4" t="s">
        <v>5</v>
      </c>
      <c r="C4695" s="4" t="s">
        <v>14</v>
      </c>
      <c r="D4695" s="4" t="s">
        <v>9</v>
      </c>
      <c r="E4695" s="4" t="s">
        <v>9</v>
      </c>
      <c r="F4695" s="4" t="s">
        <v>9</v>
      </c>
    </row>
    <row r="4696" spans="1:15">
      <c r="A4696" t="n">
        <v>37605</v>
      </c>
      <c r="B4696" s="11" t="n">
        <v>50</v>
      </c>
      <c r="C4696" s="7" t="n">
        <v>255</v>
      </c>
      <c r="D4696" s="7" t="n">
        <v>1045220557</v>
      </c>
      <c r="E4696" s="7" t="n">
        <v>1065353216</v>
      </c>
      <c r="F4696" s="7" t="n">
        <v>1036831949</v>
      </c>
    </row>
    <row r="4697" spans="1:15">
      <c r="A4697" t="s">
        <v>4</v>
      </c>
      <c r="B4697" s="4" t="s">
        <v>5</v>
      </c>
      <c r="C4697" s="4" t="s">
        <v>14</v>
      </c>
      <c r="D4697" s="4" t="s">
        <v>10</v>
      </c>
      <c r="E4697" s="4" t="s">
        <v>24</v>
      </c>
      <c r="F4697" s="4" t="s">
        <v>10</v>
      </c>
      <c r="G4697" s="4" t="s">
        <v>9</v>
      </c>
      <c r="H4697" s="4" t="s">
        <v>9</v>
      </c>
      <c r="I4697" s="4" t="s">
        <v>10</v>
      </c>
      <c r="J4697" s="4" t="s">
        <v>10</v>
      </c>
      <c r="K4697" s="4" t="s">
        <v>9</v>
      </c>
      <c r="L4697" s="4" t="s">
        <v>9</v>
      </c>
      <c r="M4697" s="4" t="s">
        <v>9</v>
      </c>
      <c r="N4697" s="4" t="s">
        <v>9</v>
      </c>
      <c r="O4697" s="4" t="s">
        <v>6</v>
      </c>
    </row>
    <row r="4698" spans="1:15">
      <c r="A4698" t="n">
        <v>37619</v>
      </c>
      <c r="B4698" s="11" t="n">
        <v>50</v>
      </c>
      <c r="C4698" s="7" t="n">
        <v>0</v>
      </c>
      <c r="D4698" s="7" t="n">
        <v>2119</v>
      </c>
      <c r="E4698" s="7" t="n">
        <v>0.800000011920929</v>
      </c>
      <c r="F4698" s="7" t="n">
        <v>0</v>
      </c>
      <c r="G4698" s="7" t="n">
        <v>0</v>
      </c>
      <c r="H4698" s="7" t="n">
        <v>0</v>
      </c>
      <c r="I4698" s="7" t="n">
        <v>1</v>
      </c>
      <c r="J4698" s="7" t="n">
        <v>1560</v>
      </c>
      <c r="K4698" s="7" t="n">
        <v>0</v>
      </c>
      <c r="L4698" s="7" t="n">
        <v>0</v>
      </c>
      <c r="M4698" s="7" t="n">
        <v>0</v>
      </c>
      <c r="N4698" s="7" t="n">
        <v>1120403456</v>
      </c>
      <c r="O4698" s="7" t="s">
        <v>13</v>
      </c>
    </row>
    <row r="4699" spans="1:15">
      <c r="A4699" t="s">
        <v>4</v>
      </c>
      <c r="B4699" s="4" t="s">
        <v>5</v>
      </c>
      <c r="C4699" s="4" t="s">
        <v>10</v>
      </c>
    </row>
    <row r="4700" spans="1:15">
      <c r="A4700" t="n">
        <v>37658</v>
      </c>
      <c r="B4700" s="41" t="n">
        <v>16</v>
      </c>
      <c r="C4700" s="7" t="n">
        <v>900</v>
      </c>
    </row>
    <row r="4701" spans="1:15">
      <c r="A4701" t="s">
        <v>4</v>
      </c>
      <c r="B4701" s="4" t="s">
        <v>5</v>
      </c>
      <c r="C4701" s="4" t="s">
        <v>14</v>
      </c>
      <c r="D4701" s="4" t="s">
        <v>9</v>
      </c>
      <c r="E4701" s="4" t="s">
        <v>9</v>
      </c>
      <c r="F4701" s="4" t="s">
        <v>9</v>
      </c>
    </row>
    <row r="4702" spans="1:15">
      <c r="A4702" t="n">
        <v>37661</v>
      </c>
      <c r="B4702" s="11" t="n">
        <v>50</v>
      </c>
      <c r="C4702" s="7" t="n">
        <v>255</v>
      </c>
      <c r="D4702" s="7" t="n">
        <v>1045220557</v>
      </c>
      <c r="E4702" s="7" t="n">
        <v>1065353216</v>
      </c>
      <c r="F4702" s="7" t="n">
        <v>1036831949</v>
      </c>
    </row>
    <row r="4703" spans="1:15">
      <c r="A4703" t="s">
        <v>4</v>
      </c>
      <c r="B4703" s="4" t="s">
        <v>5</v>
      </c>
      <c r="C4703" s="4" t="s">
        <v>14</v>
      </c>
      <c r="D4703" s="4" t="s">
        <v>10</v>
      </c>
      <c r="E4703" s="4" t="s">
        <v>24</v>
      </c>
      <c r="F4703" s="4" t="s">
        <v>10</v>
      </c>
      <c r="G4703" s="4" t="s">
        <v>9</v>
      </c>
      <c r="H4703" s="4" t="s">
        <v>9</v>
      </c>
      <c r="I4703" s="4" t="s">
        <v>10</v>
      </c>
      <c r="J4703" s="4" t="s">
        <v>10</v>
      </c>
      <c r="K4703" s="4" t="s">
        <v>9</v>
      </c>
      <c r="L4703" s="4" t="s">
        <v>9</v>
      </c>
      <c r="M4703" s="4" t="s">
        <v>9</v>
      </c>
      <c r="N4703" s="4" t="s">
        <v>9</v>
      </c>
      <c r="O4703" s="4" t="s">
        <v>6</v>
      </c>
    </row>
    <row r="4704" spans="1:15">
      <c r="A4704" t="n">
        <v>37675</v>
      </c>
      <c r="B4704" s="11" t="n">
        <v>50</v>
      </c>
      <c r="C4704" s="7" t="n">
        <v>0</v>
      </c>
      <c r="D4704" s="7" t="n">
        <v>2119</v>
      </c>
      <c r="E4704" s="7" t="n">
        <v>0.800000011920929</v>
      </c>
      <c r="F4704" s="7" t="n">
        <v>0</v>
      </c>
      <c r="G4704" s="7" t="n">
        <v>0</v>
      </c>
      <c r="H4704" s="7" t="n">
        <v>0</v>
      </c>
      <c r="I4704" s="7" t="n">
        <v>1</v>
      </c>
      <c r="J4704" s="7" t="n">
        <v>1560</v>
      </c>
      <c r="K4704" s="7" t="n">
        <v>0</v>
      </c>
      <c r="L4704" s="7" t="n">
        <v>0</v>
      </c>
      <c r="M4704" s="7" t="n">
        <v>0</v>
      </c>
      <c r="N4704" s="7" t="n">
        <v>1120403456</v>
      </c>
      <c r="O4704" s="7" t="s">
        <v>13</v>
      </c>
    </row>
    <row r="4705" spans="1:15">
      <c r="A4705" t="s">
        <v>4</v>
      </c>
      <c r="B4705" s="4" t="s">
        <v>5</v>
      </c>
      <c r="C4705" s="4" t="s">
        <v>10</v>
      </c>
    </row>
    <row r="4706" spans="1:15">
      <c r="A4706" t="n">
        <v>37714</v>
      </c>
      <c r="B4706" s="41" t="n">
        <v>16</v>
      </c>
      <c r="C4706" s="7" t="n">
        <v>900</v>
      </c>
    </row>
    <row r="4707" spans="1:15">
      <c r="A4707" t="s">
        <v>4</v>
      </c>
      <c r="B4707" s="4" t="s">
        <v>5</v>
      </c>
    </row>
    <row r="4708" spans="1:15">
      <c r="A4708" t="n">
        <v>37717</v>
      </c>
      <c r="B4708" s="5" t="n">
        <v>1</v>
      </c>
    </row>
    <row r="4709" spans="1:15" s="3" customFormat="1" customHeight="0">
      <c r="A4709" s="3" t="s">
        <v>2</v>
      </c>
      <c r="B4709" s="3" t="s">
        <v>385</v>
      </c>
    </row>
    <row r="4710" spans="1:15">
      <c r="A4710" t="s">
        <v>4</v>
      </c>
      <c r="B4710" s="4" t="s">
        <v>5</v>
      </c>
      <c r="C4710" s="4" t="s">
        <v>10</v>
      </c>
      <c r="D4710" s="4" t="s">
        <v>10</v>
      </c>
      <c r="E4710" s="4" t="s">
        <v>24</v>
      </c>
      <c r="F4710" s="4" t="s">
        <v>24</v>
      </c>
      <c r="G4710" s="4" t="s">
        <v>24</v>
      </c>
      <c r="H4710" s="4" t="s">
        <v>24</v>
      </c>
      <c r="I4710" s="4" t="s">
        <v>14</v>
      </c>
      <c r="J4710" s="4" t="s">
        <v>10</v>
      </c>
    </row>
    <row r="4711" spans="1:15">
      <c r="A4711" t="n">
        <v>37720</v>
      </c>
      <c r="B4711" s="75" t="n">
        <v>55</v>
      </c>
      <c r="C4711" s="7" t="n">
        <v>65534</v>
      </c>
      <c r="D4711" s="7" t="n">
        <v>65533</v>
      </c>
      <c r="E4711" s="7" t="n">
        <v>-133.970001220703</v>
      </c>
      <c r="F4711" s="7" t="n">
        <v>-1.1599999666214</v>
      </c>
      <c r="G4711" s="7" t="n">
        <v>135.259994506836</v>
      </c>
      <c r="H4711" s="7" t="n">
        <v>3.5</v>
      </c>
      <c r="I4711" s="7" t="n">
        <v>1</v>
      </c>
      <c r="J4711" s="7" t="n">
        <v>128</v>
      </c>
    </row>
    <row r="4712" spans="1:15">
      <c r="A4712" t="s">
        <v>4</v>
      </c>
      <c r="B4712" s="4" t="s">
        <v>5</v>
      </c>
      <c r="C4712" s="4" t="s">
        <v>10</v>
      </c>
      <c r="D4712" s="4" t="s">
        <v>14</v>
      </c>
    </row>
    <row r="4713" spans="1:15">
      <c r="A4713" t="n">
        <v>37744</v>
      </c>
      <c r="B4713" s="76" t="n">
        <v>56</v>
      </c>
      <c r="C4713" s="7" t="n">
        <v>65534</v>
      </c>
      <c r="D4713" s="7" t="n">
        <v>0</v>
      </c>
    </row>
    <row r="4714" spans="1:15">
      <c r="A4714" t="s">
        <v>4</v>
      </c>
      <c r="B4714" s="4" t="s">
        <v>5</v>
      </c>
      <c r="C4714" s="4" t="s">
        <v>10</v>
      </c>
      <c r="D4714" s="4" t="s">
        <v>10</v>
      </c>
      <c r="E4714" s="4" t="s">
        <v>24</v>
      </c>
      <c r="F4714" s="4" t="s">
        <v>24</v>
      </c>
      <c r="G4714" s="4" t="s">
        <v>24</v>
      </c>
      <c r="H4714" s="4" t="s">
        <v>24</v>
      </c>
      <c r="I4714" s="4" t="s">
        <v>14</v>
      </c>
      <c r="J4714" s="4" t="s">
        <v>10</v>
      </c>
    </row>
    <row r="4715" spans="1:15">
      <c r="A4715" t="n">
        <v>37748</v>
      </c>
      <c r="B4715" s="75" t="n">
        <v>55</v>
      </c>
      <c r="C4715" s="7" t="n">
        <v>65534</v>
      </c>
      <c r="D4715" s="7" t="n">
        <v>65533</v>
      </c>
      <c r="E4715" s="7" t="n">
        <v>-131.809997558594</v>
      </c>
      <c r="F4715" s="7" t="n">
        <v>-1.1599999666214</v>
      </c>
      <c r="G4715" s="7" t="n">
        <v>135.259994506836</v>
      </c>
      <c r="H4715" s="7" t="n">
        <v>3.5</v>
      </c>
      <c r="I4715" s="7" t="n">
        <v>1</v>
      </c>
      <c r="J4715" s="7" t="n">
        <v>0</v>
      </c>
    </row>
    <row r="4716" spans="1:15">
      <c r="A4716" t="s">
        <v>4</v>
      </c>
      <c r="B4716" s="4" t="s">
        <v>5</v>
      </c>
    </row>
    <row r="4717" spans="1:15">
      <c r="A4717" t="n">
        <v>37772</v>
      </c>
      <c r="B4717" s="5" t="n">
        <v>1</v>
      </c>
    </row>
    <row r="4718" spans="1:15" s="3" customFormat="1" customHeight="0">
      <c r="A4718" s="3" t="s">
        <v>2</v>
      </c>
      <c r="B4718" s="3" t="s">
        <v>386</v>
      </c>
    </row>
    <row r="4719" spans="1:15">
      <c r="A4719" t="s">
        <v>4</v>
      </c>
      <c r="B4719" s="4" t="s">
        <v>5</v>
      </c>
      <c r="C4719" s="4" t="s">
        <v>10</v>
      </c>
    </row>
    <row r="4720" spans="1:15">
      <c r="A4720" t="n">
        <v>37776</v>
      </c>
      <c r="B4720" s="41" t="n">
        <v>16</v>
      </c>
      <c r="C4720" s="7" t="n">
        <v>200</v>
      </c>
    </row>
    <row r="4721" spans="1:10">
      <c r="A4721" t="s">
        <v>4</v>
      </c>
      <c r="B4721" s="4" t="s">
        <v>5</v>
      </c>
      <c r="C4721" s="4" t="s">
        <v>10</v>
      </c>
      <c r="D4721" s="4" t="s">
        <v>10</v>
      </c>
      <c r="E4721" s="4" t="s">
        <v>24</v>
      </c>
      <c r="F4721" s="4" t="s">
        <v>24</v>
      </c>
      <c r="G4721" s="4" t="s">
        <v>24</v>
      </c>
      <c r="H4721" s="4" t="s">
        <v>24</v>
      </c>
      <c r="I4721" s="4" t="s">
        <v>14</v>
      </c>
      <c r="J4721" s="4" t="s">
        <v>10</v>
      </c>
    </row>
    <row r="4722" spans="1:10">
      <c r="A4722" t="n">
        <v>37779</v>
      </c>
      <c r="B4722" s="75" t="n">
        <v>55</v>
      </c>
      <c r="C4722" s="7" t="n">
        <v>65534</v>
      </c>
      <c r="D4722" s="7" t="n">
        <v>65533</v>
      </c>
      <c r="E4722" s="7" t="n">
        <v>-142</v>
      </c>
      <c r="F4722" s="7" t="n">
        <v>-1.1599999666214</v>
      </c>
      <c r="G4722" s="7" t="n">
        <v>138.419998168945</v>
      </c>
      <c r="H4722" s="7" t="n">
        <v>3.5</v>
      </c>
      <c r="I4722" s="7" t="n">
        <v>1</v>
      </c>
      <c r="J4722" s="7" t="n">
        <v>128</v>
      </c>
    </row>
    <row r="4723" spans="1:10">
      <c r="A4723" t="s">
        <v>4</v>
      </c>
      <c r="B4723" s="4" t="s">
        <v>5</v>
      </c>
      <c r="C4723" s="4" t="s">
        <v>10</v>
      </c>
      <c r="D4723" s="4" t="s">
        <v>14</v>
      </c>
    </row>
    <row r="4724" spans="1:10">
      <c r="A4724" t="n">
        <v>37803</v>
      </c>
      <c r="B4724" s="76" t="n">
        <v>56</v>
      </c>
      <c r="C4724" s="7" t="n">
        <v>65534</v>
      </c>
      <c r="D4724" s="7" t="n">
        <v>0</v>
      </c>
    </row>
    <row r="4725" spans="1:10">
      <c r="A4725" t="s">
        <v>4</v>
      </c>
      <c r="B4725" s="4" t="s">
        <v>5</v>
      </c>
      <c r="C4725" s="4" t="s">
        <v>10</v>
      </c>
      <c r="D4725" s="4" t="s">
        <v>10</v>
      </c>
      <c r="E4725" s="4" t="s">
        <v>24</v>
      </c>
      <c r="F4725" s="4" t="s">
        <v>24</v>
      </c>
      <c r="G4725" s="4" t="s">
        <v>24</v>
      </c>
      <c r="H4725" s="4" t="s">
        <v>24</v>
      </c>
      <c r="I4725" s="4" t="s">
        <v>14</v>
      </c>
      <c r="J4725" s="4" t="s">
        <v>10</v>
      </c>
    </row>
    <row r="4726" spans="1:10">
      <c r="A4726" t="n">
        <v>37807</v>
      </c>
      <c r="B4726" s="75" t="n">
        <v>55</v>
      </c>
      <c r="C4726" s="7" t="n">
        <v>65534</v>
      </c>
      <c r="D4726" s="7" t="n">
        <v>65533</v>
      </c>
      <c r="E4726" s="7" t="n">
        <v>-137</v>
      </c>
      <c r="F4726" s="7" t="n">
        <v>-1.1599999666214</v>
      </c>
      <c r="G4726" s="7" t="n">
        <v>141.419998168945</v>
      </c>
      <c r="H4726" s="7" t="n">
        <v>3.5</v>
      </c>
      <c r="I4726" s="7" t="n">
        <v>1</v>
      </c>
      <c r="J4726" s="7" t="n">
        <v>0</v>
      </c>
    </row>
    <row r="4727" spans="1:10">
      <c r="A4727" t="s">
        <v>4</v>
      </c>
      <c r="B4727" s="4" t="s">
        <v>5</v>
      </c>
      <c r="C4727" s="4" t="s">
        <v>10</v>
      </c>
      <c r="D4727" s="4" t="s">
        <v>14</v>
      </c>
    </row>
    <row r="4728" spans="1:10">
      <c r="A4728" t="n">
        <v>37831</v>
      </c>
      <c r="B4728" s="76" t="n">
        <v>56</v>
      </c>
      <c r="C4728" s="7" t="n">
        <v>65534</v>
      </c>
      <c r="D4728" s="7" t="n">
        <v>0</v>
      </c>
    </row>
    <row r="4729" spans="1:10">
      <c r="A4729" t="s">
        <v>4</v>
      </c>
      <c r="B4729" s="4" t="s">
        <v>5</v>
      </c>
      <c r="C4729" s="4" t="s">
        <v>10</v>
      </c>
      <c r="D4729" s="4" t="s">
        <v>24</v>
      </c>
      <c r="E4729" s="4" t="s">
        <v>24</v>
      </c>
      <c r="F4729" s="4" t="s">
        <v>14</v>
      </c>
    </row>
    <row r="4730" spans="1:10">
      <c r="A4730" t="n">
        <v>37835</v>
      </c>
      <c r="B4730" s="80" t="n">
        <v>52</v>
      </c>
      <c r="C4730" s="7" t="n">
        <v>65534</v>
      </c>
      <c r="D4730" s="7" t="n">
        <v>110.099998474121</v>
      </c>
      <c r="E4730" s="7" t="n">
        <v>10</v>
      </c>
      <c r="F4730" s="7" t="n">
        <v>0</v>
      </c>
    </row>
    <row r="4731" spans="1:10">
      <c r="A4731" t="s">
        <v>4</v>
      </c>
      <c r="B4731" s="4" t="s">
        <v>5</v>
      </c>
      <c r="C4731" s="4" t="s">
        <v>10</v>
      </c>
    </row>
    <row r="4732" spans="1:10">
      <c r="A4732" t="n">
        <v>37847</v>
      </c>
      <c r="B4732" s="56" t="n">
        <v>54</v>
      </c>
      <c r="C4732" s="7" t="n">
        <v>65534</v>
      </c>
    </row>
    <row r="4733" spans="1:10">
      <c r="A4733" t="s">
        <v>4</v>
      </c>
      <c r="B4733" s="4" t="s">
        <v>5</v>
      </c>
    </row>
    <row r="4734" spans="1:10">
      <c r="A4734" t="n">
        <v>37850</v>
      </c>
      <c r="B4734" s="5" t="n">
        <v>1</v>
      </c>
    </row>
    <row r="4735" spans="1:10" s="3" customFormat="1" customHeight="0">
      <c r="A4735" s="3" t="s">
        <v>2</v>
      </c>
      <c r="B4735" s="3" t="s">
        <v>387</v>
      </c>
    </row>
    <row r="4736" spans="1:10">
      <c r="A4736" t="s">
        <v>4</v>
      </c>
      <c r="B4736" s="4" t="s">
        <v>5</v>
      </c>
      <c r="C4736" s="4" t="s">
        <v>10</v>
      </c>
    </row>
    <row r="4737" spans="1:10">
      <c r="A4737" t="n">
        <v>37852</v>
      </c>
      <c r="B4737" s="41" t="n">
        <v>16</v>
      </c>
      <c r="C4737" s="7" t="n">
        <v>400</v>
      </c>
    </row>
    <row r="4738" spans="1:10">
      <c r="A4738" t="s">
        <v>4</v>
      </c>
      <c r="B4738" s="4" t="s">
        <v>5</v>
      </c>
      <c r="C4738" s="4" t="s">
        <v>10</v>
      </c>
      <c r="D4738" s="4" t="s">
        <v>10</v>
      </c>
      <c r="E4738" s="4" t="s">
        <v>24</v>
      </c>
      <c r="F4738" s="4" t="s">
        <v>24</v>
      </c>
      <c r="G4738" s="4" t="s">
        <v>24</v>
      </c>
      <c r="H4738" s="4" t="s">
        <v>24</v>
      </c>
      <c r="I4738" s="4" t="s">
        <v>14</v>
      </c>
      <c r="J4738" s="4" t="s">
        <v>10</v>
      </c>
    </row>
    <row r="4739" spans="1:10">
      <c r="A4739" t="n">
        <v>37855</v>
      </c>
      <c r="B4739" s="75" t="n">
        <v>55</v>
      </c>
      <c r="C4739" s="7" t="n">
        <v>65534</v>
      </c>
      <c r="D4739" s="7" t="n">
        <v>65533</v>
      </c>
      <c r="E4739" s="7" t="n">
        <v>-142</v>
      </c>
      <c r="F4739" s="7" t="n">
        <v>-1.1599999666214</v>
      </c>
      <c r="G4739" s="7" t="n">
        <v>132.160003662109</v>
      </c>
      <c r="H4739" s="7" t="n">
        <v>3.5</v>
      </c>
      <c r="I4739" s="7" t="n">
        <v>1</v>
      </c>
      <c r="J4739" s="7" t="n">
        <v>128</v>
      </c>
    </row>
    <row r="4740" spans="1:10">
      <c r="A4740" t="s">
        <v>4</v>
      </c>
      <c r="B4740" s="4" t="s">
        <v>5</v>
      </c>
      <c r="C4740" s="4" t="s">
        <v>10</v>
      </c>
      <c r="D4740" s="4" t="s">
        <v>14</v>
      </c>
    </row>
    <row r="4741" spans="1:10">
      <c r="A4741" t="n">
        <v>37879</v>
      </c>
      <c r="B4741" s="76" t="n">
        <v>56</v>
      </c>
      <c r="C4741" s="7" t="n">
        <v>65534</v>
      </c>
      <c r="D4741" s="7" t="n">
        <v>0</v>
      </c>
    </row>
    <row r="4742" spans="1:10">
      <c r="A4742" t="s">
        <v>4</v>
      </c>
      <c r="B4742" s="4" t="s">
        <v>5</v>
      </c>
      <c r="C4742" s="4" t="s">
        <v>10</v>
      </c>
      <c r="D4742" s="4" t="s">
        <v>10</v>
      </c>
      <c r="E4742" s="4" t="s">
        <v>24</v>
      </c>
      <c r="F4742" s="4" t="s">
        <v>24</v>
      </c>
      <c r="G4742" s="4" t="s">
        <v>24</v>
      </c>
      <c r="H4742" s="4" t="s">
        <v>24</v>
      </c>
      <c r="I4742" s="4" t="s">
        <v>14</v>
      </c>
      <c r="J4742" s="4" t="s">
        <v>10</v>
      </c>
    </row>
    <row r="4743" spans="1:10">
      <c r="A4743" t="n">
        <v>37883</v>
      </c>
      <c r="B4743" s="75" t="n">
        <v>55</v>
      </c>
      <c r="C4743" s="7" t="n">
        <v>65534</v>
      </c>
      <c r="D4743" s="7" t="n">
        <v>65533</v>
      </c>
      <c r="E4743" s="7" t="n">
        <v>-137</v>
      </c>
      <c r="F4743" s="7" t="n">
        <v>-1.1599999666214</v>
      </c>
      <c r="G4743" s="7" t="n">
        <v>129.410003662109</v>
      </c>
      <c r="H4743" s="7" t="n">
        <v>3.5</v>
      </c>
      <c r="I4743" s="7" t="n">
        <v>1</v>
      </c>
      <c r="J4743" s="7" t="n">
        <v>0</v>
      </c>
    </row>
    <row r="4744" spans="1:10">
      <c r="A4744" t="s">
        <v>4</v>
      </c>
      <c r="B4744" s="4" t="s">
        <v>5</v>
      </c>
      <c r="C4744" s="4" t="s">
        <v>10</v>
      </c>
      <c r="D4744" s="4" t="s">
        <v>14</v>
      </c>
    </row>
    <row r="4745" spans="1:10">
      <c r="A4745" t="n">
        <v>37907</v>
      </c>
      <c r="B4745" s="76" t="n">
        <v>56</v>
      </c>
      <c r="C4745" s="7" t="n">
        <v>65534</v>
      </c>
      <c r="D4745" s="7" t="n">
        <v>0</v>
      </c>
    </row>
    <row r="4746" spans="1:10">
      <c r="A4746" t="s">
        <v>4</v>
      </c>
      <c r="B4746" s="4" t="s">
        <v>5</v>
      </c>
      <c r="C4746" s="4" t="s">
        <v>10</v>
      </c>
      <c r="D4746" s="4" t="s">
        <v>24</v>
      </c>
      <c r="E4746" s="4" t="s">
        <v>24</v>
      </c>
      <c r="F4746" s="4" t="s">
        <v>14</v>
      </c>
    </row>
    <row r="4747" spans="1:10">
      <c r="A4747" t="n">
        <v>37911</v>
      </c>
      <c r="B4747" s="80" t="n">
        <v>52</v>
      </c>
      <c r="C4747" s="7" t="n">
        <v>65534</v>
      </c>
      <c r="D4747" s="7" t="n">
        <v>72.8000030517578</v>
      </c>
      <c r="E4747" s="7" t="n">
        <v>10</v>
      </c>
      <c r="F4747" s="7" t="n">
        <v>0</v>
      </c>
    </row>
    <row r="4748" spans="1:10">
      <c r="A4748" t="s">
        <v>4</v>
      </c>
      <c r="B4748" s="4" t="s">
        <v>5</v>
      </c>
      <c r="C4748" s="4" t="s">
        <v>10</v>
      </c>
    </row>
    <row r="4749" spans="1:10">
      <c r="A4749" t="n">
        <v>37923</v>
      </c>
      <c r="B4749" s="56" t="n">
        <v>54</v>
      </c>
      <c r="C4749" s="7" t="n">
        <v>65534</v>
      </c>
    </row>
    <row r="4750" spans="1:10">
      <c r="A4750" t="s">
        <v>4</v>
      </c>
      <c r="B4750" s="4" t="s">
        <v>5</v>
      </c>
    </row>
    <row r="4751" spans="1:10">
      <c r="A4751" t="n">
        <v>37926</v>
      </c>
      <c r="B4751" s="5" t="n">
        <v>1</v>
      </c>
    </row>
    <row r="4752" spans="1:10" s="3" customFormat="1" customHeight="0">
      <c r="A4752" s="3" t="s">
        <v>2</v>
      </c>
      <c r="B4752" s="3" t="s">
        <v>388</v>
      </c>
    </row>
    <row r="4753" spans="1:10">
      <c r="A4753" t="s">
        <v>4</v>
      </c>
      <c r="B4753" s="4" t="s">
        <v>5</v>
      </c>
      <c r="C4753" s="4" t="s">
        <v>10</v>
      </c>
    </row>
    <row r="4754" spans="1:10">
      <c r="A4754" t="n">
        <v>37928</v>
      </c>
      <c r="B4754" s="41" t="n">
        <v>16</v>
      </c>
      <c r="C4754" s="7" t="n">
        <v>600</v>
      </c>
    </row>
    <row r="4755" spans="1:10">
      <c r="A4755" t="s">
        <v>4</v>
      </c>
      <c r="B4755" s="4" t="s">
        <v>5</v>
      </c>
      <c r="C4755" s="4" t="s">
        <v>10</v>
      </c>
      <c r="D4755" s="4" t="s">
        <v>10</v>
      </c>
      <c r="E4755" s="4" t="s">
        <v>24</v>
      </c>
      <c r="F4755" s="4" t="s">
        <v>24</v>
      </c>
      <c r="G4755" s="4" t="s">
        <v>24</v>
      </c>
      <c r="H4755" s="4" t="s">
        <v>24</v>
      </c>
      <c r="I4755" s="4" t="s">
        <v>14</v>
      </c>
      <c r="J4755" s="4" t="s">
        <v>10</v>
      </c>
    </row>
    <row r="4756" spans="1:10">
      <c r="A4756" t="n">
        <v>37931</v>
      </c>
      <c r="B4756" s="75" t="n">
        <v>55</v>
      </c>
      <c r="C4756" s="7" t="n">
        <v>65534</v>
      </c>
      <c r="D4756" s="7" t="n">
        <v>65533</v>
      </c>
      <c r="E4756" s="7" t="n">
        <v>-143</v>
      </c>
      <c r="F4756" s="7" t="n">
        <v>-1.1599999666214</v>
      </c>
      <c r="G4756" s="7" t="n">
        <v>135.850006103516</v>
      </c>
      <c r="H4756" s="7" t="n">
        <v>3.5</v>
      </c>
      <c r="I4756" s="7" t="n">
        <v>1</v>
      </c>
      <c r="J4756" s="7" t="n">
        <v>128</v>
      </c>
    </row>
    <row r="4757" spans="1:10">
      <c r="A4757" t="s">
        <v>4</v>
      </c>
      <c r="B4757" s="4" t="s">
        <v>5</v>
      </c>
      <c r="C4757" s="4" t="s">
        <v>10</v>
      </c>
      <c r="D4757" s="4" t="s">
        <v>14</v>
      </c>
    </row>
    <row r="4758" spans="1:10">
      <c r="A4758" t="n">
        <v>37955</v>
      </c>
      <c r="B4758" s="76" t="n">
        <v>56</v>
      </c>
      <c r="C4758" s="7" t="n">
        <v>65534</v>
      </c>
      <c r="D4758" s="7" t="n">
        <v>0</v>
      </c>
    </row>
    <row r="4759" spans="1:10">
      <c r="A4759" t="s">
        <v>4</v>
      </c>
      <c r="B4759" s="4" t="s">
        <v>5</v>
      </c>
      <c r="C4759" s="4" t="s">
        <v>10</v>
      </c>
      <c r="D4759" s="4" t="s">
        <v>14</v>
      </c>
      <c r="E4759" s="4" t="s">
        <v>14</v>
      </c>
      <c r="F4759" s="4" t="s">
        <v>6</v>
      </c>
    </row>
    <row r="4760" spans="1:10">
      <c r="A4760" t="n">
        <v>37959</v>
      </c>
      <c r="B4760" s="61" t="n">
        <v>47</v>
      </c>
      <c r="C4760" s="7" t="n">
        <v>65534</v>
      </c>
      <c r="D4760" s="7" t="n">
        <v>0</v>
      </c>
      <c r="E4760" s="7" t="n">
        <v>0</v>
      </c>
      <c r="F4760" s="7" t="s">
        <v>100</v>
      </c>
    </row>
    <row r="4761" spans="1:10">
      <c r="A4761" t="s">
        <v>4</v>
      </c>
      <c r="B4761" s="4" t="s">
        <v>5</v>
      </c>
    </row>
    <row r="4762" spans="1:10">
      <c r="A4762" t="n">
        <v>37972</v>
      </c>
      <c r="B4762" s="5" t="n">
        <v>1</v>
      </c>
    </row>
    <row r="4763" spans="1:10" s="3" customFormat="1" customHeight="0">
      <c r="A4763" s="3" t="s">
        <v>2</v>
      </c>
      <c r="B4763" s="3" t="s">
        <v>389</v>
      </c>
    </row>
    <row r="4764" spans="1:10">
      <c r="A4764" t="s">
        <v>4</v>
      </c>
      <c r="B4764" s="4" t="s">
        <v>5</v>
      </c>
      <c r="C4764" s="4" t="s">
        <v>10</v>
      </c>
      <c r="D4764" s="4" t="s">
        <v>10</v>
      </c>
      <c r="E4764" s="4" t="s">
        <v>24</v>
      </c>
      <c r="F4764" s="4" t="s">
        <v>24</v>
      </c>
      <c r="G4764" s="4" t="s">
        <v>24</v>
      </c>
      <c r="H4764" s="4" t="s">
        <v>24</v>
      </c>
      <c r="I4764" s="4" t="s">
        <v>14</v>
      </c>
      <c r="J4764" s="4" t="s">
        <v>10</v>
      </c>
    </row>
    <row r="4765" spans="1:10">
      <c r="A4765" t="n">
        <v>37976</v>
      </c>
      <c r="B4765" s="75" t="n">
        <v>55</v>
      </c>
      <c r="C4765" s="7" t="n">
        <v>65534</v>
      </c>
      <c r="D4765" s="7" t="n">
        <v>65533</v>
      </c>
      <c r="E4765" s="7" t="n">
        <v>-121.269996643066</v>
      </c>
      <c r="F4765" s="7" t="n">
        <v>-1.1599999666214</v>
      </c>
      <c r="G4765" s="7" t="n">
        <v>135.320007324219</v>
      </c>
      <c r="H4765" s="7" t="n">
        <v>1.20000004768372</v>
      </c>
      <c r="I4765" s="7" t="n">
        <v>1</v>
      </c>
      <c r="J4765" s="7" t="n">
        <v>0</v>
      </c>
    </row>
    <row r="4766" spans="1:10">
      <c r="A4766" t="s">
        <v>4</v>
      </c>
      <c r="B4766" s="4" t="s">
        <v>5</v>
      </c>
      <c r="C4766" s="4" t="s">
        <v>10</v>
      </c>
      <c r="D4766" s="4" t="s">
        <v>14</v>
      </c>
    </row>
    <row r="4767" spans="1:10">
      <c r="A4767" t="n">
        <v>38000</v>
      </c>
      <c r="B4767" s="76" t="n">
        <v>56</v>
      </c>
      <c r="C4767" s="7" t="n">
        <v>65534</v>
      </c>
      <c r="D4767" s="7" t="n">
        <v>0</v>
      </c>
    </row>
    <row r="4768" spans="1:10">
      <c r="A4768" t="s">
        <v>4</v>
      </c>
      <c r="B4768" s="4" t="s">
        <v>5</v>
      </c>
      <c r="C4768" s="4" t="s">
        <v>10</v>
      </c>
      <c r="D4768" s="4" t="s">
        <v>24</v>
      </c>
      <c r="E4768" s="4" t="s">
        <v>24</v>
      </c>
      <c r="F4768" s="4" t="s">
        <v>14</v>
      </c>
    </row>
    <row r="4769" spans="1:10">
      <c r="A4769" t="n">
        <v>38004</v>
      </c>
      <c r="B4769" s="80" t="n">
        <v>52</v>
      </c>
      <c r="C4769" s="7" t="n">
        <v>65534</v>
      </c>
      <c r="D4769" s="7" t="n">
        <v>267.600006103516</v>
      </c>
      <c r="E4769" s="7" t="n">
        <v>10</v>
      </c>
      <c r="F4769" s="7" t="n">
        <v>0</v>
      </c>
    </row>
    <row r="4770" spans="1:10">
      <c r="A4770" t="s">
        <v>4</v>
      </c>
      <c r="B4770" s="4" t="s">
        <v>5</v>
      </c>
      <c r="C4770" s="4" t="s">
        <v>10</v>
      </c>
    </row>
    <row r="4771" spans="1:10">
      <c r="A4771" t="n">
        <v>38016</v>
      </c>
      <c r="B4771" s="56" t="n">
        <v>54</v>
      </c>
      <c r="C4771" s="7" t="n">
        <v>65534</v>
      </c>
    </row>
    <row r="4772" spans="1:10">
      <c r="A4772" t="s">
        <v>4</v>
      </c>
      <c r="B4772" s="4" t="s">
        <v>5</v>
      </c>
      <c r="C4772" s="4" t="s">
        <v>10</v>
      </c>
      <c r="D4772" s="4" t="s">
        <v>14</v>
      </c>
      <c r="E4772" s="4" t="s">
        <v>6</v>
      </c>
      <c r="F4772" s="4" t="s">
        <v>24</v>
      </c>
      <c r="G4772" s="4" t="s">
        <v>24</v>
      </c>
      <c r="H4772" s="4" t="s">
        <v>24</v>
      </c>
    </row>
    <row r="4773" spans="1:10">
      <c r="A4773" t="n">
        <v>38019</v>
      </c>
      <c r="B4773" s="60" t="n">
        <v>48</v>
      </c>
      <c r="C4773" s="7" t="n">
        <v>0</v>
      </c>
      <c r="D4773" s="7" t="n">
        <v>0</v>
      </c>
      <c r="E4773" s="7" t="s">
        <v>319</v>
      </c>
      <c r="F4773" s="7" t="n">
        <v>-1</v>
      </c>
      <c r="G4773" s="7" t="n">
        <v>1</v>
      </c>
      <c r="H4773" s="7" t="n">
        <v>0</v>
      </c>
    </row>
    <row r="4774" spans="1:10">
      <c r="A4774" t="s">
        <v>4</v>
      </c>
      <c r="B4774" s="4" t="s">
        <v>5</v>
      </c>
    </row>
    <row r="4775" spans="1:10">
      <c r="A4775" t="n">
        <v>38045</v>
      </c>
      <c r="B4775" s="5" t="n">
        <v>1</v>
      </c>
    </row>
    <row r="4776" spans="1:10" s="3" customFormat="1" customHeight="0">
      <c r="A4776" s="3" t="s">
        <v>2</v>
      </c>
      <c r="B4776" s="3" t="s">
        <v>390</v>
      </c>
    </row>
    <row r="4777" spans="1:10">
      <c r="A4777" t="s">
        <v>4</v>
      </c>
      <c r="B4777" s="4" t="s">
        <v>5</v>
      </c>
      <c r="C4777" s="4" t="s">
        <v>10</v>
      </c>
      <c r="D4777" s="4" t="s">
        <v>10</v>
      </c>
      <c r="E4777" s="4" t="s">
        <v>24</v>
      </c>
      <c r="F4777" s="4" t="s">
        <v>24</v>
      </c>
      <c r="G4777" s="4" t="s">
        <v>24</v>
      </c>
      <c r="H4777" s="4" t="s">
        <v>24</v>
      </c>
      <c r="I4777" s="4" t="s">
        <v>14</v>
      </c>
      <c r="J4777" s="4" t="s">
        <v>10</v>
      </c>
    </row>
    <row r="4778" spans="1:10">
      <c r="A4778" t="n">
        <v>38048</v>
      </c>
      <c r="B4778" s="75" t="n">
        <v>55</v>
      </c>
      <c r="C4778" s="7" t="n">
        <v>65534</v>
      </c>
      <c r="D4778" s="7" t="n">
        <v>65533</v>
      </c>
      <c r="E4778" s="7" t="n">
        <v>-121</v>
      </c>
      <c r="F4778" s="7" t="n">
        <v>-1.1599999666214</v>
      </c>
      <c r="G4778" s="7" t="n">
        <v>135.940002441406</v>
      </c>
      <c r="H4778" s="7" t="n">
        <v>1.20000004768372</v>
      </c>
      <c r="I4778" s="7" t="n">
        <v>1</v>
      </c>
      <c r="J4778" s="7" t="n">
        <v>0</v>
      </c>
    </row>
    <row r="4779" spans="1:10">
      <c r="A4779" t="s">
        <v>4</v>
      </c>
      <c r="B4779" s="4" t="s">
        <v>5</v>
      </c>
      <c r="C4779" s="4" t="s">
        <v>10</v>
      </c>
      <c r="D4779" s="4" t="s">
        <v>14</v>
      </c>
    </row>
    <row r="4780" spans="1:10">
      <c r="A4780" t="n">
        <v>38072</v>
      </c>
      <c r="B4780" s="76" t="n">
        <v>56</v>
      </c>
      <c r="C4780" s="7" t="n">
        <v>65534</v>
      </c>
      <c r="D4780" s="7" t="n">
        <v>0</v>
      </c>
    </row>
    <row r="4781" spans="1:10">
      <c r="A4781" t="s">
        <v>4</v>
      </c>
      <c r="B4781" s="4" t="s">
        <v>5</v>
      </c>
      <c r="C4781" s="4" t="s">
        <v>10</v>
      </c>
      <c r="D4781" s="4" t="s">
        <v>24</v>
      </c>
      <c r="E4781" s="4" t="s">
        <v>24</v>
      </c>
      <c r="F4781" s="4" t="s">
        <v>14</v>
      </c>
    </row>
    <row r="4782" spans="1:10">
      <c r="A4782" t="n">
        <v>38076</v>
      </c>
      <c r="B4782" s="80" t="n">
        <v>52</v>
      </c>
      <c r="C4782" s="7" t="n">
        <v>65534</v>
      </c>
      <c r="D4782" s="7" t="n">
        <v>264.700012207031</v>
      </c>
      <c r="E4782" s="7" t="n">
        <v>10</v>
      </c>
      <c r="F4782" s="7" t="n">
        <v>0</v>
      </c>
    </row>
    <row r="4783" spans="1:10">
      <c r="A4783" t="s">
        <v>4</v>
      </c>
      <c r="B4783" s="4" t="s">
        <v>5</v>
      </c>
      <c r="C4783" s="4" t="s">
        <v>10</v>
      </c>
      <c r="D4783" s="4" t="s">
        <v>14</v>
      </c>
    </row>
    <row r="4784" spans="1:10">
      <c r="A4784" t="n">
        <v>38088</v>
      </c>
      <c r="B4784" s="76" t="n">
        <v>56</v>
      </c>
      <c r="C4784" s="7" t="n">
        <v>65534</v>
      </c>
      <c r="D4784" s="7" t="n">
        <v>0</v>
      </c>
    </row>
    <row r="4785" spans="1:10">
      <c r="A4785" t="s">
        <v>4</v>
      </c>
      <c r="B4785" s="4" t="s">
        <v>5</v>
      </c>
    </row>
    <row r="4786" spans="1:10">
      <c r="A4786" t="n">
        <v>38092</v>
      </c>
      <c r="B4786" s="5" t="n">
        <v>1</v>
      </c>
    </row>
    <row r="4787" spans="1:10" s="3" customFormat="1" customHeight="0">
      <c r="A4787" s="3" t="s">
        <v>2</v>
      </c>
      <c r="B4787" s="3" t="s">
        <v>391</v>
      </c>
    </row>
    <row r="4788" spans="1:10">
      <c r="A4788" t="s">
        <v>4</v>
      </c>
      <c r="B4788" s="4" t="s">
        <v>5</v>
      </c>
      <c r="C4788" s="4" t="s">
        <v>14</v>
      </c>
      <c r="D4788" s="4" t="s">
        <v>14</v>
      </c>
      <c r="E4788" s="4" t="s">
        <v>14</v>
      </c>
      <c r="F4788" s="4" t="s">
        <v>14</v>
      </c>
    </row>
    <row r="4789" spans="1:10">
      <c r="A4789" t="n">
        <v>38096</v>
      </c>
      <c r="B4789" s="8" t="n">
        <v>14</v>
      </c>
      <c r="C4789" s="7" t="n">
        <v>2</v>
      </c>
      <c r="D4789" s="7" t="n">
        <v>0</v>
      </c>
      <c r="E4789" s="7" t="n">
        <v>0</v>
      </c>
      <c r="F4789" s="7" t="n">
        <v>0</v>
      </c>
    </row>
    <row r="4790" spans="1:10">
      <c r="A4790" t="s">
        <v>4</v>
      </c>
      <c r="B4790" s="4" t="s">
        <v>5</v>
      </c>
      <c r="C4790" s="4" t="s">
        <v>14</v>
      </c>
      <c r="D4790" s="34" t="s">
        <v>52</v>
      </c>
      <c r="E4790" s="4" t="s">
        <v>5</v>
      </c>
      <c r="F4790" s="4" t="s">
        <v>14</v>
      </c>
      <c r="G4790" s="4" t="s">
        <v>10</v>
      </c>
      <c r="H4790" s="34" t="s">
        <v>53</v>
      </c>
      <c r="I4790" s="4" t="s">
        <v>14</v>
      </c>
      <c r="J4790" s="4" t="s">
        <v>9</v>
      </c>
      <c r="K4790" s="4" t="s">
        <v>14</v>
      </c>
      <c r="L4790" s="4" t="s">
        <v>14</v>
      </c>
      <c r="M4790" s="34" t="s">
        <v>52</v>
      </c>
      <c r="N4790" s="4" t="s">
        <v>5</v>
      </c>
      <c r="O4790" s="4" t="s">
        <v>14</v>
      </c>
      <c r="P4790" s="4" t="s">
        <v>10</v>
      </c>
      <c r="Q4790" s="34" t="s">
        <v>53</v>
      </c>
      <c r="R4790" s="4" t="s">
        <v>14</v>
      </c>
      <c r="S4790" s="4" t="s">
        <v>9</v>
      </c>
      <c r="T4790" s="4" t="s">
        <v>14</v>
      </c>
      <c r="U4790" s="4" t="s">
        <v>14</v>
      </c>
      <c r="V4790" s="4" t="s">
        <v>14</v>
      </c>
      <c r="W4790" s="4" t="s">
        <v>25</v>
      </c>
    </row>
    <row r="4791" spans="1:10">
      <c r="A4791" t="n">
        <v>38101</v>
      </c>
      <c r="B4791" s="12" t="n">
        <v>5</v>
      </c>
      <c r="C4791" s="7" t="n">
        <v>28</v>
      </c>
      <c r="D4791" s="34" t="s">
        <v>3</v>
      </c>
      <c r="E4791" s="10" t="n">
        <v>162</v>
      </c>
      <c r="F4791" s="7" t="n">
        <v>3</v>
      </c>
      <c r="G4791" s="7" t="n">
        <v>4136</v>
      </c>
      <c r="H4791" s="34" t="s">
        <v>3</v>
      </c>
      <c r="I4791" s="7" t="n">
        <v>0</v>
      </c>
      <c r="J4791" s="7" t="n">
        <v>1</v>
      </c>
      <c r="K4791" s="7" t="n">
        <v>2</v>
      </c>
      <c r="L4791" s="7" t="n">
        <v>28</v>
      </c>
      <c r="M4791" s="34" t="s">
        <v>3</v>
      </c>
      <c r="N4791" s="10" t="n">
        <v>162</v>
      </c>
      <c r="O4791" s="7" t="n">
        <v>3</v>
      </c>
      <c r="P4791" s="7" t="n">
        <v>4136</v>
      </c>
      <c r="Q4791" s="34" t="s">
        <v>3</v>
      </c>
      <c r="R4791" s="7" t="n">
        <v>0</v>
      </c>
      <c r="S4791" s="7" t="n">
        <v>2</v>
      </c>
      <c r="T4791" s="7" t="n">
        <v>2</v>
      </c>
      <c r="U4791" s="7" t="n">
        <v>11</v>
      </c>
      <c r="V4791" s="7" t="n">
        <v>1</v>
      </c>
      <c r="W4791" s="13" t="n">
        <f t="normal" ca="1">A4795</f>
        <v>0</v>
      </c>
    </row>
    <row r="4792" spans="1:10">
      <c r="A4792" t="s">
        <v>4</v>
      </c>
      <c r="B4792" s="4" t="s">
        <v>5</v>
      </c>
      <c r="C4792" s="4" t="s">
        <v>14</v>
      </c>
      <c r="D4792" s="4" t="s">
        <v>10</v>
      </c>
      <c r="E4792" s="4" t="s">
        <v>24</v>
      </c>
    </row>
    <row r="4793" spans="1:10">
      <c r="A4793" t="n">
        <v>38130</v>
      </c>
      <c r="B4793" s="37" t="n">
        <v>58</v>
      </c>
      <c r="C4793" s="7" t="n">
        <v>0</v>
      </c>
      <c r="D4793" s="7" t="n">
        <v>0</v>
      </c>
      <c r="E4793" s="7" t="n">
        <v>1</v>
      </c>
    </row>
    <row r="4794" spans="1:10">
      <c r="A4794" t="s">
        <v>4</v>
      </c>
      <c r="B4794" s="4" t="s">
        <v>5</v>
      </c>
      <c r="C4794" s="4" t="s">
        <v>14</v>
      </c>
      <c r="D4794" s="34" t="s">
        <v>52</v>
      </c>
      <c r="E4794" s="4" t="s">
        <v>5</v>
      </c>
      <c r="F4794" s="4" t="s">
        <v>14</v>
      </c>
      <c r="G4794" s="4" t="s">
        <v>10</v>
      </c>
      <c r="H4794" s="34" t="s">
        <v>53</v>
      </c>
      <c r="I4794" s="4" t="s">
        <v>14</v>
      </c>
      <c r="J4794" s="4" t="s">
        <v>9</v>
      </c>
      <c r="K4794" s="4" t="s">
        <v>14</v>
      </c>
      <c r="L4794" s="4" t="s">
        <v>14</v>
      </c>
      <c r="M4794" s="34" t="s">
        <v>52</v>
      </c>
      <c r="N4794" s="4" t="s">
        <v>5</v>
      </c>
      <c r="O4794" s="4" t="s">
        <v>14</v>
      </c>
      <c r="P4794" s="4" t="s">
        <v>10</v>
      </c>
      <c r="Q4794" s="34" t="s">
        <v>53</v>
      </c>
      <c r="R4794" s="4" t="s">
        <v>14</v>
      </c>
      <c r="S4794" s="4" t="s">
        <v>9</v>
      </c>
      <c r="T4794" s="4" t="s">
        <v>14</v>
      </c>
      <c r="U4794" s="4" t="s">
        <v>14</v>
      </c>
      <c r="V4794" s="4" t="s">
        <v>14</v>
      </c>
      <c r="W4794" s="4" t="s">
        <v>25</v>
      </c>
    </row>
    <row r="4795" spans="1:10">
      <c r="A4795" t="n">
        <v>38138</v>
      </c>
      <c r="B4795" s="12" t="n">
        <v>5</v>
      </c>
      <c r="C4795" s="7" t="n">
        <v>28</v>
      </c>
      <c r="D4795" s="34" t="s">
        <v>3</v>
      </c>
      <c r="E4795" s="10" t="n">
        <v>162</v>
      </c>
      <c r="F4795" s="7" t="n">
        <v>3</v>
      </c>
      <c r="G4795" s="7" t="n">
        <v>4136</v>
      </c>
      <c r="H4795" s="34" t="s">
        <v>3</v>
      </c>
      <c r="I4795" s="7" t="n">
        <v>0</v>
      </c>
      <c r="J4795" s="7" t="n">
        <v>1</v>
      </c>
      <c r="K4795" s="7" t="n">
        <v>3</v>
      </c>
      <c r="L4795" s="7" t="n">
        <v>28</v>
      </c>
      <c r="M4795" s="34" t="s">
        <v>3</v>
      </c>
      <c r="N4795" s="10" t="n">
        <v>162</v>
      </c>
      <c r="O4795" s="7" t="n">
        <v>3</v>
      </c>
      <c r="P4795" s="7" t="n">
        <v>4136</v>
      </c>
      <c r="Q4795" s="34" t="s">
        <v>3</v>
      </c>
      <c r="R4795" s="7" t="n">
        <v>0</v>
      </c>
      <c r="S4795" s="7" t="n">
        <v>2</v>
      </c>
      <c r="T4795" s="7" t="n">
        <v>3</v>
      </c>
      <c r="U4795" s="7" t="n">
        <v>9</v>
      </c>
      <c r="V4795" s="7" t="n">
        <v>1</v>
      </c>
      <c r="W4795" s="13" t="n">
        <f t="normal" ca="1">A4805</f>
        <v>0</v>
      </c>
    </row>
    <row r="4796" spans="1:10">
      <c r="A4796" t="s">
        <v>4</v>
      </c>
      <c r="B4796" s="4" t="s">
        <v>5</v>
      </c>
      <c r="C4796" s="4" t="s">
        <v>14</v>
      </c>
      <c r="D4796" s="34" t="s">
        <v>52</v>
      </c>
      <c r="E4796" s="4" t="s">
        <v>5</v>
      </c>
      <c r="F4796" s="4" t="s">
        <v>10</v>
      </c>
      <c r="G4796" s="4" t="s">
        <v>14</v>
      </c>
      <c r="H4796" s="4" t="s">
        <v>14</v>
      </c>
      <c r="I4796" s="4" t="s">
        <v>6</v>
      </c>
      <c r="J4796" s="34" t="s">
        <v>53</v>
      </c>
      <c r="K4796" s="4" t="s">
        <v>14</v>
      </c>
      <c r="L4796" s="4" t="s">
        <v>14</v>
      </c>
      <c r="M4796" s="34" t="s">
        <v>52</v>
      </c>
      <c r="N4796" s="4" t="s">
        <v>5</v>
      </c>
      <c r="O4796" s="4" t="s">
        <v>14</v>
      </c>
      <c r="P4796" s="34" t="s">
        <v>53</v>
      </c>
      <c r="Q4796" s="4" t="s">
        <v>14</v>
      </c>
      <c r="R4796" s="4" t="s">
        <v>9</v>
      </c>
      <c r="S4796" s="4" t="s">
        <v>14</v>
      </c>
      <c r="T4796" s="4" t="s">
        <v>14</v>
      </c>
      <c r="U4796" s="4" t="s">
        <v>14</v>
      </c>
      <c r="V4796" s="34" t="s">
        <v>52</v>
      </c>
      <c r="W4796" s="4" t="s">
        <v>5</v>
      </c>
      <c r="X4796" s="4" t="s">
        <v>14</v>
      </c>
      <c r="Y4796" s="34" t="s">
        <v>53</v>
      </c>
      <c r="Z4796" s="4" t="s">
        <v>14</v>
      </c>
      <c r="AA4796" s="4" t="s">
        <v>9</v>
      </c>
      <c r="AB4796" s="4" t="s">
        <v>14</v>
      </c>
      <c r="AC4796" s="4" t="s">
        <v>14</v>
      </c>
      <c r="AD4796" s="4" t="s">
        <v>14</v>
      </c>
      <c r="AE4796" s="4" t="s">
        <v>25</v>
      </c>
    </row>
    <row r="4797" spans="1:10">
      <c r="A4797" t="n">
        <v>38167</v>
      </c>
      <c r="B4797" s="12" t="n">
        <v>5</v>
      </c>
      <c r="C4797" s="7" t="n">
        <v>28</v>
      </c>
      <c r="D4797" s="34" t="s">
        <v>3</v>
      </c>
      <c r="E4797" s="61" t="n">
        <v>47</v>
      </c>
      <c r="F4797" s="7" t="n">
        <v>61456</v>
      </c>
      <c r="G4797" s="7" t="n">
        <v>2</v>
      </c>
      <c r="H4797" s="7" t="n">
        <v>0</v>
      </c>
      <c r="I4797" s="7" t="s">
        <v>99</v>
      </c>
      <c r="J4797" s="34" t="s">
        <v>3</v>
      </c>
      <c r="K4797" s="7" t="n">
        <v>8</v>
      </c>
      <c r="L4797" s="7" t="n">
        <v>28</v>
      </c>
      <c r="M4797" s="34" t="s">
        <v>3</v>
      </c>
      <c r="N4797" s="15" t="n">
        <v>74</v>
      </c>
      <c r="O4797" s="7" t="n">
        <v>65</v>
      </c>
      <c r="P4797" s="34" t="s">
        <v>3</v>
      </c>
      <c r="Q4797" s="7" t="n">
        <v>0</v>
      </c>
      <c r="R4797" s="7" t="n">
        <v>1</v>
      </c>
      <c r="S4797" s="7" t="n">
        <v>3</v>
      </c>
      <c r="T4797" s="7" t="n">
        <v>9</v>
      </c>
      <c r="U4797" s="7" t="n">
        <v>28</v>
      </c>
      <c r="V4797" s="34" t="s">
        <v>3</v>
      </c>
      <c r="W4797" s="15" t="n">
        <v>74</v>
      </c>
      <c r="X4797" s="7" t="n">
        <v>65</v>
      </c>
      <c r="Y4797" s="34" t="s">
        <v>3</v>
      </c>
      <c r="Z4797" s="7" t="n">
        <v>0</v>
      </c>
      <c r="AA4797" s="7" t="n">
        <v>2</v>
      </c>
      <c r="AB4797" s="7" t="n">
        <v>3</v>
      </c>
      <c r="AC4797" s="7" t="n">
        <v>9</v>
      </c>
      <c r="AD4797" s="7" t="n">
        <v>1</v>
      </c>
      <c r="AE4797" s="13" t="n">
        <f t="normal" ca="1">A4801</f>
        <v>0</v>
      </c>
    </row>
    <row r="4798" spans="1:10">
      <c r="A4798" t="s">
        <v>4</v>
      </c>
      <c r="B4798" s="4" t="s">
        <v>5</v>
      </c>
      <c r="C4798" s="4" t="s">
        <v>10</v>
      </c>
      <c r="D4798" s="4" t="s">
        <v>14</v>
      </c>
      <c r="E4798" s="4" t="s">
        <v>14</v>
      </c>
      <c r="F4798" s="4" t="s">
        <v>6</v>
      </c>
    </row>
    <row r="4799" spans="1:10">
      <c r="A4799" t="n">
        <v>38215</v>
      </c>
      <c r="B4799" s="61" t="n">
        <v>47</v>
      </c>
      <c r="C4799" s="7" t="n">
        <v>61456</v>
      </c>
      <c r="D4799" s="7" t="n">
        <v>0</v>
      </c>
      <c r="E4799" s="7" t="n">
        <v>0</v>
      </c>
      <c r="F4799" s="7" t="s">
        <v>100</v>
      </c>
    </row>
    <row r="4800" spans="1:10">
      <c r="A4800" t="s">
        <v>4</v>
      </c>
      <c r="B4800" s="4" t="s">
        <v>5</v>
      </c>
      <c r="C4800" s="4" t="s">
        <v>14</v>
      </c>
      <c r="D4800" s="4" t="s">
        <v>10</v>
      </c>
      <c r="E4800" s="4" t="s">
        <v>24</v>
      </c>
    </row>
    <row r="4801" spans="1:31">
      <c r="A4801" t="n">
        <v>38228</v>
      </c>
      <c r="B4801" s="37" t="n">
        <v>58</v>
      </c>
      <c r="C4801" s="7" t="n">
        <v>0</v>
      </c>
      <c r="D4801" s="7" t="n">
        <v>300</v>
      </c>
      <c r="E4801" s="7" t="n">
        <v>1</v>
      </c>
    </row>
    <row r="4802" spans="1:31">
      <c r="A4802" t="s">
        <v>4</v>
      </c>
      <c r="B4802" s="4" t="s">
        <v>5</v>
      </c>
      <c r="C4802" s="4" t="s">
        <v>14</v>
      </c>
      <c r="D4802" s="4" t="s">
        <v>10</v>
      </c>
    </row>
    <row r="4803" spans="1:31">
      <c r="A4803" t="n">
        <v>38236</v>
      </c>
      <c r="B4803" s="37" t="n">
        <v>58</v>
      </c>
      <c r="C4803" s="7" t="n">
        <v>255</v>
      </c>
      <c r="D4803" s="7" t="n">
        <v>0</v>
      </c>
    </row>
    <row r="4804" spans="1:31">
      <c r="A4804" t="s">
        <v>4</v>
      </c>
      <c r="B4804" s="4" t="s">
        <v>5</v>
      </c>
      <c r="C4804" s="4" t="s">
        <v>14</v>
      </c>
      <c r="D4804" s="4" t="s">
        <v>14</v>
      </c>
      <c r="E4804" s="4" t="s">
        <v>14</v>
      </c>
      <c r="F4804" s="4" t="s">
        <v>14</v>
      </c>
    </row>
    <row r="4805" spans="1:31">
      <c r="A4805" t="n">
        <v>38240</v>
      </c>
      <c r="B4805" s="8" t="n">
        <v>14</v>
      </c>
      <c r="C4805" s="7" t="n">
        <v>0</v>
      </c>
      <c r="D4805" s="7" t="n">
        <v>0</v>
      </c>
      <c r="E4805" s="7" t="n">
        <v>0</v>
      </c>
      <c r="F4805" s="7" t="n">
        <v>64</v>
      </c>
    </row>
    <row r="4806" spans="1:31">
      <c r="A4806" t="s">
        <v>4</v>
      </c>
      <c r="B4806" s="4" t="s">
        <v>5</v>
      </c>
      <c r="C4806" s="4" t="s">
        <v>14</v>
      </c>
      <c r="D4806" s="4" t="s">
        <v>10</v>
      </c>
    </row>
    <row r="4807" spans="1:31">
      <c r="A4807" t="n">
        <v>38245</v>
      </c>
      <c r="B4807" s="29" t="n">
        <v>22</v>
      </c>
      <c r="C4807" s="7" t="n">
        <v>0</v>
      </c>
      <c r="D4807" s="7" t="n">
        <v>4136</v>
      </c>
    </row>
    <row r="4808" spans="1:31">
      <c r="A4808" t="s">
        <v>4</v>
      </c>
      <c r="B4808" s="4" t="s">
        <v>5</v>
      </c>
      <c r="C4808" s="4" t="s">
        <v>14</v>
      </c>
      <c r="D4808" s="4" t="s">
        <v>10</v>
      </c>
    </row>
    <row r="4809" spans="1:31">
      <c r="A4809" t="n">
        <v>38249</v>
      </c>
      <c r="B4809" s="37" t="n">
        <v>58</v>
      </c>
      <c r="C4809" s="7" t="n">
        <v>5</v>
      </c>
      <c r="D4809" s="7" t="n">
        <v>300</v>
      </c>
    </row>
    <row r="4810" spans="1:31">
      <c r="A4810" t="s">
        <v>4</v>
      </c>
      <c r="B4810" s="4" t="s">
        <v>5</v>
      </c>
      <c r="C4810" s="4" t="s">
        <v>24</v>
      </c>
      <c r="D4810" s="4" t="s">
        <v>10</v>
      </c>
    </row>
    <row r="4811" spans="1:31">
      <c r="A4811" t="n">
        <v>38253</v>
      </c>
      <c r="B4811" s="62" t="n">
        <v>103</v>
      </c>
      <c r="C4811" s="7" t="n">
        <v>0</v>
      </c>
      <c r="D4811" s="7" t="n">
        <v>300</v>
      </c>
    </row>
    <row r="4812" spans="1:31">
      <c r="A4812" t="s">
        <v>4</v>
      </c>
      <c r="B4812" s="4" t="s">
        <v>5</v>
      </c>
      <c r="C4812" s="4" t="s">
        <v>14</v>
      </c>
    </row>
    <row r="4813" spans="1:31">
      <c r="A4813" t="n">
        <v>38260</v>
      </c>
      <c r="B4813" s="35" t="n">
        <v>64</v>
      </c>
      <c r="C4813" s="7" t="n">
        <v>7</v>
      </c>
    </row>
    <row r="4814" spans="1:31">
      <c r="A4814" t="s">
        <v>4</v>
      </c>
      <c r="B4814" s="4" t="s">
        <v>5</v>
      </c>
      <c r="C4814" s="4" t="s">
        <v>14</v>
      </c>
      <c r="D4814" s="4" t="s">
        <v>10</v>
      </c>
    </row>
    <row r="4815" spans="1:31">
      <c r="A4815" t="n">
        <v>38262</v>
      </c>
      <c r="B4815" s="63" t="n">
        <v>72</v>
      </c>
      <c r="C4815" s="7" t="n">
        <v>5</v>
      </c>
      <c r="D4815" s="7" t="n">
        <v>0</v>
      </c>
    </row>
    <row r="4816" spans="1:31">
      <c r="A4816" t="s">
        <v>4</v>
      </c>
      <c r="B4816" s="4" t="s">
        <v>5</v>
      </c>
      <c r="C4816" s="4" t="s">
        <v>14</v>
      </c>
      <c r="D4816" s="34" t="s">
        <v>52</v>
      </c>
      <c r="E4816" s="4" t="s">
        <v>5</v>
      </c>
      <c r="F4816" s="4" t="s">
        <v>14</v>
      </c>
      <c r="G4816" s="4" t="s">
        <v>10</v>
      </c>
      <c r="H4816" s="34" t="s">
        <v>53</v>
      </c>
      <c r="I4816" s="4" t="s">
        <v>14</v>
      </c>
      <c r="J4816" s="4" t="s">
        <v>9</v>
      </c>
      <c r="K4816" s="4" t="s">
        <v>14</v>
      </c>
      <c r="L4816" s="4" t="s">
        <v>14</v>
      </c>
      <c r="M4816" s="4" t="s">
        <v>25</v>
      </c>
    </row>
    <row r="4817" spans="1:13">
      <c r="A4817" t="n">
        <v>38266</v>
      </c>
      <c r="B4817" s="12" t="n">
        <v>5</v>
      </c>
      <c r="C4817" s="7" t="n">
        <v>28</v>
      </c>
      <c r="D4817" s="34" t="s">
        <v>3</v>
      </c>
      <c r="E4817" s="10" t="n">
        <v>162</v>
      </c>
      <c r="F4817" s="7" t="n">
        <v>4</v>
      </c>
      <c r="G4817" s="7" t="n">
        <v>4136</v>
      </c>
      <c r="H4817" s="34" t="s">
        <v>3</v>
      </c>
      <c r="I4817" s="7" t="n">
        <v>0</v>
      </c>
      <c r="J4817" s="7" t="n">
        <v>1</v>
      </c>
      <c r="K4817" s="7" t="n">
        <v>2</v>
      </c>
      <c r="L4817" s="7" t="n">
        <v>1</v>
      </c>
      <c r="M4817" s="13" t="n">
        <f t="normal" ca="1">A4823</f>
        <v>0</v>
      </c>
    </row>
    <row r="4818" spans="1:13">
      <c r="A4818" t="s">
        <v>4</v>
      </c>
      <c r="B4818" s="4" t="s">
        <v>5</v>
      </c>
      <c r="C4818" s="4" t="s">
        <v>14</v>
      </c>
      <c r="D4818" s="4" t="s">
        <v>6</v>
      </c>
    </row>
    <row r="4819" spans="1:13">
      <c r="A4819" t="n">
        <v>38283</v>
      </c>
      <c r="B4819" s="9" t="n">
        <v>2</v>
      </c>
      <c r="C4819" s="7" t="n">
        <v>10</v>
      </c>
      <c r="D4819" s="7" t="s">
        <v>101</v>
      </c>
    </row>
    <row r="4820" spans="1:13">
      <c r="A4820" t="s">
        <v>4</v>
      </c>
      <c r="B4820" s="4" t="s">
        <v>5</v>
      </c>
      <c r="C4820" s="4" t="s">
        <v>10</v>
      </c>
    </row>
    <row r="4821" spans="1:13">
      <c r="A4821" t="n">
        <v>38300</v>
      </c>
      <c r="B4821" s="41" t="n">
        <v>16</v>
      </c>
      <c r="C4821" s="7" t="n">
        <v>0</v>
      </c>
    </row>
    <row r="4822" spans="1:13">
      <c r="A4822" t="s">
        <v>4</v>
      </c>
      <c r="B4822" s="4" t="s">
        <v>5</v>
      </c>
      <c r="C4822" s="4" t="s">
        <v>14</v>
      </c>
      <c r="D4822" s="4" t="s">
        <v>10</v>
      </c>
      <c r="E4822" s="4" t="s">
        <v>14</v>
      </c>
      <c r="F4822" s="4" t="s">
        <v>6</v>
      </c>
    </row>
    <row r="4823" spans="1:13">
      <c r="A4823" t="n">
        <v>38303</v>
      </c>
      <c r="B4823" s="26" t="n">
        <v>39</v>
      </c>
      <c r="C4823" s="7" t="n">
        <v>10</v>
      </c>
      <c r="D4823" s="7" t="n">
        <v>65533</v>
      </c>
      <c r="E4823" s="7" t="n">
        <v>200</v>
      </c>
      <c r="F4823" s="7" t="s">
        <v>392</v>
      </c>
    </row>
    <row r="4824" spans="1:13">
      <c r="A4824" t="s">
        <v>4</v>
      </c>
      <c r="B4824" s="4" t="s">
        <v>5</v>
      </c>
      <c r="C4824" s="4" t="s">
        <v>14</v>
      </c>
      <c r="D4824" s="4" t="s">
        <v>10</v>
      </c>
      <c r="E4824" s="4" t="s">
        <v>14</v>
      </c>
      <c r="F4824" s="4" t="s">
        <v>6</v>
      </c>
    </row>
    <row r="4825" spans="1:13">
      <c r="A4825" t="n">
        <v>38327</v>
      </c>
      <c r="B4825" s="26" t="n">
        <v>39</v>
      </c>
      <c r="C4825" s="7" t="n">
        <v>10</v>
      </c>
      <c r="D4825" s="7" t="n">
        <v>65533</v>
      </c>
      <c r="E4825" s="7" t="n">
        <v>201</v>
      </c>
      <c r="F4825" s="7" t="s">
        <v>393</v>
      </c>
    </row>
    <row r="4826" spans="1:13">
      <c r="A4826" t="s">
        <v>4</v>
      </c>
      <c r="B4826" s="4" t="s">
        <v>5</v>
      </c>
      <c r="C4826" s="4" t="s">
        <v>14</v>
      </c>
      <c r="D4826" s="4" t="s">
        <v>10</v>
      </c>
      <c r="E4826" s="4" t="s">
        <v>14</v>
      </c>
      <c r="F4826" s="4" t="s">
        <v>6</v>
      </c>
    </row>
    <row r="4827" spans="1:13">
      <c r="A4827" t="n">
        <v>38351</v>
      </c>
      <c r="B4827" s="26" t="n">
        <v>39</v>
      </c>
      <c r="C4827" s="7" t="n">
        <v>10</v>
      </c>
      <c r="D4827" s="7" t="n">
        <v>65533</v>
      </c>
      <c r="E4827" s="7" t="n">
        <v>203</v>
      </c>
      <c r="F4827" s="7" t="s">
        <v>394</v>
      </c>
    </row>
    <row r="4828" spans="1:13">
      <c r="A4828" t="s">
        <v>4</v>
      </c>
      <c r="B4828" s="4" t="s">
        <v>5</v>
      </c>
      <c r="C4828" s="4" t="s">
        <v>14</v>
      </c>
      <c r="D4828" s="4" t="s">
        <v>10</v>
      </c>
      <c r="E4828" s="4" t="s">
        <v>14</v>
      </c>
      <c r="F4828" s="4" t="s">
        <v>6</v>
      </c>
    </row>
    <row r="4829" spans="1:13">
      <c r="A4829" t="n">
        <v>38375</v>
      </c>
      <c r="B4829" s="26" t="n">
        <v>39</v>
      </c>
      <c r="C4829" s="7" t="n">
        <v>10</v>
      </c>
      <c r="D4829" s="7" t="n">
        <v>65533</v>
      </c>
      <c r="E4829" s="7" t="n">
        <v>204</v>
      </c>
      <c r="F4829" s="7" t="s">
        <v>395</v>
      </c>
    </row>
    <row r="4830" spans="1:13">
      <c r="A4830" t="s">
        <v>4</v>
      </c>
      <c r="B4830" s="4" t="s">
        <v>5</v>
      </c>
      <c r="C4830" s="4" t="s">
        <v>14</v>
      </c>
      <c r="D4830" s="4" t="s">
        <v>10</v>
      </c>
      <c r="E4830" s="4" t="s">
        <v>14</v>
      </c>
      <c r="F4830" s="4" t="s">
        <v>6</v>
      </c>
    </row>
    <row r="4831" spans="1:13">
      <c r="A4831" t="n">
        <v>38399</v>
      </c>
      <c r="B4831" s="26" t="n">
        <v>39</v>
      </c>
      <c r="C4831" s="7" t="n">
        <v>10</v>
      </c>
      <c r="D4831" s="7" t="n">
        <v>65533</v>
      </c>
      <c r="E4831" s="7" t="n">
        <v>205</v>
      </c>
      <c r="F4831" s="7" t="s">
        <v>396</v>
      </c>
    </row>
    <row r="4832" spans="1:13">
      <c r="A4832" t="s">
        <v>4</v>
      </c>
      <c r="B4832" s="4" t="s">
        <v>5</v>
      </c>
      <c r="C4832" s="4" t="s">
        <v>10</v>
      </c>
      <c r="D4832" s="4" t="s">
        <v>6</v>
      </c>
      <c r="E4832" s="4" t="s">
        <v>6</v>
      </c>
      <c r="F4832" s="4" t="s">
        <v>6</v>
      </c>
      <c r="G4832" s="4" t="s">
        <v>14</v>
      </c>
      <c r="H4832" s="4" t="s">
        <v>9</v>
      </c>
      <c r="I4832" s="4" t="s">
        <v>24</v>
      </c>
      <c r="J4832" s="4" t="s">
        <v>24</v>
      </c>
      <c r="K4832" s="4" t="s">
        <v>24</v>
      </c>
      <c r="L4832" s="4" t="s">
        <v>24</v>
      </c>
      <c r="M4832" s="4" t="s">
        <v>24</v>
      </c>
      <c r="N4832" s="4" t="s">
        <v>24</v>
      </c>
      <c r="O4832" s="4" t="s">
        <v>24</v>
      </c>
      <c r="P4832" s="4" t="s">
        <v>6</v>
      </c>
      <c r="Q4832" s="4" t="s">
        <v>6</v>
      </c>
      <c r="R4832" s="4" t="s">
        <v>9</v>
      </c>
      <c r="S4832" s="4" t="s">
        <v>14</v>
      </c>
      <c r="T4832" s="4" t="s">
        <v>9</v>
      </c>
      <c r="U4832" s="4" t="s">
        <v>9</v>
      </c>
      <c r="V4832" s="4" t="s">
        <v>10</v>
      </c>
    </row>
    <row r="4833" spans="1:22">
      <c r="A4833" t="n">
        <v>38423</v>
      </c>
      <c r="B4833" s="21" t="n">
        <v>19</v>
      </c>
      <c r="C4833" s="7" t="n">
        <v>7032</v>
      </c>
      <c r="D4833" s="7" t="s">
        <v>106</v>
      </c>
      <c r="E4833" s="7" t="s">
        <v>107</v>
      </c>
      <c r="F4833" s="7" t="s">
        <v>13</v>
      </c>
      <c r="G4833" s="7" t="n">
        <v>0</v>
      </c>
      <c r="H4833" s="7" t="n">
        <v>1</v>
      </c>
      <c r="I4833" s="7" t="n">
        <v>0</v>
      </c>
      <c r="J4833" s="7" t="n">
        <v>0</v>
      </c>
      <c r="K4833" s="7" t="n">
        <v>0</v>
      </c>
      <c r="L4833" s="7" t="n">
        <v>0</v>
      </c>
      <c r="M4833" s="7" t="n">
        <v>1</v>
      </c>
      <c r="N4833" s="7" t="n">
        <v>1.60000002384186</v>
      </c>
      <c r="O4833" s="7" t="n">
        <v>0.0900000035762787</v>
      </c>
      <c r="P4833" s="7" t="s">
        <v>13</v>
      </c>
      <c r="Q4833" s="7" t="s">
        <v>13</v>
      </c>
      <c r="R4833" s="7" t="n">
        <v>-1</v>
      </c>
      <c r="S4833" s="7" t="n">
        <v>0</v>
      </c>
      <c r="T4833" s="7" t="n">
        <v>0</v>
      </c>
      <c r="U4833" s="7" t="n">
        <v>0</v>
      </c>
      <c r="V4833" s="7" t="n">
        <v>0</v>
      </c>
    </row>
    <row r="4834" spans="1:22">
      <c r="A4834" t="s">
        <v>4</v>
      </c>
      <c r="B4834" s="4" t="s">
        <v>5</v>
      </c>
      <c r="C4834" s="4" t="s">
        <v>10</v>
      </c>
      <c r="D4834" s="4" t="s">
        <v>6</v>
      </c>
      <c r="E4834" s="4" t="s">
        <v>6</v>
      </c>
      <c r="F4834" s="4" t="s">
        <v>6</v>
      </c>
      <c r="G4834" s="4" t="s">
        <v>14</v>
      </c>
      <c r="H4834" s="4" t="s">
        <v>9</v>
      </c>
      <c r="I4834" s="4" t="s">
        <v>24</v>
      </c>
      <c r="J4834" s="4" t="s">
        <v>24</v>
      </c>
      <c r="K4834" s="4" t="s">
        <v>24</v>
      </c>
      <c r="L4834" s="4" t="s">
        <v>24</v>
      </c>
      <c r="M4834" s="4" t="s">
        <v>24</v>
      </c>
      <c r="N4834" s="4" t="s">
        <v>24</v>
      </c>
      <c r="O4834" s="4" t="s">
        <v>24</v>
      </c>
      <c r="P4834" s="4" t="s">
        <v>6</v>
      </c>
      <c r="Q4834" s="4" t="s">
        <v>6</v>
      </c>
      <c r="R4834" s="4" t="s">
        <v>9</v>
      </c>
      <c r="S4834" s="4" t="s">
        <v>14</v>
      </c>
      <c r="T4834" s="4" t="s">
        <v>9</v>
      </c>
      <c r="U4834" s="4" t="s">
        <v>9</v>
      </c>
      <c r="V4834" s="4" t="s">
        <v>10</v>
      </c>
    </row>
    <row r="4835" spans="1:22">
      <c r="A4835" t="n">
        <v>38493</v>
      </c>
      <c r="B4835" s="21" t="n">
        <v>19</v>
      </c>
      <c r="C4835" s="7" t="n">
        <v>1560</v>
      </c>
      <c r="D4835" s="7" t="s">
        <v>306</v>
      </c>
      <c r="E4835" s="7" t="s">
        <v>307</v>
      </c>
      <c r="F4835" s="7" t="s">
        <v>13</v>
      </c>
      <c r="G4835" s="7" t="n">
        <v>0</v>
      </c>
      <c r="H4835" s="7" t="n">
        <v>1</v>
      </c>
      <c r="I4835" s="7" t="n">
        <v>0</v>
      </c>
      <c r="J4835" s="7" t="n">
        <v>0</v>
      </c>
      <c r="K4835" s="7" t="n">
        <v>0</v>
      </c>
      <c r="L4835" s="7" t="n">
        <v>0</v>
      </c>
      <c r="M4835" s="7" t="n">
        <v>1</v>
      </c>
      <c r="N4835" s="7" t="n">
        <v>1.60000002384186</v>
      </c>
      <c r="O4835" s="7" t="n">
        <v>0.0900000035762787</v>
      </c>
      <c r="P4835" s="7" t="s">
        <v>308</v>
      </c>
      <c r="Q4835" s="7" t="s">
        <v>13</v>
      </c>
      <c r="R4835" s="7" t="n">
        <v>-1</v>
      </c>
      <c r="S4835" s="7" t="n">
        <v>0</v>
      </c>
      <c r="T4835" s="7" t="n">
        <v>0</v>
      </c>
      <c r="U4835" s="7" t="n">
        <v>0</v>
      </c>
      <c r="V4835" s="7" t="n">
        <v>0</v>
      </c>
    </row>
    <row r="4836" spans="1:22">
      <c r="A4836" t="s">
        <v>4</v>
      </c>
      <c r="B4836" s="4" t="s">
        <v>5</v>
      </c>
      <c r="C4836" s="4" t="s">
        <v>10</v>
      </c>
      <c r="D4836" s="4" t="s">
        <v>6</v>
      </c>
      <c r="E4836" s="4" t="s">
        <v>6</v>
      </c>
      <c r="F4836" s="4" t="s">
        <v>6</v>
      </c>
      <c r="G4836" s="4" t="s">
        <v>14</v>
      </c>
      <c r="H4836" s="4" t="s">
        <v>9</v>
      </c>
      <c r="I4836" s="4" t="s">
        <v>24</v>
      </c>
      <c r="J4836" s="4" t="s">
        <v>24</v>
      </c>
      <c r="K4836" s="4" t="s">
        <v>24</v>
      </c>
      <c r="L4836" s="4" t="s">
        <v>24</v>
      </c>
      <c r="M4836" s="4" t="s">
        <v>24</v>
      </c>
      <c r="N4836" s="4" t="s">
        <v>24</v>
      </c>
      <c r="O4836" s="4" t="s">
        <v>24</v>
      </c>
      <c r="P4836" s="4" t="s">
        <v>6</v>
      </c>
      <c r="Q4836" s="4" t="s">
        <v>6</v>
      </c>
      <c r="R4836" s="4" t="s">
        <v>9</v>
      </c>
      <c r="S4836" s="4" t="s">
        <v>14</v>
      </c>
      <c r="T4836" s="4" t="s">
        <v>9</v>
      </c>
      <c r="U4836" s="4" t="s">
        <v>9</v>
      </c>
      <c r="V4836" s="4" t="s">
        <v>10</v>
      </c>
    </row>
    <row r="4837" spans="1:22">
      <c r="A4837" t="n">
        <v>38577</v>
      </c>
      <c r="B4837" s="21" t="n">
        <v>19</v>
      </c>
      <c r="C4837" s="7" t="n">
        <v>1561</v>
      </c>
      <c r="D4837" s="7" t="s">
        <v>309</v>
      </c>
      <c r="E4837" s="7" t="s">
        <v>310</v>
      </c>
      <c r="F4837" s="7" t="s">
        <v>13</v>
      </c>
      <c r="G4837" s="7" t="n">
        <v>0</v>
      </c>
      <c r="H4837" s="7" t="n">
        <v>1</v>
      </c>
      <c r="I4837" s="7" t="n">
        <v>0</v>
      </c>
      <c r="J4837" s="7" t="n">
        <v>0</v>
      </c>
      <c r="K4837" s="7" t="n">
        <v>0</v>
      </c>
      <c r="L4837" s="7" t="n">
        <v>0</v>
      </c>
      <c r="M4837" s="7" t="n">
        <v>1</v>
      </c>
      <c r="N4837" s="7" t="n">
        <v>1.60000002384186</v>
      </c>
      <c r="O4837" s="7" t="n">
        <v>0.0900000035762787</v>
      </c>
      <c r="P4837" s="7" t="s">
        <v>17</v>
      </c>
      <c r="Q4837" s="7" t="s">
        <v>13</v>
      </c>
      <c r="R4837" s="7" t="n">
        <v>-1</v>
      </c>
      <c r="S4837" s="7" t="n">
        <v>0</v>
      </c>
      <c r="T4837" s="7" t="n">
        <v>0</v>
      </c>
      <c r="U4837" s="7" t="n">
        <v>0</v>
      </c>
      <c r="V4837" s="7" t="n">
        <v>0</v>
      </c>
    </row>
    <row r="4838" spans="1:22">
      <c r="A4838" t="s">
        <v>4</v>
      </c>
      <c r="B4838" s="4" t="s">
        <v>5</v>
      </c>
      <c r="C4838" s="4" t="s">
        <v>10</v>
      </c>
      <c r="D4838" s="4" t="s">
        <v>6</v>
      </c>
      <c r="E4838" s="4" t="s">
        <v>6</v>
      </c>
      <c r="F4838" s="4" t="s">
        <v>6</v>
      </c>
      <c r="G4838" s="4" t="s">
        <v>14</v>
      </c>
      <c r="H4838" s="4" t="s">
        <v>9</v>
      </c>
      <c r="I4838" s="4" t="s">
        <v>24</v>
      </c>
      <c r="J4838" s="4" t="s">
        <v>24</v>
      </c>
      <c r="K4838" s="4" t="s">
        <v>24</v>
      </c>
      <c r="L4838" s="4" t="s">
        <v>24</v>
      </c>
      <c r="M4838" s="4" t="s">
        <v>24</v>
      </c>
      <c r="N4838" s="4" t="s">
        <v>24</v>
      </c>
      <c r="O4838" s="4" t="s">
        <v>24</v>
      </c>
      <c r="P4838" s="4" t="s">
        <v>6</v>
      </c>
      <c r="Q4838" s="4" t="s">
        <v>6</v>
      </c>
      <c r="R4838" s="4" t="s">
        <v>9</v>
      </c>
      <c r="S4838" s="4" t="s">
        <v>14</v>
      </c>
      <c r="T4838" s="4" t="s">
        <v>9</v>
      </c>
      <c r="U4838" s="4" t="s">
        <v>9</v>
      </c>
      <c r="V4838" s="4" t="s">
        <v>10</v>
      </c>
    </row>
    <row r="4839" spans="1:22">
      <c r="A4839" t="n">
        <v>38661</v>
      </c>
      <c r="B4839" s="21" t="n">
        <v>19</v>
      </c>
      <c r="C4839" s="7" t="n">
        <v>1562</v>
      </c>
      <c r="D4839" s="7" t="s">
        <v>309</v>
      </c>
      <c r="E4839" s="7" t="s">
        <v>310</v>
      </c>
      <c r="F4839" s="7" t="s">
        <v>13</v>
      </c>
      <c r="G4839" s="7" t="n">
        <v>0</v>
      </c>
      <c r="H4839" s="7" t="n">
        <v>1</v>
      </c>
      <c r="I4839" s="7" t="n">
        <v>0</v>
      </c>
      <c r="J4839" s="7" t="n">
        <v>0</v>
      </c>
      <c r="K4839" s="7" t="n">
        <v>0</v>
      </c>
      <c r="L4839" s="7" t="n">
        <v>0</v>
      </c>
      <c r="M4839" s="7" t="n">
        <v>1</v>
      </c>
      <c r="N4839" s="7" t="n">
        <v>1.60000002384186</v>
      </c>
      <c r="O4839" s="7" t="n">
        <v>0.0900000035762787</v>
      </c>
      <c r="P4839" s="7" t="s">
        <v>17</v>
      </c>
      <c r="Q4839" s="7" t="s">
        <v>13</v>
      </c>
      <c r="R4839" s="7" t="n">
        <v>-1</v>
      </c>
      <c r="S4839" s="7" t="n">
        <v>0</v>
      </c>
      <c r="T4839" s="7" t="n">
        <v>0</v>
      </c>
      <c r="U4839" s="7" t="n">
        <v>0</v>
      </c>
      <c r="V4839" s="7" t="n">
        <v>0</v>
      </c>
    </row>
    <row r="4840" spans="1:22">
      <c r="A4840" t="s">
        <v>4</v>
      </c>
      <c r="B4840" s="4" t="s">
        <v>5</v>
      </c>
      <c r="C4840" s="4" t="s">
        <v>10</v>
      </c>
      <c r="D4840" s="4" t="s">
        <v>6</v>
      </c>
      <c r="E4840" s="4" t="s">
        <v>6</v>
      </c>
      <c r="F4840" s="4" t="s">
        <v>6</v>
      </c>
      <c r="G4840" s="4" t="s">
        <v>14</v>
      </c>
      <c r="H4840" s="4" t="s">
        <v>9</v>
      </c>
      <c r="I4840" s="4" t="s">
        <v>24</v>
      </c>
      <c r="J4840" s="4" t="s">
        <v>24</v>
      </c>
      <c r="K4840" s="4" t="s">
        <v>24</v>
      </c>
      <c r="L4840" s="4" t="s">
        <v>24</v>
      </c>
      <c r="M4840" s="4" t="s">
        <v>24</v>
      </c>
      <c r="N4840" s="4" t="s">
        <v>24</v>
      </c>
      <c r="O4840" s="4" t="s">
        <v>24</v>
      </c>
      <c r="P4840" s="4" t="s">
        <v>6</v>
      </c>
      <c r="Q4840" s="4" t="s">
        <v>6</v>
      </c>
      <c r="R4840" s="4" t="s">
        <v>9</v>
      </c>
      <c r="S4840" s="4" t="s">
        <v>14</v>
      </c>
      <c r="T4840" s="4" t="s">
        <v>9</v>
      </c>
      <c r="U4840" s="4" t="s">
        <v>9</v>
      </c>
      <c r="V4840" s="4" t="s">
        <v>10</v>
      </c>
    </row>
    <row r="4841" spans="1:22">
      <c r="A4841" t="n">
        <v>38745</v>
      </c>
      <c r="B4841" s="21" t="n">
        <v>19</v>
      </c>
      <c r="C4841" s="7" t="n">
        <v>1563</v>
      </c>
      <c r="D4841" s="7" t="s">
        <v>311</v>
      </c>
      <c r="E4841" s="7" t="s">
        <v>312</v>
      </c>
      <c r="F4841" s="7" t="s">
        <v>13</v>
      </c>
      <c r="G4841" s="7" t="n">
        <v>0</v>
      </c>
      <c r="H4841" s="7" t="n">
        <v>1</v>
      </c>
      <c r="I4841" s="7" t="n">
        <v>0</v>
      </c>
      <c r="J4841" s="7" t="n">
        <v>0</v>
      </c>
      <c r="K4841" s="7" t="n">
        <v>0</v>
      </c>
      <c r="L4841" s="7" t="n">
        <v>0</v>
      </c>
      <c r="M4841" s="7" t="n">
        <v>1</v>
      </c>
      <c r="N4841" s="7" t="n">
        <v>1.60000002384186</v>
      </c>
      <c r="O4841" s="7" t="n">
        <v>0.0900000035762787</v>
      </c>
      <c r="P4841" s="7" t="s">
        <v>18</v>
      </c>
      <c r="Q4841" s="7" t="s">
        <v>13</v>
      </c>
      <c r="R4841" s="7" t="n">
        <v>-1</v>
      </c>
      <c r="S4841" s="7" t="n">
        <v>0</v>
      </c>
      <c r="T4841" s="7" t="n">
        <v>0</v>
      </c>
      <c r="U4841" s="7" t="n">
        <v>0</v>
      </c>
      <c r="V4841" s="7" t="n">
        <v>0</v>
      </c>
    </row>
    <row r="4842" spans="1:22">
      <c r="A4842" t="s">
        <v>4</v>
      </c>
      <c r="B4842" s="4" t="s">
        <v>5</v>
      </c>
      <c r="C4842" s="4" t="s">
        <v>10</v>
      </c>
      <c r="D4842" s="4" t="s">
        <v>6</v>
      </c>
      <c r="E4842" s="4" t="s">
        <v>6</v>
      </c>
      <c r="F4842" s="4" t="s">
        <v>6</v>
      </c>
      <c r="G4842" s="4" t="s">
        <v>14</v>
      </c>
      <c r="H4842" s="4" t="s">
        <v>9</v>
      </c>
      <c r="I4842" s="4" t="s">
        <v>24</v>
      </c>
      <c r="J4842" s="4" t="s">
        <v>24</v>
      </c>
      <c r="K4842" s="4" t="s">
        <v>24</v>
      </c>
      <c r="L4842" s="4" t="s">
        <v>24</v>
      </c>
      <c r="M4842" s="4" t="s">
        <v>24</v>
      </c>
      <c r="N4842" s="4" t="s">
        <v>24</v>
      </c>
      <c r="O4842" s="4" t="s">
        <v>24</v>
      </c>
      <c r="P4842" s="4" t="s">
        <v>6</v>
      </c>
      <c r="Q4842" s="4" t="s">
        <v>6</v>
      </c>
      <c r="R4842" s="4" t="s">
        <v>9</v>
      </c>
      <c r="S4842" s="4" t="s">
        <v>14</v>
      </c>
      <c r="T4842" s="4" t="s">
        <v>9</v>
      </c>
      <c r="U4842" s="4" t="s">
        <v>9</v>
      </c>
      <c r="V4842" s="4" t="s">
        <v>10</v>
      </c>
    </row>
    <row r="4843" spans="1:22">
      <c r="A4843" t="n">
        <v>38837</v>
      </c>
      <c r="B4843" s="21" t="n">
        <v>19</v>
      </c>
      <c r="C4843" s="7" t="n">
        <v>7033</v>
      </c>
      <c r="D4843" s="7" t="s">
        <v>397</v>
      </c>
      <c r="E4843" s="7" t="s">
        <v>398</v>
      </c>
      <c r="F4843" s="7" t="s">
        <v>13</v>
      </c>
      <c r="G4843" s="7" t="n">
        <v>0</v>
      </c>
      <c r="H4843" s="7" t="n">
        <v>1</v>
      </c>
      <c r="I4843" s="7" t="n">
        <v>0</v>
      </c>
      <c r="J4843" s="7" t="n">
        <v>0</v>
      </c>
      <c r="K4843" s="7" t="n">
        <v>0</v>
      </c>
      <c r="L4843" s="7" t="n">
        <v>0</v>
      </c>
      <c r="M4843" s="7" t="n">
        <v>1</v>
      </c>
      <c r="N4843" s="7" t="n">
        <v>1.60000002384186</v>
      </c>
      <c r="O4843" s="7" t="n">
        <v>0.0900000035762787</v>
      </c>
      <c r="P4843" s="7" t="s">
        <v>13</v>
      </c>
      <c r="Q4843" s="7" t="s">
        <v>13</v>
      </c>
      <c r="R4843" s="7" t="n">
        <v>-1</v>
      </c>
      <c r="S4843" s="7" t="n">
        <v>0</v>
      </c>
      <c r="T4843" s="7" t="n">
        <v>0</v>
      </c>
      <c r="U4843" s="7" t="n">
        <v>0</v>
      </c>
      <c r="V4843" s="7" t="n">
        <v>0</v>
      </c>
    </row>
    <row r="4844" spans="1:22">
      <c r="A4844" t="s">
        <v>4</v>
      </c>
      <c r="B4844" s="4" t="s">
        <v>5</v>
      </c>
      <c r="C4844" s="4" t="s">
        <v>10</v>
      </c>
      <c r="D4844" s="4" t="s">
        <v>6</v>
      </c>
      <c r="E4844" s="4" t="s">
        <v>6</v>
      </c>
      <c r="F4844" s="4" t="s">
        <v>6</v>
      </c>
      <c r="G4844" s="4" t="s">
        <v>14</v>
      </c>
      <c r="H4844" s="4" t="s">
        <v>9</v>
      </c>
      <c r="I4844" s="4" t="s">
        <v>24</v>
      </c>
      <c r="J4844" s="4" t="s">
        <v>24</v>
      </c>
      <c r="K4844" s="4" t="s">
        <v>24</v>
      </c>
      <c r="L4844" s="4" t="s">
        <v>24</v>
      </c>
      <c r="M4844" s="4" t="s">
        <v>24</v>
      </c>
      <c r="N4844" s="4" t="s">
        <v>24</v>
      </c>
      <c r="O4844" s="4" t="s">
        <v>24</v>
      </c>
      <c r="P4844" s="4" t="s">
        <v>6</v>
      </c>
      <c r="Q4844" s="4" t="s">
        <v>6</v>
      </c>
      <c r="R4844" s="4" t="s">
        <v>9</v>
      </c>
      <c r="S4844" s="4" t="s">
        <v>14</v>
      </c>
      <c r="T4844" s="4" t="s">
        <v>9</v>
      </c>
      <c r="U4844" s="4" t="s">
        <v>9</v>
      </c>
      <c r="V4844" s="4" t="s">
        <v>10</v>
      </c>
    </row>
    <row r="4845" spans="1:22">
      <c r="A4845" t="n">
        <v>38908</v>
      </c>
      <c r="B4845" s="21" t="n">
        <v>19</v>
      </c>
      <c r="C4845" s="7" t="n">
        <v>1590</v>
      </c>
      <c r="D4845" s="7" t="s">
        <v>112</v>
      </c>
      <c r="E4845" s="7" t="s">
        <v>113</v>
      </c>
      <c r="F4845" s="7" t="s">
        <v>13</v>
      </c>
      <c r="G4845" s="7" t="n">
        <v>0</v>
      </c>
      <c r="H4845" s="7" t="n">
        <v>129</v>
      </c>
      <c r="I4845" s="7" t="n">
        <v>0</v>
      </c>
      <c r="J4845" s="7" t="n">
        <v>0</v>
      </c>
      <c r="K4845" s="7" t="n">
        <v>0</v>
      </c>
      <c r="L4845" s="7" t="n">
        <v>0</v>
      </c>
      <c r="M4845" s="7" t="n">
        <v>0</v>
      </c>
      <c r="N4845" s="7" t="n">
        <v>0</v>
      </c>
      <c r="O4845" s="7" t="n">
        <v>0</v>
      </c>
      <c r="P4845" s="7" t="s">
        <v>13</v>
      </c>
      <c r="Q4845" s="7" t="s">
        <v>13</v>
      </c>
      <c r="R4845" s="7" t="n">
        <v>-1</v>
      </c>
      <c r="S4845" s="7" t="n">
        <v>0</v>
      </c>
      <c r="T4845" s="7" t="n">
        <v>0</v>
      </c>
      <c r="U4845" s="7" t="n">
        <v>0</v>
      </c>
      <c r="V4845" s="7" t="n">
        <v>0</v>
      </c>
    </row>
    <row r="4846" spans="1:22">
      <c r="A4846" t="s">
        <v>4</v>
      </c>
      <c r="B4846" s="4" t="s">
        <v>5</v>
      </c>
      <c r="C4846" s="4" t="s">
        <v>10</v>
      </c>
      <c r="D4846" s="4" t="s">
        <v>14</v>
      </c>
      <c r="E4846" s="4" t="s">
        <v>14</v>
      </c>
      <c r="F4846" s="4" t="s">
        <v>6</v>
      </c>
    </row>
    <row r="4847" spans="1:22">
      <c r="A4847" t="n">
        <v>38983</v>
      </c>
      <c r="B4847" s="19" t="n">
        <v>20</v>
      </c>
      <c r="C4847" s="7" t="n">
        <v>0</v>
      </c>
      <c r="D4847" s="7" t="n">
        <v>3</v>
      </c>
      <c r="E4847" s="7" t="n">
        <v>10</v>
      </c>
      <c r="F4847" s="7" t="s">
        <v>114</v>
      </c>
    </row>
    <row r="4848" spans="1:22">
      <c r="A4848" t="s">
        <v>4</v>
      </c>
      <c r="B4848" s="4" t="s">
        <v>5</v>
      </c>
      <c r="C4848" s="4" t="s">
        <v>10</v>
      </c>
    </row>
    <row r="4849" spans="1:22">
      <c r="A4849" t="n">
        <v>39001</v>
      </c>
      <c r="B4849" s="41" t="n">
        <v>16</v>
      </c>
      <c r="C4849" s="7" t="n">
        <v>0</v>
      </c>
    </row>
    <row r="4850" spans="1:22">
      <c r="A4850" t="s">
        <v>4</v>
      </c>
      <c r="B4850" s="4" t="s">
        <v>5</v>
      </c>
      <c r="C4850" s="4" t="s">
        <v>10</v>
      </c>
      <c r="D4850" s="4" t="s">
        <v>14</v>
      </c>
      <c r="E4850" s="4" t="s">
        <v>14</v>
      </c>
      <c r="F4850" s="4" t="s">
        <v>6</v>
      </c>
    </row>
    <row r="4851" spans="1:22">
      <c r="A4851" t="n">
        <v>39004</v>
      </c>
      <c r="B4851" s="19" t="n">
        <v>20</v>
      </c>
      <c r="C4851" s="7" t="n">
        <v>2</v>
      </c>
      <c r="D4851" s="7" t="n">
        <v>3</v>
      </c>
      <c r="E4851" s="7" t="n">
        <v>10</v>
      </c>
      <c r="F4851" s="7" t="s">
        <v>114</v>
      </c>
    </row>
    <row r="4852" spans="1:22">
      <c r="A4852" t="s">
        <v>4</v>
      </c>
      <c r="B4852" s="4" t="s">
        <v>5</v>
      </c>
      <c r="C4852" s="4" t="s">
        <v>10</v>
      </c>
    </row>
    <row r="4853" spans="1:22">
      <c r="A4853" t="n">
        <v>39022</v>
      </c>
      <c r="B4853" s="41" t="n">
        <v>16</v>
      </c>
      <c r="C4853" s="7" t="n">
        <v>0</v>
      </c>
    </row>
    <row r="4854" spans="1:22">
      <c r="A4854" t="s">
        <v>4</v>
      </c>
      <c r="B4854" s="4" t="s">
        <v>5</v>
      </c>
      <c r="C4854" s="4" t="s">
        <v>10</v>
      </c>
      <c r="D4854" s="4" t="s">
        <v>14</v>
      </c>
      <c r="E4854" s="4" t="s">
        <v>14</v>
      </c>
      <c r="F4854" s="4" t="s">
        <v>6</v>
      </c>
    </row>
    <row r="4855" spans="1:22">
      <c r="A4855" t="n">
        <v>39025</v>
      </c>
      <c r="B4855" s="19" t="n">
        <v>20</v>
      </c>
      <c r="C4855" s="7" t="n">
        <v>4</v>
      </c>
      <c r="D4855" s="7" t="n">
        <v>3</v>
      </c>
      <c r="E4855" s="7" t="n">
        <v>10</v>
      </c>
      <c r="F4855" s="7" t="s">
        <v>114</v>
      </c>
    </row>
    <row r="4856" spans="1:22">
      <c r="A4856" t="s">
        <v>4</v>
      </c>
      <c r="B4856" s="4" t="s">
        <v>5</v>
      </c>
      <c r="C4856" s="4" t="s">
        <v>10</v>
      </c>
    </row>
    <row r="4857" spans="1:22">
      <c r="A4857" t="n">
        <v>39043</v>
      </c>
      <c r="B4857" s="41" t="n">
        <v>16</v>
      </c>
      <c r="C4857" s="7" t="n">
        <v>0</v>
      </c>
    </row>
    <row r="4858" spans="1:22">
      <c r="A4858" t="s">
        <v>4</v>
      </c>
      <c r="B4858" s="4" t="s">
        <v>5</v>
      </c>
      <c r="C4858" s="4" t="s">
        <v>10</v>
      </c>
      <c r="D4858" s="4" t="s">
        <v>14</v>
      </c>
      <c r="E4858" s="4" t="s">
        <v>14</v>
      </c>
      <c r="F4858" s="4" t="s">
        <v>6</v>
      </c>
    </row>
    <row r="4859" spans="1:22">
      <c r="A4859" t="n">
        <v>39046</v>
      </c>
      <c r="B4859" s="19" t="n">
        <v>20</v>
      </c>
      <c r="C4859" s="7" t="n">
        <v>7</v>
      </c>
      <c r="D4859" s="7" t="n">
        <v>3</v>
      </c>
      <c r="E4859" s="7" t="n">
        <v>10</v>
      </c>
      <c r="F4859" s="7" t="s">
        <v>114</v>
      </c>
    </row>
    <row r="4860" spans="1:22">
      <c r="A4860" t="s">
        <v>4</v>
      </c>
      <c r="B4860" s="4" t="s">
        <v>5</v>
      </c>
      <c r="C4860" s="4" t="s">
        <v>10</v>
      </c>
    </row>
    <row r="4861" spans="1:22">
      <c r="A4861" t="n">
        <v>39064</v>
      </c>
      <c r="B4861" s="41" t="n">
        <v>16</v>
      </c>
      <c r="C4861" s="7" t="n">
        <v>0</v>
      </c>
    </row>
    <row r="4862" spans="1:22">
      <c r="A4862" t="s">
        <v>4</v>
      </c>
      <c r="B4862" s="4" t="s">
        <v>5</v>
      </c>
      <c r="C4862" s="4" t="s">
        <v>10</v>
      </c>
      <c r="D4862" s="4" t="s">
        <v>14</v>
      </c>
      <c r="E4862" s="4" t="s">
        <v>14</v>
      </c>
      <c r="F4862" s="4" t="s">
        <v>6</v>
      </c>
    </row>
    <row r="4863" spans="1:22">
      <c r="A4863" t="n">
        <v>39067</v>
      </c>
      <c r="B4863" s="19" t="n">
        <v>20</v>
      </c>
      <c r="C4863" s="7" t="n">
        <v>16</v>
      </c>
      <c r="D4863" s="7" t="n">
        <v>3</v>
      </c>
      <c r="E4863" s="7" t="n">
        <v>10</v>
      </c>
      <c r="F4863" s="7" t="s">
        <v>114</v>
      </c>
    </row>
    <row r="4864" spans="1:22">
      <c r="A4864" t="s">
        <v>4</v>
      </c>
      <c r="B4864" s="4" t="s">
        <v>5</v>
      </c>
      <c r="C4864" s="4" t="s">
        <v>10</v>
      </c>
    </row>
    <row r="4865" spans="1:6">
      <c r="A4865" t="n">
        <v>39085</v>
      </c>
      <c r="B4865" s="41" t="n">
        <v>16</v>
      </c>
      <c r="C4865" s="7" t="n">
        <v>0</v>
      </c>
    </row>
    <row r="4866" spans="1:6">
      <c r="A4866" t="s">
        <v>4</v>
      </c>
      <c r="B4866" s="4" t="s">
        <v>5</v>
      </c>
      <c r="C4866" s="4" t="s">
        <v>10</v>
      </c>
      <c r="D4866" s="4" t="s">
        <v>14</v>
      </c>
      <c r="E4866" s="4" t="s">
        <v>14</v>
      </c>
      <c r="F4866" s="4" t="s">
        <v>6</v>
      </c>
    </row>
    <row r="4867" spans="1:6">
      <c r="A4867" t="n">
        <v>39088</v>
      </c>
      <c r="B4867" s="19" t="n">
        <v>20</v>
      </c>
      <c r="C4867" s="7" t="n">
        <v>7033</v>
      </c>
      <c r="D4867" s="7" t="n">
        <v>3</v>
      </c>
      <c r="E4867" s="7" t="n">
        <v>10</v>
      </c>
      <c r="F4867" s="7" t="s">
        <v>114</v>
      </c>
    </row>
    <row r="4868" spans="1:6">
      <c r="A4868" t="s">
        <v>4</v>
      </c>
      <c r="B4868" s="4" t="s">
        <v>5</v>
      </c>
      <c r="C4868" s="4" t="s">
        <v>10</v>
      </c>
    </row>
    <row r="4869" spans="1:6">
      <c r="A4869" t="n">
        <v>39106</v>
      </c>
      <c r="B4869" s="41" t="n">
        <v>16</v>
      </c>
      <c r="C4869" s="7" t="n">
        <v>0</v>
      </c>
    </row>
    <row r="4870" spans="1:6">
      <c r="A4870" t="s">
        <v>4</v>
      </c>
      <c r="B4870" s="4" t="s">
        <v>5</v>
      </c>
      <c r="C4870" s="4" t="s">
        <v>10</v>
      </c>
      <c r="D4870" s="4" t="s">
        <v>14</v>
      </c>
      <c r="E4870" s="4" t="s">
        <v>14</v>
      </c>
      <c r="F4870" s="4" t="s">
        <v>6</v>
      </c>
    </row>
    <row r="4871" spans="1:6">
      <c r="A4871" t="n">
        <v>39109</v>
      </c>
      <c r="B4871" s="19" t="n">
        <v>20</v>
      </c>
      <c r="C4871" s="7" t="n">
        <v>7032</v>
      </c>
      <c r="D4871" s="7" t="n">
        <v>3</v>
      </c>
      <c r="E4871" s="7" t="n">
        <v>10</v>
      </c>
      <c r="F4871" s="7" t="s">
        <v>114</v>
      </c>
    </row>
    <row r="4872" spans="1:6">
      <c r="A4872" t="s">
        <v>4</v>
      </c>
      <c r="B4872" s="4" t="s">
        <v>5</v>
      </c>
      <c r="C4872" s="4" t="s">
        <v>10</v>
      </c>
    </row>
    <row r="4873" spans="1:6">
      <c r="A4873" t="n">
        <v>39127</v>
      </c>
      <c r="B4873" s="41" t="n">
        <v>16</v>
      </c>
      <c r="C4873" s="7" t="n">
        <v>0</v>
      </c>
    </row>
    <row r="4874" spans="1:6">
      <c r="A4874" t="s">
        <v>4</v>
      </c>
      <c r="B4874" s="4" t="s">
        <v>5</v>
      </c>
      <c r="C4874" s="4" t="s">
        <v>10</v>
      </c>
      <c r="D4874" s="4" t="s">
        <v>14</v>
      </c>
      <c r="E4874" s="4" t="s">
        <v>14</v>
      </c>
      <c r="F4874" s="4" t="s">
        <v>6</v>
      </c>
    </row>
    <row r="4875" spans="1:6">
      <c r="A4875" t="n">
        <v>39130</v>
      </c>
      <c r="B4875" s="19" t="n">
        <v>20</v>
      </c>
      <c r="C4875" s="7" t="n">
        <v>1560</v>
      </c>
      <c r="D4875" s="7" t="n">
        <v>3</v>
      </c>
      <c r="E4875" s="7" t="n">
        <v>10</v>
      </c>
      <c r="F4875" s="7" t="s">
        <v>114</v>
      </c>
    </row>
    <row r="4876" spans="1:6">
      <c r="A4876" t="s">
        <v>4</v>
      </c>
      <c r="B4876" s="4" t="s">
        <v>5</v>
      </c>
      <c r="C4876" s="4" t="s">
        <v>10</v>
      </c>
    </row>
    <row r="4877" spans="1:6">
      <c r="A4877" t="n">
        <v>39148</v>
      </c>
      <c r="B4877" s="41" t="n">
        <v>16</v>
      </c>
      <c r="C4877" s="7" t="n">
        <v>0</v>
      </c>
    </row>
    <row r="4878" spans="1:6">
      <c r="A4878" t="s">
        <v>4</v>
      </c>
      <c r="B4878" s="4" t="s">
        <v>5</v>
      </c>
      <c r="C4878" s="4" t="s">
        <v>10</v>
      </c>
      <c r="D4878" s="4" t="s">
        <v>14</v>
      </c>
      <c r="E4878" s="4" t="s">
        <v>14</v>
      </c>
      <c r="F4878" s="4" t="s">
        <v>6</v>
      </c>
    </row>
    <row r="4879" spans="1:6">
      <c r="A4879" t="n">
        <v>39151</v>
      </c>
      <c r="B4879" s="19" t="n">
        <v>20</v>
      </c>
      <c r="C4879" s="7" t="n">
        <v>1561</v>
      </c>
      <c r="D4879" s="7" t="n">
        <v>3</v>
      </c>
      <c r="E4879" s="7" t="n">
        <v>10</v>
      </c>
      <c r="F4879" s="7" t="s">
        <v>114</v>
      </c>
    </row>
    <row r="4880" spans="1:6">
      <c r="A4880" t="s">
        <v>4</v>
      </c>
      <c r="B4880" s="4" t="s">
        <v>5</v>
      </c>
      <c r="C4880" s="4" t="s">
        <v>10</v>
      </c>
    </row>
    <row r="4881" spans="1:6">
      <c r="A4881" t="n">
        <v>39169</v>
      </c>
      <c r="B4881" s="41" t="n">
        <v>16</v>
      </c>
      <c r="C4881" s="7" t="n">
        <v>0</v>
      </c>
    </row>
    <row r="4882" spans="1:6">
      <c r="A4882" t="s">
        <v>4</v>
      </c>
      <c r="B4882" s="4" t="s">
        <v>5</v>
      </c>
      <c r="C4882" s="4" t="s">
        <v>10</v>
      </c>
      <c r="D4882" s="4" t="s">
        <v>14</v>
      </c>
      <c r="E4882" s="4" t="s">
        <v>14</v>
      </c>
      <c r="F4882" s="4" t="s">
        <v>6</v>
      </c>
    </row>
    <row r="4883" spans="1:6">
      <c r="A4883" t="n">
        <v>39172</v>
      </c>
      <c r="B4883" s="19" t="n">
        <v>20</v>
      </c>
      <c r="C4883" s="7" t="n">
        <v>1562</v>
      </c>
      <c r="D4883" s="7" t="n">
        <v>3</v>
      </c>
      <c r="E4883" s="7" t="n">
        <v>10</v>
      </c>
      <c r="F4883" s="7" t="s">
        <v>114</v>
      </c>
    </row>
    <row r="4884" spans="1:6">
      <c r="A4884" t="s">
        <v>4</v>
      </c>
      <c r="B4884" s="4" t="s">
        <v>5</v>
      </c>
      <c r="C4884" s="4" t="s">
        <v>10</v>
      </c>
    </row>
    <row r="4885" spans="1:6">
      <c r="A4885" t="n">
        <v>39190</v>
      </c>
      <c r="B4885" s="41" t="n">
        <v>16</v>
      </c>
      <c r="C4885" s="7" t="n">
        <v>0</v>
      </c>
    </row>
    <row r="4886" spans="1:6">
      <c r="A4886" t="s">
        <v>4</v>
      </c>
      <c r="B4886" s="4" t="s">
        <v>5</v>
      </c>
      <c r="C4886" s="4" t="s">
        <v>10</v>
      </c>
      <c r="D4886" s="4" t="s">
        <v>14</v>
      </c>
      <c r="E4886" s="4" t="s">
        <v>14</v>
      </c>
      <c r="F4886" s="4" t="s">
        <v>6</v>
      </c>
    </row>
    <row r="4887" spans="1:6">
      <c r="A4887" t="n">
        <v>39193</v>
      </c>
      <c r="B4887" s="19" t="n">
        <v>20</v>
      </c>
      <c r="C4887" s="7" t="n">
        <v>1563</v>
      </c>
      <c r="D4887" s="7" t="n">
        <v>3</v>
      </c>
      <c r="E4887" s="7" t="n">
        <v>10</v>
      </c>
      <c r="F4887" s="7" t="s">
        <v>114</v>
      </c>
    </row>
    <row r="4888" spans="1:6">
      <c r="A4888" t="s">
        <v>4</v>
      </c>
      <c r="B4888" s="4" t="s">
        <v>5</v>
      </c>
      <c r="C4888" s="4" t="s">
        <v>10</v>
      </c>
    </row>
    <row r="4889" spans="1:6">
      <c r="A4889" t="n">
        <v>39211</v>
      </c>
      <c r="B4889" s="41" t="n">
        <v>16</v>
      </c>
      <c r="C4889" s="7" t="n">
        <v>0</v>
      </c>
    </row>
    <row r="4890" spans="1:6">
      <c r="A4890" t="s">
        <v>4</v>
      </c>
      <c r="B4890" s="4" t="s">
        <v>5</v>
      </c>
      <c r="C4890" s="4" t="s">
        <v>10</v>
      </c>
      <c r="D4890" s="4" t="s">
        <v>14</v>
      </c>
      <c r="E4890" s="4" t="s">
        <v>14</v>
      </c>
      <c r="F4890" s="4" t="s">
        <v>6</v>
      </c>
    </row>
    <row r="4891" spans="1:6">
      <c r="A4891" t="n">
        <v>39214</v>
      </c>
      <c r="B4891" s="19" t="n">
        <v>20</v>
      </c>
      <c r="C4891" s="7" t="n">
        <v>1590</v>
      </c>
      <c r="D4891" s="7" t="n">
        <v>3</v>
      </c>
      <c r="E4891" s="7" t="n">
        <v>10</v>
      </c>
      <c r="F4891" s="7" t="s">
        <v>114</v>
      </c>
    </row>
    <row r="4892" spans="1:6">
      <c r="A4892" t="s">
        <v>4</v>
      </c>
      <c r="B4892" s="4" t="s">
        <v>5</v>
      </c>
      <c r="C4892" s="4" t="s">
        <v>10</v>
      </c>
    </row>
    <row r="4893" spans="1:6">
      <c r="A4893" t="n">
        <v>39232</v>
      </c>
      <c r="B4893" s="41" t="n">
        <v>16</v>
      </c>
      <c r="C4893" s="7" t="n">
        <v>0</v>
      </c>
    </row>
    <row r="4894" spans="1:6">
      <c r="A4894" t="s">
        <v>4</v>
      </c>
      <c r="B4894" s="4" t="s">
        <v>5</v>
      </c>
      <c r="C4894" s="4" t="s">
        <v>6</v>
      </c>
      <c r="D4894" s="4" t="s">
        <v>10</v>
      </c>
    </row>
    <row r="4895" spans="1:6">
      <c r="A4895" t="n">
        <v>39235</v>
      </c>
      <c r="B4895" s="78" t="n">
        <v>29</v>
      </c>
      <c r="C4895" s="7" t="s">
        <v>313</v>
      </c>
      <c r="D4895" s="7" t="n">
        <v>1560</v>
      </c>
    </row>
    <row r="4896" spans="1:6">
      <c r="A4896" t="s">
        <v>4</v>
      </c>
      <c r="B4896" s="4" t="s">
        <v>5</v>
      </c>
      <c r="C4896" s="4" t="s">
        <v>6</v>
      </c>
      <c r="D4896" s="4" t="s">
        <v>10</v>
      </c>
    </row>
    <row r="4897" spans="1:6">
      <c r="A4897" t="n">
        <v>39265</v>
      </c>
      <c r="B4897" s="78" t="n">
        <v>29</v>
      </c>
      <c r="C4897" s="7" t="s">
        <v>314</v>
      </c>
      <c r="D4897" s="7" t="n">
        <v>1561</v>
      </c>
    </row>
    <row r="4898" spans="1:6">
      <c r="A4898" t="s">
        <v>4</v>
      </c>
      <c r="B4898" s="4" t="s">
        <v>5</v>
      </c>
      <c r="C4898" s="4" t="s">
        <v>6</v>
      </c>
      <c r="D4898" s="4" t="s">
        <v>10</v>
      </c>
    </row>
    <row r="4899" spans="1:6">
      <c r="A4899" t="n">
        <v>39282</v>
      </c>
      <c r="B4899" s="78" t="n">
        <v>29</v>
      </c>
      <c r="C4899" s="7" t="s">
        <v>314</v>
      </c>
      <c r="D4899" s="7" t="n">
        <v>1562</v>
      </c>
    </row>
    <row r="4900" spans="1:6">
      <c r="A4900" t="s">
        <v>4</v>
      </c>
      <c r="B4900" s="4" t="s">
        <v>5</v>
      </c>
      <c r="C4900" s="4" t="s">
        <v>6</v>
      </c>
      <c r="D4900" s="4" t="s">
        <v>10</v>
      </c>
    </row>
    <row r="4901" spans="1:6">
      <c r="A4901" t="n">
        <v>39299</v>
      </c>
      <c r="B4901" s="78" t="n">
        <v>29</v>
      </c>
      <c r="C4901" s="7" t="s">
        <v>314</v>
      </c>
      <c r="D4901" s="7" t="n">
        <v>1563</v>
      </c>
    </row>
    <row r="4902" spans="1:6">
      <c r="A4902" t="s">
        <v>4</v>
      </c>
      <c r="B4902" s="4" t="s">
        <v>5</v>
      </c>
      <c r="C4902" s="4" t="s">
        <v>14</v>
      </c>
      <c r="D4902" s="4" t="s">
        <v>14</v>
      </c>
      <c r="E4902" s="4" t="s">
        <v>14</v>
      </c>
      <c r="F4902" s="4" t="s">
        <v>14</v>
      </c>
    </row>
    <row r="4903" spans="1:6">
      <c r="A4903" t="n">
        <v>39316</v>
      </c>
      <c r="B4903" s="8" t="n">
        <v>14</v>
      </c>
      <c r="C4903" s="7" t="n">
        <v>0</v>
      </c>
      <c r="D4903" s="7" t="n">
        <v>0</v>
      </c>
      <c r="E4903" s="7" t="n">
        <v>32</v>
      </c>
      <c r="F4903" s="7" t="n">
        <v>0</v>
      </c>
    </row>
    <row r="4904" spans="1:6">
      <c r="A4904" t="s">
        <v>4</v>
      </c>
      <c r="B4904" s="4" t="s">
        <v>5</v>
      </c>
      <c r="C4904" s="4" t="s">
        <v>14</v>
      </c>
      <c r="D4904" s="4" t="s">
        <v>10</v>
      </c>
      <c r="E4904" s="4" t="s">
        <v>10</v>
      </c>
      <c r="F4904" s="4" t="s">
        <v>10</v>
      </c>
      <c r="G4904" s="4" t="s">
        <v>10</v>
      </c>
      <c r="H4904" s="4" t="s">
        <v>10</v>
      </c>
      <c r="I4904" s="4" t="s">
        <v>6</v>
      </c>
      <c r="J4904" s="4" t="s">
        <v>24</v>
      </c>
      <c r="K4904" s="4" t="s">
        <v>24</v>
      </c>
      <c r="L4904" s="4" t="s">
        <v>24</v>
      </c>
      <c r="M4904" s="4" t="s">
        <v>9</v>
      </c>
      <c r="N4904" s="4" t="s">
        <v>9</v>
      </c>
      <c r="O4904" s="4" t="s">
        <v>24</v>
      </c>
      <c r="P4904" s="4" t="s">
        <v>24</v>
      </c>
      <c r="Q4904" s="4" t="s">
        <v>24</v>
      </c>
      <c r="R4904" s="4" t="s">
        <v>24</v>
      </c>
      <c r="S4904" s="4" t="s">
        <v>14</v>
      </c>
    </row>
    <row r="4905" spans="1:6">
      <c r="A4905" t="n">
        <v>39321</v>
      </c>
      <c r="B4905" s="26" t="n">
        <v>39</v>
      </c>
      <c r="C4905" s="7" t="n">
        <v>12</v>
      </c>
      <c r="D4905" s="7" t="n">
        <v>65533</v>
      </c>
      <c r="E4905" s="7" t="n">
        <v>204</v>
      </c>
      <c r="F4905" s="7" t="n">
        <v>0</v>
      </c>
      <c r="G4905" s="7" t="n">
        <v>7033</v>
      </c>
      <c r="H4905" s="7" t="n">
        <v>259</v>
      </c>
      <c r="I4905" s="7" t="s">
        <v>399</v>
      </c>
      <c r="J4905" s="7" t="n">
        <v>0</v>
      </c>
      <c r="K4905" s="7" t="n">
        <v>0</v>
      </c>
      <c r="L4905" s="7" t="n">
        <v>0</v>
      </c>
      <c r="M4905" s="7" t="n">
        <v>0</v>
      </c>
      <c r="N4905" s="7" t="n">
        <v>0</v>
      </c>
      <c r="O4905" s="7" t="n">
        <v>0</v>
      </c>
      <c r="P4905" s="7" t="n">
        <v>1</v>
      </c>
      <c r="Q4905" s="7" t="n">
        <v>1</v>
      </c>
      <c r="R4905" s="7" t="n">
        <v>1</v>
      </c>
      <c r="S4905" s="7" t="n">
        <v>105</v>
      </c>
    </row>
    <row r="4906" spans="1:6">
      <c r="A4906" t="s">
        <v>4</v>
      </c>
      <c r="B4906" s="4" t="s">
        <v>5</v>
      </c>
      <c r="C4906" s="4" t="s">
        <v>14</v>
      </c>
      <c r="D4906" s="4" t="s">
        <v>10</v>
      </c>
      <c r="E4906" s="4" t="s">
        <v>10</v>
      </c>
      <c r="F4906" s="4" t="s">
        <v>10</v>
      </c>
      <c r="G4906" s="4" t="s">
        <v>10</v>
      </c>
      <c r="H4906" s="4" t="s">
        <v>10</v>
      </c>
      <c r="I4906" s="4" t="s">
        <v>6</v>
      </c>
      <c r="J4906" s="4" t="s">
        <v>24</v>
      </c>
      <c r="K4906" s="4" t="s">
        <v>24</v>
      </c>
      <c r="L4906" s="4" t="s">
        <v>24</v>
      </c>
      <c r="M4906" s="4" t="s">
        <v>9</v>
      </c>
      <c r="N4906" s="4" t="s">
        <v>9</v>
      </c>
      <c r="O4906" s="4" t="s">
        <v>24</v>
      </c>
      <c r="P4906" s="4" t="s">
        <v>24</v>
      </c>
      <c r="Q4906" s="4" t="s">
        <v>24</v>
      </c>
      <c r="R4906" s="4" t="s">
        <v>24</v>
      </c>
      <c r="S4906" s="4" t="s">
        <v>14</v>
      </c>
    </row>
    <row r="4907" spans="1:6">
      <c r="A4907" t="n">
        <v>39383</v>
      </c>
      <c r="B4907" s="26" t="n">
        <v>39</v>
      </c>
      <c r="C4907" s="7" t="n">
        <v>12</v>
      </c>
      <c r="D4907" s="7" t="n">
        <v>65533</v>
      </c>
      <c r="E4907" s="7" t="n">
        <v>204</v>
      </c>
      <c r="F4907" s="7" t="n">
        <v>0</v>
      </c>
      <c r="G4907" s="7" t="n">
        <v>7033</v>
      </c>
      <c r="H4907" s="7" t="n">
        <v>259</v>
      </c>
      <c r="I4907" s="7" t="s">
        <v>400</v>
      </c>
      <c r="J4907" s="7" t="n">
        <v>0</v>
      </c>
      <c r="K4907" s="7" t="n">
        <v>0</v>
      </c>
      <c r="L4907" s="7" t="n">
        <v>0</v>
      </c>
      <c r="M4907" s="7" t="n">
        <v>0</v>
      </c>
      <c r="N4907" s="7" t="n">
        <v>0</v>
      </c>
      <c r="O4907" s="7" t="n">
        <v>0</v>
      </c>
      <c r="P4907" s="7" t="n">
        <v>1</v>
      </c>
      <c r="Q4907" s="7" t="n">
        <v>1</v>
      </c>
      <c r="R4907" s="7" t="n">
        <v>1</v>
      </c>
      <c r="S4907" s="7" t="n">
        <v>106</v>
      </c>
    </row>
    <row r="4908" spans="1:6">
      <c r="A4908" t="s">
        <v>4</v>
      </c>
      <c r="B4908" s="4" t="s">
        <v>5</v>
      </c>
      <c r="C4908" s="4" t="s">
        <v>10</v>
      </c>
      <c r="D4908" s="4" t="s">
        <v>24</v>
      </c>
      <c r="E4908" s="4" t="s">
        <v>24</v>
      </c>
      <c r="F4908" s="4" t="s">
        <v>24</v>
      </c>
      <c r="G4908" s="4" t="s">
        <v>24</v>
      </c>
    </row>
    <row r="4909" spans="1:6">
      <c r="A4909" t="n">
        <v>39445</v>
      </c>
      <c r="B4909" s="51" t="n">
        <v>46</v>
      </c>
      <c r="C4909" s="7" t="n">
        <v>0</v>
      </c>
      <c r="D4909" s="7" t="n">
        <v>-121.269996643066</v>
      </c>
      <c r="E4909" s="7" t="n">
        <v>-1.1599999666214</v>
      </c>
      <c r="F4909" s="7" t="n">
        <v>135.320007324219</v>
      </c>
      <c r="G4909" s="7" t="n">
        <v>267.600006103516</v>
      </c>
    </row>
    <row r="4910" spans="1:6">
      <c r="A4910" t="s">
        <v>4</v>
      </c>
      <c r="B4910" s="4" t="s">
        <v>5</v>
      </c>
      <c r="C4910" s="4" t="s">
        <v>10</v>
      </c>
      <c r="D4910" s="4" t="s">
        <v>24</v>
      </c>
      <c r="E4910" s="4" t="s">
        <v>24</v>
      </c>
      <c r="F4910" s="4" t="s">
        <v>24</v>
      </c>
      <c r="G4910" s="4" t="s">
        <v>24</v>
      </c>
    </row>
    <row r="4911" spans="1:6">
      <c r="A4911" t="n">
        <v>39464</v>
      </c>
      <c r="B4911" s="51" t="n">
        <v>46</v>
      </c>
      <c r="C4911" s="7" t="n">
        <v>2</v>
      </c>
      <c r="D4911" s="7" t="n">
        <v>-120.839996337891</v>
      </c>
      <c r="E4911" s="7" t="n">
        <v>-1.1599999666214</v>
      </c>
      <c r="F4911" s="7" t="n">
        <v>138.309997558594</v>
      </c>
      <c r="G4911" s="7" t="n">
        <v>257.5</v>
      </c>
    </row>
    <row r="4912" spans="1:6">
      <c r="A4912" t="s">
        <v>4</v>
      </c>
      <c r="B4912" s="4" t="s">
        <v>5</v>
      </c>
      <c r="C4912" s="4" t="s">
        <v>10</v>
      </c>
      <c r="D4912" s="4" t="s">
        <v>24</v>
      </c>
      <c r="E4912" s="4" t="s">
        <v>24</v>
      </c>
      <c r="F4912" s="4" t="s">
        <v>24</v>
      </c>
      <c r="G4912" s="4" t="s">
        <v>24</v>
      </c>
    </row>
    <row r="4913" spans="1:19">
      <c r="A4913" t="n">
        <v>39483</v>
      </c>
      <c r="B4913" s="51" t="n">
        <v>46</v>
      </c>
      <c r="C4913" s="7" t="n">
        <v>4</v>
      </c>
      <c r="D4913" s="7" t="n">
        <v>-118.930000305176</v>
      </c>
      <c r="E4913" s="7" t="n">
        <v>-1.1599999666214</v>
      </c>
      <c r="F4913" s="7" t="n">
        <v>138.550003051758</v>
      </c>
      <c r="G4913" s="7" t="n">
        <v>246.899993896484</v>
      </c>
    </row>
    <row r="4914" spans="1:19">
      <c r="A4914" t="s">
        <v>4</v>
      </c>
      <c r="B4914" s="4" t="s">
        <v>5</v>
      </c>
      <c r="C4914" s="4" t="s">
        <v>10</v>
      </c>
      <c r="D4914" s="4" t="s">
        <v>24</v>
      </c>
      <c r="E4914" s="4" t="s">
        <v>24</v>
      </c>
      <c r="F4914" s="4" t="s">
        <v>24</v>
      </c>
      <c r="G4914" s="4" t="s">
        <v>24</v>
      </c>
    </row>
    <row r="4915" spans="1:19">
      <c r="A4915" t="n">
        <v>39502</v>
      </c>
      <c r="B4915" s="51" t="n">
        <v>46</v>
      </c>
      <c r="C4915" s="7" t="n">
        <v>7</v>
      </c>
      <c r="D4915" s="7" t="n">
        <v>-119.860000610352</v>
      </c>
      <c r="E4915" s="7" t="n">
        <v>-1.1599999666214</v>
      </c>
      <c r="F4915" s="7" t="n">
        <v>136.789993286133</v>
      </c>
      <c r="G4915" s="7" t="n">
        <v>249.899993896484</v>
      </c>
    </row>
    <row r="4916" spans="1:19">
      <c r="A4916" t="s">
        <v>4</v>
      </c>
      <c r="B4916" s="4" t="s">
        <v>5</v>
      </c>
      <c r="C4916" s="4" t="s">
        <v>10</v>
      </c>
      <c r="D4916" s="4" t="s">
        <v>24</v>
      </c>
      <c r="E4916" s="4" t="s">
        <v>24</v>
      </c>
      <c r="F4916" s="4" t="s">
        <v>24</v>
      </c>
      <c r="G4916" s="4" t="s">
        <v>24</v>
      </c>
    </row>
    <row r="4917" spans="1:19">
      <c r="A4917" t="n">
        <v>39521</v>
      </c>
      <c r="B4917" s="51" t="n">
        <v>46</v>
      </c>
      <c r="C4917" s="7" t="n">
        <v>16</v>
      </c>
      <c r="D4917" s="7" t="n">
        <v>-119.819999694824</v>
      </c>
      <c r="E4917" s="7" t="n">
        <v>-1.1599999666214</v>
      </c>
      <c r="F4917" s="7" t="n">
        <v>137.740005493164</v>
      </c>
      <c r="G4917" s="7" t="n">
        <v>259</v>
      </c>
    </row>
    <row r="4918" spans="1:19">
      <c r="A4918" t="s">
        <v>4</v>
      </c>
      <c r="B4918" s="4" t="s">
        <v>5</v>
      </c>
      <c r="C4918" s="4" t="s">
        <v>10</v>
      </c>
      <c r="D4918" s="4" t="s">
        <v>24</v>
      </c>
      <c r="E4918" s="4" t="s">
        <v>24</v>
      </c>
      <c r="F4918" s="4" t="s">
        <v>24</v>
      </c>
      <c r="G4918" s="4" t="s">
        <v>24</v>
      </c>
    </row>
    <row r="4919" spans="1:19">
      <c r="A4919" t="n">
        <v>39540</v>
      </c>
      <c r="B4919" s="51" t="n">
        <v>46</v>
      </c>
      <c r="C4919" s="7" t="n">
        <v>7032</v>
      </c>
      <c r="D4919" s="7" t="n">
        <v>-121</v>
      </c>
      <c r="E4919" s="7" t="n">
        <v>-1.1599999666214</v>
      </c>
      <c r="F4919" s="7" t="n">
        <v>135.940002441406</v>
      </c>
      <c r="G4919" s="7" t="n">
        <v>264.700012207031</v>
      </c>
    </row>
    <row r="4920" spans="1:19">
      <c r="A4920" t="s">
        <v>4</v>
      </c>
      <c r="B4920" s="4" t="s">
        <v>5</v>
      </c>
      <c r="C4920" s="4" t="s">
        <v>10</v>
      </c>
      <c r="D4920" s="4" t="s">
        <v>24</v>
      </c>
      <c r="E4920" s="4" t="s">
        <v>24</v>
      </c>
      <c r="F4920" s="4" t="s">
        <v>14</v>
      </c>
    </row>
    <row r="4921" spans="1:19">
      <c r="A4921" t="n">
        <v>39559</v>
      </c>
      <c r="B4921" s="80" t="n">
        <v>52</v>
      </c>
      <c r="C4921" s="7" t="n">
        <v>0</v>
      </c>
      <c r="D4921" s="7" t="n">
        <v>90.9000015258789</v>
      </c>
      <c r="E4921" s="7" t="n">
        <v>1</v>
      </c>
      <c r="F4921" s="7" t="n">
        <v>0</v>
      </c>
    </row>
    <row r="4922" spans="1:19">
      <c r="A4922" t="s">
        <v>4</v>
      </c>
      <c r="B4922" s="4" t="s">
        <v>5</v>
      </c>
      <c r="C4922" s="4" t="s">
        <v>10</v>
      </c>
      <c r="D4922" s="4" t="s">
        <v>24</v>
      </c>
      <c r="E4922" s="4" t="s">
        <v>24</v>
      </c>
      <c r="F4922" s="4" t="s">
        <v>14</v>
      </c>
    </row>
    <row r="4923" spans="1:19">
      <c r="A4923" t="n">
        <v>39571</v>
      </c>
      <c r="B4923" s="80" t="n">
        <v>52</v>
      </c>
      <c r="C4923" s="7" t="n">
        <v>2</v>
      </c>
      <c r="D4923" s="7" t="n">
        <v>120</v>
      </c>
      <c r="E4923" s="7" t="n">
        <v>1</v>
      </c>
      <c r="F4923" s="7" t="n">
        <v>0</v>
      </c>
    </row>
    <row r="4924" spans="1:19">
      <c r="A4924" t="s">
        <v>4</v>
      </c>
      <c r="B4924" s="4" t="s">
        <v>5</v>
      </c>
      <c r="C4924" s="4" t="s">
        <v>10</v>
      </c>
      <c r="D4924" s="4" t="s">
        <v>24</v>
      </c>
      <c r="E4924" s="4" t="s">
        <v>24</v>
      </c>
      <c r="F4924" s="4" t="s">
        <v>14</v>
      </c>
    </row>
    <row r="4925" spans="1:19">
      <c r="A4925" t="n">
        <v>39583</v>
      </c>
      <c r="B4925" s="80" t="n">
        <v>52</v>
      </c>
      <c r="C4925" s="7" t="n">
        <v>7</v>
      </c>
      <c r="D4925" s="7" t="n">
        <v>126.699996948242</v>
      </c>
      <c r="E4925" s="7" t="n">
        <v>1</v>
      </c>
      <c r="F4925" s="7" t="n">
        <v>0</v>
      </c>
    </row>
    <row r="4926" spans="1:19">
      <c r="A4926" t="s">
        <v>4</v>
      </c>
      <c r="B4926" s="4" t="s">
        <v>5</v>
      </c>
      <c r="C4926" s="4" t="s">
        <v>10</v>
      </c>
      <c r="D4926" s="4" t="s">
        <v>24</v>
      </c>
      <c r="E4926" s="4" t="s">
        <v>24</v>
      </c>
      <c r="F4926" s="4" t="s">
        <v>14</v>
      </c>
    </row>
    <row r="4927" spans="1:19">
      <c r="A4927" t="n">
        <v>39595</v>
      </c>
      <c r="B4927" s="80" t="n">
        <v>52</v>
      </c>
      <c r="C4927" s="7" t="n">
        <v>4</v>
      </c>
      <c r="D4927" s="7" t="n">
        <v>132.300003051758</v>
      </c>
      <c r="E4927" s="7" t="n">
        <v>1</v>
      </c>
      <c r="F4927" s="7" t="n">
        <v>0</v>
      </c>
    </row>
    <row r="4928" spans="1:19">
      <c r="A4928" t="s">
        <v>4</v>
      </c>
      <c r="B4928" s="4" t="s">
        <v>5</v>
      </c>
      <c r="C4928" s="4" t="s">
        <v>10</v>
      </c>
      <c r="D4928" s="4" t="s">
        <v>24</v>
      </c>
      <c r="E4928" s="4" t="s">
        <v>24</v>
      </c>
      <c r="F4928" s="4" t="s">
        <v>14</v>
      </c>
    </row>
    <row r="4929" spans="1:7">
      <c r="A4929" t="n">
        <v>39607</v>
      </c>
      <c r="B4929" s="80" t="n">
        <v>52</v>
      </c>
      <c r="C4929" s="7" t="n">
        <v>16</v>
      </c>
      <c r="D4929" s="7" t="n">
        <v>127.199996948242</v>
      </c>
      <c r="E4929" s="7" t="n">
        <v>1</v>
      </c>
      <c r="F4929" s="7" t="n">
        <v>0</v>
      </c>
    </row>
    <row r="4930" spans="1:7">
      <c r="A4930" t="s">
        <v>4</v>
      </c>
      <c r="B4930" s="4" t="s">
        <v>5</v>
      </c>
      <c r="C4930" s="4" t="s">
        <v>10</v>
      </c>
      <c r="D4930" s="4" t="s">
        <v>24</v>
      </c>
      <c r="E4930" s="4" t="s">
        <v>24</v>
      </c>
      <c r="F4930" s="4" t="s">
        <v>14</v>
      </c>
    </row>
    <row r="4931" spans="1:7">
      <c r="A4931" t="n">
        <v>39619</v>
      </c>
      <c r="B4931" s="80" t="n">
        <v>52</v>
      </c>
      <c r="C4931" s="7" t="n">
        <v>7032</v>
      </c>
      <c r="D4931" s="7" t="n">
        <v>104.300003051758</v>
      </c>
      <c r="E4931" s="7" t="n">
        <v>1</v>
      </c>
      <c r="F4931" s="7" t="n">
        <v>0</v>
      </c>
    </row>
    <row r="4932" spans="1:7">
      <c r="A4932" t="s">
        <v>4</v>
      </c>
      <c r="B4932" s="4" t="s">
        <v>5</v>
      </c>
      <c r="C4932" s="4" t="s">
        <v>10</v>
      </c>
      <c r="D4932" s="4" t="s">
        <v>24</v>
      </c>
      <c r="E4932" s="4" t="s">
        <v>24</v>
      </c>
      <c r="F4932" s="4" t="s">
        <v>24</v>
      </c>
      <c r="G4932" s="4" t="s">
        <v>24</v>
      </c>
    </row>
    <row r="4933" spans="1:7">
      <c r="A4933" t="n">
        <v>39631</v>
      </c>
      <c r="B4933" s="51" t="n">
        <v>46</v>
      </c>
      <c r="C4933" s="7" t="n">
        <v>7033</v>
      </c>
      <c r="D4933" s="7" t="n">
        <v>-187.860000610352</v>
      </c>
      <c r="E4933" s="7" t="n">
        <v>38.8899993896484</v>
      </c>
      <c r="F4933" s="7" t="n">
        <v>134.660003662109</v>
      </c>
      <c r="G4933" s="7" t="n">
        <v>90</v>
      </c>
    </row>
    <row r="4934" spans="1:7">
      <c r="A4934" t="s">
        <v>4</v>
      </c>
      <c r="B4934" s="4" t="s">
        <v>5</v>
      </c>
      <c r="C4934" s="4" t="s">
        <v>10</v>
      </c>
      <c r="D4934" s="4" t="s">
        <v>24</v>
      </c>
      <c r="E4934" s="4" t="s">
        <v>24</v>
      </c>
      <c r="F4934" s="4" t="s">
        <v>24</v>
      </c>
      <c r="G4934" s="4" t="s">
        <v>24</v>
      </c>
    </row>
    <row r="4935" spans="1:7">
      <c r="A4935" t="n">
        <v>39650</v>
      </c>
      <c r="B4935" s="51" t="n">
        <v>46</v>
      </c>
      <c r="C4935" s="7" t="n">
        <v>1560</v>
      </c>
      <c r="D4935" s="7" t="n">
        <v>-127.809997558594</v>
      </c>
      <c r="E4935" s="7" t="n">
        <v>-1.1599999666214</v>
      </c>
      <c r="F4935" s="7" t="n">
        <v>135.259994506836</v>
      </c>
      <c r="G4935" s="7" t="n">
        <v>90</v>
      </c>
    </row>
    <row r="4936" spans="1:7">
      <c r="A4936" t="s">
        <v>4</v>
      </c>
      <c r="B4936" s="4" t="s">
        <v>5</v>
      </c>
      <c r="C4936" s="4" t="s">
        <v>10</v>
      </c>
      <c r="D4936" s="4" t="s">
        <v>24</v>
      </c>
      <c r="E4936" s="4" t="s">
        <v>24</v>
      </c>
      <c r="F4936" s="4" t="s">
        <v>24</v>
      </c>
      <c r="G4936" s="4" t="s">
        <v>24</v>
      </c>
    </row>
    <row r="4937" spans="1:7">
      <c r="A4937" t="n">
        <v>39669</v>
      </c>
      <c r="B4937" s="51" t="n">
        <v>46</v>
      </c>
      <c r="C4937" s="7" t="n">
        <v>1561</v>
      </c>
      <c r="D4937" s="7" t="n">
        <v>-131.880004882813</v>
      </c>
      <c r="E4937" s="7" t="n">
        <v>-1.1599999666214</v>
      </c>
      <c r="F4937" s="7" t="n">
        <v>141.419998168945</v>
      </c>
      <c r="G4937" s="7" t="n">
        <v>110.099998474121</v>
      </c>
    </row>
    <row r="4938" spans="1:7">
      <c r="A4938" t="s">
        <v>4</v>
      </c>
      <c r="B4938" s="4" t="s">
        <v>5</v>
      </c>
      <c r="C4938" s="4" t="s">
        <v>10</v>
      </c>
      <c r="D4938" s="4" t="s">
        <v>24</v>
      </c>
      <c r="E4938" s="4" t="s">
        <v>24</v>
      </c>
      <c r="F4938" s="4" t="s">
        <v>24</v>
      </c>
      <c r="G4938" s="4" t="s">
        <v>24</v>
      </c>
    </row>
    <row r="4939" spans="1:7">
      <c r="A4939" t="n">
        <v>39688</v>
      </c>
      <c r="B4939" s="51" t="n">
        <v>46</v>
      </c>
      <c r="C4939" s="7" t="n">
        <v>1562</v>
      </c>
      <c r="D4939" s="7" t="n">
        <v>-131.699996948242</v>
      </c>
      <c r="E4939" s="7" t="n">
        <v>-1.1599999666214</v>
      </c>
      <c r="F4939" s="7" t="n">
        <v>129.410003662109</v>
      </c>
      <c r="G4939" s="7" t="n">
        <v>72.8000030517578</v>
      </c>
    </row>
    <row r="4940" spans="1:7">
      <c r="A4940" t="s">
        <v>4</v>
      </c>
      <c r="B4940" s="4" t="s">
        <v>5</v>
      </c>
      <c r="C4940" s="4" t="s">
        <v>10</v>
      </c>
      <c r="D4940" s="4" t="s">
        <v>24</v>
      </c>
      <c r="E4940" s="4" t="s">
        <v>24</v>
      </c>
      <c r="F4940" s="4" t="s">
        <v>24</v>
      </c>
      <c r="G4940" s="4" t="s">
        <v>24</v>
      </c>
    </row>
    <row r="4941" spans="1:7">
      <c r="A4941" t="n">
        <v>39707</v>
      </c>
      <c r="B4941" s="51" t="n">
        <v>46</v>
      </c>
      <c r="C4941" s="7" t="n">
        <v>1563</v>
      </c>
      <c r="D4941" s="7" t="n">
        <v>-137.949996948242</v>
      </c>
      <c r="E4941" s="7" t="n">
        <v>-1.1599999666214</v>
      </c>
      <c r="F4941" s="7" t="n">
        <v>136.740005493164</v>
      </c>
      <c r="G4941" s="7" t="n">
        <v>90</v>
      </c>
    </row>
    <row r="4942" spans="1:7">
      <c r="A4942" t="s">
        <v>4</v>
      </c>
      <c r="B4942" s="4" t="s">
        <v>5</v>
      </c>
      <c r="C4942" s="4" t="s">
        <v>10</v>
      </c>
      <c r="D4942" s="4" t="s">
        <v>24</v>
      </c>
      <c r="E4942" s="4" t="s">
        <v>24</v>
      </c>
      <c r="F4942" s="4" t="s">
        <v>24</v>
      </c>
      <c r="G4942" s="4" t="s">
        <v>24</v>
      </c>
    </row>
    <row r="4943" spans="1:7">
      <c r="A4943" t="n">
        <v>39726</v>
      </c>
      <c r="B4943" s="51" t="n">
        <v>46</v>
      </c>
      <c r="C4943" s="7" t="n">
        <v>1590</v>
      </c>
      <c r="D4943" s="7" t="n">
        <v>0</v>
      </c>
      <c r="E4943" s="7" t="n">
        <v>-500</v>
      </c>
      <c r="F4943" s="7" t="n">
        <v>0</v>
      </c>
      <c r="G4943" s="7" t="n">
        <v>0</v>
      </c>
    </row>
    <row r="4944" spans="1:7">
      <c r="A4944" t="s">
        <v>4</v>
      </c>
      <c r="B4944" s="4" t="s">
        <v>5</v>
      </c>
      <c r="C4944" s="4" t="s">
        <v>10</v>
      </c>
      <c r="D4944" s="4" t="s">
        <v>9</v>
      </c>
    </row>
    <row r="4945" spans="1:7">
      <c r="A4945" t="n">
        <v>39745</v>
      </c>
      <c r="B4945" s="52" t="n">
        <v>43</v>
      </c>
      <c r="C4945" s="7" t="n">
        <v>7033</v>
      </c>
      <c r="D4945" s="7" t="n">
        <v>512</v>
      </c>
    </row>
    <row r="4946" spans="1:7">
      <c r="A4946" t="s">
        <v>4</v>
      </c>
      <c r="B4946" s="4" t="s">
        <v>5</v>
      </c>
      <c r="C4946" s="4" t="s">
        <v>14</v>
      </c>
      <c r="D4946" s="4" t="s">
        <v>6</v>
      </c>
      <c r="E4946" s="4" t="s">
        <v>10</v>
      </c>
    </row>
    <row r="4947" spans="1:7">
      <c r="A4947" t="n">
        <v>39752</v>
      </c>
      <c r="B4947" s="23" t="n">
        <v>94</v>
      </c>
      <c r="C4947" s="7" t="n">
        <v>0</v>
      </c>
      <c r="D4947" s="7" t="s">
        <v>37</v>
      </c>
      <c r="E4947" s="7" t="n">
        <v>1</v>
      </c>
    </row>
    <row r="4948" spans="1:7">
      <c r="A4948" t="s">
        <v>4</v>
      </c>
      <c r="B4948" s="4" t="s">
        <v>5</v>
      </c>
      <c r="C4948" s="4" t="s">
        <v>14</v>
      </c>
      <c r="D4948" s="4" t="s">
        <v>6</v>
      </c>
      <c r="E4948" s="4" t="s">
        <v>10</v>
      </c>
    </row>
    <row r="4949" spans="1:7">
      <c r="A4949" t="n">
        <v>39765</v>
      </c>
      <c r="B4949" s="23" t="n">
        <v>94</v>
      </c>
      <c r="C4949" s="7" t="n">
        <v>0</v>
      </c>
      <c r="D4949" s="7" t="s">
        <v>37</v>
      </c>
      <c r="E4949" s="7" t="n">
        <v>2</v>
      </c>
    </row>
    <row r="4950" spans="1:7">
      <c r="A4950" t="s">
        <v>4</v>
      </c>
      <c r="B4950" s="4" t="s">
        <v>5</v>
      </c>
      <c r="C4950" s="4" t="s">
        <v>14</v>
      </c>
      <c r="D4950" s="4" t="s">
        <v>6</v>
      </c>
      <c r="E4950" s="4" t="s">
        <v>10</v>
      </c>
    </row>
    <row r="4951" spans="1:7">
      <c r="A4951" t="n">
        <v>39778</v>
      </c>
      <c r="B4951" s="23" t="n">
        <v>94</v>
      </c>
      <c r="C4951" s="7" t="n">
        <v>1</v>
      </c>
      <c r="D4951" s="7" t="s">
        <v>37</v>
      </c>
      <c r="E4951" s="7" t="n">
        <v>4</v>
      </c>
    </row>
    <row r="4952" spans="1:7">
      <c r="A4952" t="s">
        <v>4</v>
      </c>
      <c r="B4952" s="4" t="s">
        <v>5</v>
      </c>
      <c r="C4952" s="4" t="s">
        <v>14</v>
      </c>
      <c r="D4952" s="4" t="s">
        <v>6</v>
      </c>
    </row>
    <row r="4953" spans="1:7">
      <c r="A4953" t="n">
        <v>39791</v>
      </c>
      <c r="B4953" s="23" t="n">
        <v>94</v>
      </c>
      <c r="C4953" s="7" t="n">
        <v>5</v>
      </c>
      <c r="D4953" s="7" t="s">
        <v>37</v>
      </c>
    </row>
    <row r="4954" spans="1:7">
      <c r="A4954" t="s">
        <v>4</v>
      </c>
      <c r="B4954" s="4" t="s">
        <v>5</v>
      </c>
      <c r="C4954" s="4" t="s">
        <v>14</v>
      </c>
      <c r="D4954" s="4" t="s">
        <v>6</v>
      </c>
      <c r="E4954" s="4" t="s">
        <v>10</v>
      </c>
    </row>
    <row r="4955" spans="1:7">
      <c r="A4955" t="n">
        <v>39802</v>
      </c>
      <c r="B4955" s="23" t="n">
        <v>94</v>
      </c>
      <c r="C4955" s="7" t="n">
        <v>0</v>
      </c>
      <c r="D4955" s="7" t="s">
        <v>37</v>
      </c>
      <c r="E4955" s="7" t="n">
        <v>4</v>
      </c>
    </row>
    <row r="4956" spans="1:7">
      <c r="A4956" t="s">
        <v>4</v>
      </c>
      <c r="B4956" s="4" t="s">
        <v>5</v>
      </c>
      <c r="C4956" s="4" t="s">
        <v>14</v>
      </c>
      <c r="D4956" s="4" t="s">
        <v>10</v>
      </c>
      <c r="E4956" s="4" t="s">
        <v>14</v>
      </c>
      <c r="F4956" s="4" t="s">
        <v>6</v>
      </c>
      <c r="G4956" s="4" t="s">
        <v>6</v>
      </c>
      <c r="H4956" s="4" t="s">
        <v>6</v>
      </c>
      <c r="I4956" s="4" t="s">
        <v>6</v>
      </c>
      <c r="J4956" s="4" t="s">
        <v>6</v>
      </c>
      <c r="K4956" s="4" t="s">
        <v>6</v>
      </c>
      <c r="L4956" s="4" t="s">
        <v>6</v>
      </c>
      <c r="M4956" s="4" t="s">
        <v>6</v>
      </c>
      <c r="N4956" s="4" t="s">
        <v>6</v>
      </c>
      <c r="O4956" s="4" t="s">
        <v>6</v>
      </c>
      <c r="P4956" s="4" t="s">
        <v>6</v>
      </c>
      <c r="Q4956" s="4" t="s">
        <v>6</v>
      </c>
      <c r="R4956" s="4" t="s">
        <v>6</v>
      </c>
      <c r="S4956" s="4" t="s">
        <v>6</v>
      </c>
      <c r="T4956" s="4" t="s">
        <v>6</v>
      </c>
      <c r="U4956" s="4" t="s">
        <v>6</v>
      </c>
    </row>
    <row r="4957" spans="1:7">
      <c r="A4957" t="n">
        <v>39815</v>
      </c>
      <c r="B4957" s="59" t="n">
        <v>36</v>
      </c>
      <c r="C4957" s="7" t="n">
        <v>8</v>
      </c>
      <c r="D4957" s="7" t="n">
        <v>0</v>
      </c>
      <c r="E4957" s="7" t="n">
        <v>0</v>
      </c>
      <c r="F4957" s="7" t="s">
        <v>401</v>
      </c>
      <c r="G4957" s="7" t="s">
        <v>402</v>
      </c>
      <c r="H4957" s="7" t="s">
        <v>13</v>
      </c>
      <c r="I4957" s="7" t="s">
        <v>13</v>
      </c>
      <c r="J4957" s="7" t="s">
        <v>13</v>
      </c>
      <c r="K4957" s="7" t="s">
        <v>13</v>
      </c>
      <c r="L4957" s="7" t="s">
        <v>13</v>
      </c>
      <c r="M4957" s="7" t="s">
        <v>13</v>
      </c>
      <c r="N4957" s="7" t="s">
        <v>13</v>
      </c>
      <c r="O4957" s="7" t="s">
        <v>13</v>
      </c>
      <c r="P4957" s="7" t="s">
        <v>13</v>
      </c>
      <c r="Q4957" s="7" t="s">
        <v>13</v>
      </c>
      <c r="R4957" s="7" t="s">
        <v>13</v>
      </c>
      <c r="S4957" s="7" t="s">
        <v>13</v>
      </c>
      <c r="T4957" s="7" t="s">
        <v>13</v>
      </c>
      <c r="U4957" s="7" t="s">
        <v>13</v>
      </c>
    </row>
    <row r="4958" spans="1:7">
      <c r="A4958" t="s">
        <v>4</v>
      </c>
      <c r="B4958" s="4" t="s">
        <v>5</v>
      </c>
      <c r="C4958" s="4" t="s">
        <v>14</v>
      </c>
      <c r="D4958" s="4" t="s">
        <v>10</v>
      </c>
      <c r="E4958" s="4" t="s">
        <v>14</v>
      </c>
      <c r="F4958" s="4" t="s">
        <v>6</v>
      </c>
      <c r="G4958" s="4" t="s">
        <v>6</v>
      </c>
      <c r="H4958" s="4" t="s">
        <v>6</v>
      </c>
      <c r="I4958" s="4" t="s">
        <v>6</v>
      </c>
      <c r="J4958" s="4" t="s">
        <v>6</v>
      </c>
      <c r="K4958" s="4" t="s">
        <v>6</v>
      </c>
      <c r="L4958" s="4" t="s">
        <v>6</v>
      </c>
      <c r="M4958" s="4" t="s">
        <v>6</v>
      </c>
      <c r="N4958" s="4" t="s">
        <v>6</v>
      </c>
      <c r="O4958" s="4" t="s">
        <v>6</v>
      </c>
      <c r="P4958" s="4" t="s">
        <v>6</v>
      </c>
      <c r="Q4958" s="4" t="s">
        <v>6</v>
      </c>
      <c r="R4958" s="4" t="s">
        <v>6</v>
      </c>
      <c r="S4958" s="4" t="s">
        <v>6</v>
      </c>
      <c r="T4958" s="4" t="s">
        <v>6</v>
      </c>
      <c r="U4958" s="4" t="s">
        <v>6</v>
      </c>
    </row>
    <row r="4959" spans="1:7">
      <c r="A4959" t="n">
        <v>39853</v>
      </c>
      <c r="B4959" s="59" t="n">
        <v>36</v>
      </c>
      <c r="C4959" s="7" t="n">
        <v>8</v>
      </c>
      <c r="D4959" s="7" t="n">
        <v>7033</v>
      </c>
      <c r="E4959" s="7" t="n">
        <v>0</v>
      </c>
      <c r="F4959" s="7" t="s">
        <v>403</v>
      </c>
      <c r="G4959" s="7" t="s">
        <v>404</v>
      </c>
      <c r="H4959" s="7" t="s">
        <v>405</v>
      </c>
      <c r="I4959" s="7" t="s">
        <v>406</v>
      </c>
      <c r="J4959" s="7" t="s">
        <v>407</v>
      </c>
      <c r="K4959" s="7" t="s">
        <v>408</v>
      </c>
      <c r="L4959" s="7" t="s">
        <v>13</v>
      </c>
      <c r="M4959" s="7" t="s">
        <v>13</v>
      </c>
      <c r="N4959" s="7" t="s">
        <v>13</v>
      </c>
      <c r="O4959" s="7" t="s">
        <v>13</v>
      </c>
      <c r="P4959" s="7" t="s">
        <v>13</v>
      </c>
      <c r="Q4959" s="7" t="s">
        <v>13</v>
      </c>
      <c r="R4959" s="7" t="s">
        <v>13</v>
      </c>
      <c r="S4959" s="7" t="s">
        <v>13</v>
      </c>
      <c r="T4959" s="7" t="s">
        <v>13</v>
      </c>
      <c r="U4959" s="7" t="s">
        <v>13</v>
      </c>
    </row>
    <row r="4960" spans="1:7">
      <c r="A4960" t="s">
        <v>4</v>
      </c>
      <c r="B4960" s="4" t="s">
        <v>5</v>
      </c>
      <c r="C4960" s="4" t="s">
        <v>14</v>
      </c>
      <c r="D4960" s="4" t="s">
        <v>10</v>
      </c>
      <c r="E4960" s="4" t="s">
        <v>14</v>
      </c>
      <c r="F4960" s="4" t="s">
        <v>6</v>
      </c>
      <c r="G4960" s="4" t="s">
        <v>6</v>
      </c>
      <c r="H4960" s="4" t="s">
        <v>6</v>
      </c>
      <c r="I4960" s="4" t="s">
        <v>6</v>
      </c>
      <c r="J4960" s="4" t="s">
        <v>6</v>
      </c>
      <c r="K4960" s="4" t="s">
        <v>6</v>
      </c>
      <c r="L4960" s="4" t="s">
        <v>6</v>
      </c>
      <c r="M4960" s="4" t="s">
        <v>6</v>
      </c>
      <c r="N4960" s="4" t="s">
        <v>6</v>
      </c>
      <c r="O4960" s="4" t="s">
        <v>6</v>
      </c>
      <c r="P4960" s="4" t="s">
        <v>6</v>
      </c>
      <c r="Q4960" s="4" t="s">
        <v>6</v>
      </c>
      <c r="R4960" s="4" t="s">
        <v>6</v>
      </c>
      <c r="S4960" s="4" t="s">
        <v>6</v>
      </c>
      <c r="T4960" s="4" t="s">
        <v>6</v>
      </c>
      <c r="U4960" s="4" t="s">
        <v>6</v>
      </c>
    </row>
    <row r="4961" spans="1:21">
      <c r="A4961" t="n">
        <v>39934</v>
      </c>
      <c r="B4961" s="59" t="n">
        <v>36</v>
      </c>
      <c r="C4961" s="7" t="n">
        <v>8</v>
      </c>
      <c r="D4961" s="7" t="n">
        <v>1561</v>
      </c>
      <c r="E4961" s="7" t="n">
        <v>0</v>
      </c>
      <c r="F4961" s="7" t="s">
        <v>409</v>
      </c>
      <c r="G4961" s="7" t="s">
        <v>13</v>
      </c>
      <c r="H4961" s="7" t="s">
        <v>13</v>
      </c>
      <c r="I4961" s="7" t="s">
        <v>13</v>
      </c>
      <c r="J4961" s="7" t="s">
        <v>13</v>
      </c>
      <c r="K4961" s="7" t="s">
        <v>13</v>
      </c>
      <c r="L4961" s="7" t="s">
        <v>13</v>
      </c>
      <c r="M4961" s="7" t="s">
        <v>13</v>
      </c>
      <c r="N4961" s="7" t="s">
        <v>13</v>
      </c>
      <c r="O4961" s="7" t="s">
        <v>13</v>
      </c>
      <c r="P4961" s="7" t="s">
        <v>13</v>
      </c>
      <c r="Q4961" s="7" t="s">
        <v>13</v>
      </c>
      <c r="R4961" s="7" t="s">
        <v>13</v>
      </c>
      <c r="S4961" s="7" t="s">
        <v>13</v>
      </c>
      <c r="T4961" s="7" t="s">
        <v>13</v>
      </c>
      <c r="U4961" s="7" t="s">
        <v>13</v>
      </c>
    </row>
    <row r="4962" spans="1:21">
      <c r="A4962" t="s">
        <v>4</v>
      </c>
      <c r="B4962" s="4" t="s">
        <v>5</v>
      </c>
      <c r="C4962" s="4" t="s">
        <v>14</v>
      </c>
      <c r="D4962" s="4" t="s">
        <v>10</v>
      </c>
      <c r="E4962" s="4" t="s">
        <v>14</v>
      </c>
      <c r="F4962" s="4" t="s">
        <v>6</v>
      </c>
      <c r="G4962" s="4" t="s">
        <v>6</v>
      </c>
      <c r="H4962" s="4" t="s">
        <v>6</v>
      </c>
      <c r="I4962" s="4" t="s">
        <v>6</v>
      </c>
      <c r="J4962" s="4" t="s">
        <v>6</v>
      </c>
      <c r="K4962" s="4" t="s">
        <v>6</v>
      </c>
      <c r="L4962" s="4" t="s">
        <v>6</v>
      </c>
      <c r="M4962" s="4" t="s">
        <v>6</v>
      </c>
      <c r="N4962" s="4" t="s">
        <v>6</v>
      </c>
      <c r="O4962" s="4" t="s">
        <v>6</v>
      </c>
      <c r="P4962" s="4" t="s">
        <v>6</v>
      </c>
      <c r="Q4962" s="4" t="s">
        <v>6</v>
      </c>
      <c r="R4962" s="4" t="s">
        <v>6</v>
      </c>
      <c r="S4962" s="4" t="s">
        <v>6</v>
      </c>
      <c r="T4962" s="4" t="s">
        <v>6</v>
      </c>
      <c r="U4962" s="4" t="s">
        <v>6</v>
      </c>
    </row>
    <row r="4963" spans="1:21">
      <c r="A4963" t="n">
        <v>39967</v>
      </c>
      <c r="B4963" s="59" t="n">
        <v>36</v>
      </c>
      <c r="C4963" s="7" t="n">
        <v>8</v>
      </c>
      <c r="D4963" s="7" t="n">
        <v>1562</v>
      </c>
      <c r="E4963" s="7" t="n">
        <v>0</v>
      </c>
      <c r="F4963" s="7" t="s">
        <v>409</v>
      </c>
      <c r="G4963" s="7" t="s">
        <v>13</v>
      </c>
      <c r="H4963" s="7" t="s">
        <v>13</v>
      </c>
      <c r="I4963" s="7" t="s">
        <v>13</v>
      </c>
      <c r="J4963" s="7" t="s">
        <v>13</v>
      </c>
      <c r="K4963" s="7" t="s">
        <v>13</v>
      </c>
      <c r="L4963" s="7" t="s">
        <v>13</v>
      </c>
      <c r="M4963" s="7" t="s">
        <v>13</v>
      </c>
      <c r="N4963" s="7" t="s">
        <v>13</v>
      </c>
      <c r="O4963" s="7" t="s">
        <v>13</v>
      </c>
      <c r="P4963" s="7" t="s">
        <v>13</v>
      </c>
      <c r="Q4963" s="7" t="s">
        <v>13</v>
      </c>
      <c r="R4963" s="7" t="s">
        <v>13</v>
      </c>
      <c r="S4963" s="7" t="s">
        <v>13</v>
      </c>
      <c r="T4963" s="7" t="s">
        <v>13</v>
      </c>
      <c r="U4963" s="7" t="s">
        <v>13</v>
      </c>
    </row>
    <row r="4964" spans="1:21">
      <c r="A4964" t="s">
        <v>4</v>
      </c>
      <c r="B4964" s="4" t="s">
        <v>5</v>
      </c>
      <c r="C4964" s="4" t="s">
        <v>10</v>
      </c>
      <c r="D4964" s="4" t="s">
        <v>14</v>
      </c>
      <c r="E4964" s="4" t="s">
        <v>6</v>
      </c>
      <c r="F4964" s="4" t="s">
        <v>24</v>
      </c>
      <c r="G4964" s="4" t="s">
        <v>24</v>
      </c>
      <c r="H4964" s="4" t="s">
        <v>24</v>
      </c>
    </row>
    <row r="4965" spans="1:21">
      <c r="A4965" t="n">
        <v>40000</v>
      </c>
      <c r="B4965" s="60" t="n">
        <v>48</v>
      </c>
      <c r="C4965" s="7" t="n">
        <v>0</v>
      </c>
      <c r="D4965" s="7" t="n">
        <v>0</v>
      </c>
      <c r="E4965" s="7" t="s">
        <v>402</v>
      </c>
      <c r="F4965" s="7" t="n">
        <v>-1</v>
      </c>
      <c r="G4965" s="7" t="n">
        <v>1</v>
      </c>
      <c r="H4965" s="7" t="n">
        <v>1.40129846432482e-45</v>
      </c>
    </row>
    <row r="4966" spans="1:21">
      <c r="A4966" t="s">
        <v>4</v>
      </c>
      <c r="B4966" s="4" t="s">
        <v>5</v>
      </c>
      <c r="C4966" s="4" t="s">
        <v>10</v>
      </c>
      <c r="D4966" s="4" t="s">
        <v>14</v>
      </c>
      <c r="E4966" s="4" t="s">
        <v>6</v>
      </c>
      <c r="F4966" s="4" t="s">
        <v>24</v>
      </c>
      <c r="G4966" s="4" t="s">
        <v>24</v>
      </c>
      <c r="H4966" s="4" t="s">
        <v>24</v>
      </c>
    </row>
    <row r="4967" spans="1:21">
      <c r="A4967" t="n">
        <v>40025</v>
      </c>
      <c r="B4967" s="60" t="n">
        <v>48</v>
      </c>
      <c r="C4967" s="7" t="n">
        <v>7033</v>
      </c>
      <c r="D4967" s="7" t="n">
        <v>0</v>
      </c>
      <c r="E4967" s="7" t="s">
        <v>403</v>
      </c>
      <c r="F4967" s="7" t="n">
        <v>-1</v>
      </c>
      <c r="G4967" s="7" t="n">
        <v>1</v>
      </c>
      <c r="H4967" s="7" t="n">
        <v>1.40129846432482e-45</v>
      </c>
    </row>
    <row r="4968" spans="1:21">
      <c r="A4968" t="s">
        <v>4</v>
      </c>
      <c r="B4968" s="4" t="s">
        <v>5</v>
      </c>
      <c r="C4968" s="4" t="s">
        <v>14</v>
      </c>
      <c r="D4968" s="4" t="s">
        <v>14</v>
      </c>
      <c r="E4968" s="4" t="s">
        <v>24</v>
      </c>
      <c r="F4968" s="4" t="s">
        <v>24</v>
      </c>
      <c r="G4968" s="4" t="s">
        <v>24</v>
      </c>
      <c r="H4968" s="4" t="s">
        <v>10</v>
      </c>
    </row>
    <row r="4969" spans="1:21">
      <c r="A4969" t="n">
        <v>40052</v>
      </c>
      <c r="B4969" s="66" t="n">
        <v>45</v>
      </c>
      <c r="C4969" s="7" t="n">
        <v>2</v>
      </c>
      <c r="D4969" s="7" t="n">
        <v>3</v>
      </c>
      <c r="E4969" s="7" t="n">
        <v>-121.610000610352</v>
      </c>
      <c r="F4969" s="7" t="n">
        <v>0.259999990463257</v>
      </c>
      <c r="G4969" s="7" t="n">
        <v>141.759994506836</v>
      </c>
      <c r="H4969" s="7" t="n">
        <v>0</v>
      </c>
    </row>
    <row r="4970" spans="1:21">
      <c r="A4970" t="s">
        <v>4</v>
      </c>
      <c r="B4970" s="4" t="s">
        <v>5</v>
      </c>
      <c r="C4970" s="4" t="s">
        <v>14</v>
      </c>
      <c r="D4970" s="4" t="s">
        <v>14</v>
      </c>
      <c r="E4970" s="4" t="s">
        <v>24</v>
      </c>
      <c r="F4970" s="4" t="s">
        <v>24</v>
      </c>
      <c r="G4970" s="4" t="s">
        <v>24</v>
      </c>
      <c r="H4970" s="4" t="s">
        <v>10</v>
      </c>
      <c r="I4970" s="4" t="s">
        <v>14</v>
      </c>
    </row>
    <row r="4971" spans="1:21">
      <c r="A4971" t="n">
        <v>40069</v>
      </c>
      <c r="B4971" s="66" t="n">
        <v>45</v>
      </c>
      <c r="C4971" s="7" t="n">
        <v>4</v>
      </c>
      <c r="D4971" s="7" t="n">
        <v>3</v>
      </c>
      <c r="E4971" s="7" t="n">
        <v>319.350006103516</v>
      </c>
      <c r="F4971" s="7" t="n">
        <v>66.2900009155273</v>
      </c>
      <c r="G4971" s="7" t="n">
        <v>0</v>
      </c>
      <c r="H4971" s="7" t="n">
        <v>0</v>
      </c>
      <c r="I4971" s="7" t="n">
        <v>1</v>
      </c>
    </row>
    <row r="4972" spans="1:21">
      <c r="A4972" t="s">
        <v>4</v>
      </c>
      <c r="B4972" s="4" t="s">
        <v>5</v>
      </c>
      <c r="C4972" s="4" t="s">
        <v>14</v>
      </c>
      <c r="D4972" s="4" t="s">
        <v>14</v>
      </c>
      <c r="E4972" s="4" t="s">
        <v>24</v>
      </c>
      <c r="F4972" s="4" t="s">
        <v>10</v>
      </c>
    </row>
    <row r="4973" spans="1:21">
      <c r="A4973" t="n">
        <v>40087</v>
      </c>
      <c r="B4973" s="66" t="n">
        <v>45</v>
      </c>
      <c r="C4973" s="7" t="n">
        <v>5</v>
      </c>
      <c r="D4973" s="7" t="n">
        <v>3</v>
      </c>
      <c r="E4973" s="7" t="n">
        <v>5</v>
      </c>
      <c r="F4973" s="7" t="n">
        <v>0</v>
      </c>
    </row>
    <row r="4974" spans="1:21">
      <c r="A4974" t="s">
        <v>4</v>
      </c>
      <c r="B4974" s="4" t="s">
        <v>5</v>
      </c>
      <c r="C4974" s="4" t="s">
        <v>14</v>
      </c>
      <c r="D4974" s="4" t="s">
        <v>14</v>
      </c>
      <c r="E4974" s="4" t="s">
        <v>24</v>
      </c>
      <c r="F4974" s="4" t="s">
        <v>10</v>
      </c>
    </row>
    <row r="4975" spans="1:21">
      <c r="A4975" t="n">
        <v>40096</v>
      </c>
      <c r="B4975" s="66" t="n">
        <v>45</v>
      </c>
      <c r="C4975" s="7" t="n">
        <v>5</v>
      </c>
      <c r="D4975" s="7" t="n">
        <v>3</v>
      </c>
      <c r="E4975" s="7" t="n">
        <v>2.70000004768372</v>
      </c>
      <c r="F4975" s="7" t="n">
        <v>0</v>
      </c>
    </row>
    <row r="4976" spans="1:21">
      <c r="A4976" t="s">
        <v>4</v>
      </c>
      <c r="B4976" s="4" t="s">
        <v>5</v>
      </c>
      <c r="C4976" s="4" t="s">
        <v>14</v>
      </c>
      <c r="D4976" s="4" t="s">
        <v>10</v>
      </c>
      <c r="E4976" s="4" t="s">
        <v>10</v>
      </c>
      <c r="F4976" s="4" t="s">
        <v>9</v>
      </c>
    </row>
    <row r="4977" spans="1:21">
      <c r="A4977" t="n">
        <v>40105</v>
      </c>
      <c r="B4977" s="67" t="n">
        <v>84</v>
      </c>
      <c r="C4977" s="7" t="n">
        <v>0</v>
      </c>
      <c r="D4977" s="7" t="n">
        <v>1</v>
      </c>
      <c r="E4977" s="7" t="n">
        <v>0</v>
      </c>
      <c r="F4977" s="7" t="n">
        <v>1060320051</v>
      </c>
    </row>
    <row r="4978" spans="1:21">
      <c r="A4978" t="s">
        <v>4</v>
      </c>
      <c r="B4978" s="4" t="s">
        <v>5</v>
      </c>
      <c r="C4978" s="4" t="s">
        <v>14</v>
      </c>
      <c r="D4978" s="4" t="s">
        <v>10</v>
      </c>
      <c r="E4978" s="4" t="s">
        <v>10</v>
      </c>
      <c r="F4978" s="4" t="s">
        <v>10</v>
      </c>
      <c r="G4978" s="4" t="s">
        <v>10</v>
      </c>
      <c r="H4978" s="4" t="s">
        <v>10</v>
      </c>
      <c r="I4978" s="4" t="s">
        <v>6</v>
      </c>
      <c r="J4978" s="4" t="s">
        <v>24</v>
      </c>
      <c r="K4978" s="4" t="s">
        <v>24</v>
      </c>
      <c r="L4978" s="4" t="s">
        <v>24</v>
      </c>
      <c r="M4978" s="4" t="s">
        <v>9</v>
      </c>
      <c r="N4978" s="4" t="s">
        <v>9</v>
      </c>
      <c r="O4978" s="4" t="s">
        <v>24</v>
      </c>
      <c r="P4978" s="4" t="s">
        <v>24</v>
      </c>
      <c r="Q4978" s="4" t="s">
        <v>24</v>
      </c>
      <c r="R4978" s="4" t="s">
        <v>24</v>
      </c>
      <c r="S4978" s="4" t="s">
        <v>14</v>
      </c>
    </row>
    <row r="4979" spans="1:21">
      <c r="A4979" t="n">
        <v>40115</v>
      </c>
      <c r="B4979" s="26" t="n">
        <v>39</v>
      </c>
      <c r="C4979" s="7" t="n">
        <v>12</v>
      </c>
      <c r="D4979" s="7" t="n">
        <v>65533</v>
      </c>
      <c r="E4979" s="7" t="n">
        <v>200</v>
      </c>
      <c r="F4979" s="7" t="n">
        <v>0</v>
      </c>
      <c r="G4979" s="7" t="n">
        <v>0</v>
      </c>
      <c r="H4979" s="7" t="n">
        <v>259</v>
      </c>
      <c r="I4979" s="7" t="s">
        <v>410</v>
      </c>
      <c r="J4979" s="7" t="n">
        <v>0</v>
      </c>
      <c r="K4979" s="7" t="n">
        <v>0</v>
      </c>
      <c r="L4979" s="7" t="n">
        <v>0</v>
      </c>
      <c r="M4979" s="7" t="n">
        <v>0</v>
      </c>
      <c r="N4979" s="7" t="n">
        <v>0</v>
      </c>
      <c r="O4979" s="7" t="n">
        <v>0</v>
      </c>
      <c r="P4979" s="7" t="n">
        <v>1</v>
      </c>
      <c r="Q4979" s="7" t="n">
        <v>1</v>
      </c>
      <c r="R4979" s="7" t="n">
        <v>1</v>
      </c>
      <c r="S4979" s="7" t="n">
        <v>100</v>
      </c>
    </row>
    <row r="4980" spans="1:21">
      <c r="A4980" t="s">
        <v>4</v>
      </c>
      <c r="B4980" s="4" t="s">
        <v>5</v>
      </c>
      <c r="C4980" s="4" t="s">
        <v>10</v>
      </c>
      <c r="D4980" s="4" t="s">
        <v>10</v>
      </c>
      <c r="E4980" s="4" t="s">
        <v>10</v>
      </c>
    </row>
    <row r="4981" spans="1:21">
      <c r="A4981" t="n">
        <v>40176</v>
      </c>
      <c r="B4981" s="73" t="n">
        <v>61</v>
      </c>
      <c r="C4981" s="7" t="n">
        <v>0</v>
      </c>
      <c r="D4981" s="7" t="n">
        <v>7033</v>
      </c>
      <c r="E4981" s="7" t="n">
        <v>1000</v>
      </c>
    </row>
    <row r="4982" spans="1:21">
      <c r="A4982" t="s">
        <v>4</v>
      </c>
      <c r="B4982" s="4" t="s">
        <v>5</v>
      </c>
      <c r="C4982" s="4" t="s">
        <v>10</v>
      </c>
      <c r="D4982" s="4" t="s">
        <v>10</v>
      </c>
      <c r="E4982" s="4" t="s">
        <v>10</v>
      </c>
    </row>
    <row r="4983" spans="1:21">
      <c r="A4983" t="n">
        <v>40183</v>
      </c>
      <c r="B4983" s="73" t="n">
        <v>61</v>
      </c>
      <c r="C4983" s="7" t="n">
        <v>2</v>
      </c>
      <c r="D4983" s="7" t="n">
        <v>7033</v>
      </c>
      <c r="E4983" s="7" t="n">
        <v>1000</v>
      </c>
    </row>
    <row r="4984" spans="1:21">
      <c r="A4984" t="s">
        <v>4</v>
      </c>
      <c r="B4984" s="4" t="s">
        <v>5</v>
      </c>
      <c r="C4984" s="4" t="s">
        <v>10</v>
      </c>
      <c r="D4984" s="4" t="s">
        <v>10</v>
      </c>
      <c r="E4984" s="4" t="s">
        <v>10</v>
      </c>
    </row>
    <row r="4985" spans="1:21">
      <c r="A4985" t="n">
        <v>40190</v>
      </c>
      <c r="B4985" s="73" t="n">
        <v>61</v>
      </c>
      <c r="C4985" s="7" t="n">
        <v>4</v>
      </c>
      <c r="D4985" s="7" t="n">
        <v>7033</v>
      </c>
      <c r="E4985" s="7" t="n">
        <v>1000</v>
      </c>
    </row>
    <row r="4986" spans="1:21">
      <c r="A4986" t="s">
        <v>4</v>
      </c>
      <c r="B4986" s="4" t="s">
        <v>5</v>
      </c>
      <c r="C4986" s="4" t="s">
        <v>10</v>
      </c>
      <c r="D4986" s="4" t="s">
        <v>10</v>
      </c>
      <c r="E4986" s="4" t="s">
        <v>10</v>
      </c>
    </row>
    <row r="4987" spans="1:21">
      <c r="A4987" t="n">
        <v>40197</v>
      </c>
      <c r="B4987" s="73" t="n">
        <v>61</v>
      </c>
      <c r="C4987" s="7" t="n">
        <v>7</v>
      </c>
      <c r="D4987" s="7" t="n">
        <v>7033</v>
      </c>
      <c r="E4987" s="7" t="n">
        <v>1000</v>
      </c>
    </row>
    <row r="4988" spans="1:21">
      <c r="A4988" t="s">
        <v>4</v>
      </c>
      <c r="B4988" s="4" t="s">
        <v>5</v>
      </c>
      <c r="C4988" s="4" t="s">
        <v>10</v>
      </c>
      <c r="D4988" s="4" t="s">
        <v>10</v>
      </c>
      <c r="E4988" s="4" t="s">
        <v>10</v>
      </c>
    </row>
    <row r="4989" spans="1:21">
      <c r="A4989" t="n">
        <v>40204</v>
      </c>
      <c r="B4989" s="73" t="n">
        <v>61</v>
      </c>
      <c r="C4989" s="7" t="n">
        <v>16</v>
      </c>
      <c r="D4989" s="7" t="n">
        <v>7033</v>
      </c>
      <c r="E4989" s="7" t="n">
        <v>1000</v>
      </c>
    </row>
    <row r="4990" spans="1:21">
      <c r="A4990" t="s">
        <v>4</v>
      </c>
      <c r="B4990" s="4" t="s">
        <v>5</v>
      </c>
      <c r="C4990" s="4" t="s">
        <v>14</v>
      </c>
      <c r="D4990" s="4" t="s">
        <v>10</v>
      </c>
      <c r="E4990" s="4" t="s">
        <v>24</v>
      </c>
    </row>
    <row r="4991" spans="1:21">
      <c r="A4991" t="n">
        <v>40211</v>
      </c>
      <c r="B4991" s="37" t="n">
        <v>58</v>
      </c>
      <c r="C4991" s="7" t="n">
        <v>100</v>
      </c>
      <c r="D4991" s="7" t="n">
        <v>1000</v>
      </c>
      <c r="E4991" s="7" t="n">
        <v>1</v>
      </c>
    </row>
    <row r="4992" spans="1:21">
      <c r="A4992" t="s">
        <v>4</v>
      </c>
      <c r="B4992" s="4" t="s">
        <v>5</v>
      </c>
      <c r="C4992" s="4" t="s">
        <v>14</v>
      </c>
      <c r="D4992" s="4" t="s">
        <v>10</v>
      </c>
      <c r="E4992" s="4" t="s">
        <v>24</v>
      </c>
      <c r="F4992" s="4" t="s">
        <v>10</v>
      </c>
      <c r="G4992" s="4" t="s">
        <v>9</v>
      </c>
      <c r="H4992" s="4" t="s">
        <v>9</v>
      </c>
      <c r="I4992" s="4" t="s">
        <v>10</v>
      </c>
      <c r="J4992" s="4" t="s">
        <v>10</v>
      </c>
      <c r="K4992" s="4" t="s">
        <v>9</v>
      </c>
      <c r="L4992" s="4" t="s">
        <v>9</v>
      </c>
      <c r="M4992" s="4" t="s">
        <v>9</v>
      </c>
      <c r="N4992" s="4" t="s">
        <v>9</v>
      </c>
      <c r="O4992" s="4" t="s">
        <v>6</v>
      </c>
    </row>
    <row r="4993" spans="1:19">
      <c r="A4993" t="n">
        <v>40219</v>
      </c>
      <c r="B4993" s="11" t="n">
        <v>50</v>
      </c>
      <c r="C4993" s="7" t="n">
        <v>0</v>
      </c>
      <c r="D4993" s="7" t="n">
        <v>4525</v>
      </c>
      <c r="E4993" s="7" t="n">
        <v>0.600000023841858</v>
      </c>
      <c r="F4993" s="7" t="n">
        <v>1000</v>
      </c>
      <c r="G4993" s="7" t="n">
        <v>0</v>
      </c>
      <c r="H4993" s="7" t="n">
        <v>0</v>
      </c>
      <c r="I4993" s="7" t="n">
        <v>1</v>
      </c>
      <c r="J4993" s="7" t="n">
        <v>7033</v>
      </c>
      <c r="K4993" s="7" t="n">
        <v>0</v>
      </c>
      <c r="L4993" s="7" t="n">
        <v>0</v>
      </c>
      <c r="M4993" s="7" t="n">
        <v>0</v>
      </c>
      <c r="N4993" s="7" t="n">
        <v>1137180672</v>
      </c>
      <c r="O4993" s="7" t="s">
        <v>13</v>
      </c>
    </row>
    <row r="4994" spans="1:19">
      <c r="A4994" t="s">
        <v>4</v>
      </c>
      <c r="B4994" s="4" t="s">
        <v>5</v>
      </c>
      <c r="C4994" s="4" t="s">
        <v>14</v>
      </c>
      <c r="D4994" s="4" t="s">
        <v>10</v>
      </c>
      <c r="E4994" s="4" t="s">
        <v>24</v>
      </c>
      <c r="F4994" s="4" t="s">
        <v>10</v>
      </c>
      <c r="G4994" s="4" t="s">
        <v>9</v>
      </c>
      <c r="H4994" s="4" t="s">
        <v>9</v>
      </c>
      <c r="I4994" s="4" t="s">
        <v>10</v>
      </c>
      <c r="J4994" s="4" t="s">
        <v>10</v>
      </c>
      <c r="K4994" s="4" t="s">
        <v>9</v>
      </c>
      <c r="L4994" s="4" t="s">
        <v>9</v>
      </c>
      <c r="M4994" s="4" t="s">
        <v>9</v>
      </c>
      <c r="N4994" s="4" t="s">
        <v>9</v>
      </c>
      <c r="O4994" s="4" t="s">
        <v>6</v>
      </c>
    </row>
    <row r="4995" spans="1:19">
      <c r="A4995" t="n">
        <v>40258</v>
      </c>
      <c r="B4995" s="11" t="n">
        <v>50</v>
      </c>
      <c r="C4995" s="7" t="n">
        <v>0</v>
      </c>
      <c r="D4995" s="7" t="n">
        <v>8120</v>
      </c>
      <c r="E4995" s="7" t="n">
        <v>0.800000011920929</v>
      </c>
      <c r="F4995" s="7" t="n">
        <v>1000</v>
      </c>
      <c r="G4995" s="7" t="n">
        <v>0</v>
      </c>
      <c r="H4995" s="7" t="n">
        <v>0</v>
      </c>
      <c r="I4995" s="7" t="n">
        <v>1</v>
      </c>
      <c r="J4995" s="7" t="n">
        <v>0</v>
      </c>
      <c r="K4995" s="7" t="n">
        <v>0</v>
      </c>
      <c r="L4995" s="7" t="n">
        <v>0</v>
      </c>
      <c r="M4995" s="7" t="n">
        <v>0</v>
      </c>
      <c r="N4995" s="7" t="n">
        <v>1101004800</v>
      </c>
      <c r="O4995" s="7" t="s">
        <v>13</v>
      </c>
    </row>
    <row r="4996" spans="1:19">
      <c r="A4996" t="s">
        <v>4</v>
      </c>
      <c r="B4996" s="4" t="s">
        <v>5</v>
      </c>
      <c r="C4996" s="4" t="s">
        <v>14</v>
      </c>
      <c r="D4996" s="4" t="s">
        <v>14</v>
      </c>
      <c r="E4996" s="4" t="s">
        <v>24</v>
      </c>
      <c r="F4996" s="4" t="s">
        <v>24</v>
      </c>
      <c r="G4996" s="4" t="s">
        <v>24</v>
      </c>
      <c r="H4996" s="4" t="s">
        <v>10</v>
      </c>
    </row>
    <row r="4997" spans="1:19">
      <c r="A4997" t="n">
        <v>40297</v>
      </c>
      <c r="B4997" s="66" t="n">
        <v>45</v>
      </c>
      <c r="C4997" s="7" t="n">
        <v>2</v>
      </c>
      <c r="D4997" s="7" t="n">
        <v>3</v>
      </c>
      <c r="E4997" s="7" t="n">
        <v>-121.610000610352</v>
      </c>
      <c r="F4997" s="7" t="n">
        <v>0.259999990463257</v>
      </c>
      <c r="G4997" s="7" t="n">
        <v>141.759994506836</v>
      </c>
      <c r="H4997" s="7" t="n">
        <v>4700</v>
      </c>
    </row>
    <row r="4998" spans="1:19">
      <c r="A4998" t="s">
        <v>4</v>
      </c>
      <c r="B4998" s="4" t="s">
        <v>5</v>
      </c>
      <c r="C4998" s="4" t="s">
        <v>14</v>
      </c>
      <c r="D4998" s="4" t="s">
        <v>14</v>
      </c>
      <c r="E4998" s="4" t="s">
        <v>24</v>
      </c>
      <c r="F4998" s="4" t="s">
        <v>24</v>
      </c>
      <c r="G4998" s="4" t="s">
        <v>24</v>
      </c>
      <c r="H4998" s="4" t="s">
        <v>10</v>
      </c>
      <c r="I4998" s="4" t="s">
        <v>14</v>
      </c>
    </row>
    <row r="4999" spans="1:19">
      <c r="A4999" t="n">
        <v>40314</v>
      </c>
      <c r="B4999" s="66" t="n">
        <v>45</v>
      </c>
      <c r="C4999" s="7" t="n">
        <v>4</v>
      </c>
      <c r="D4999" s="7" t="n">
        <v>3</v>
      </c>
      <c r="E4999" s="7" t="n">
        <v>343.489990234375</v>
      </c>
      <c r="F4999" s="7" t="n">
        <v>302.510009765625</v>
      </c>
      <c r="G4999" s="7" t="n">
        <v>0</v>
      </c>
      <c r="H4999" s="7" t="n">
        <v>4700</v>
      </c>
      <c r="I4999" s="7" t="n">
        <v>1</v>
      </c>
    </row>
    <row r="5000" spans="1:19">
      <c r="A5000" t="s">
        <v>4</v>
      </c>
      <c r="B5000" s="4" t="s">
        <v>5</v>
      </c>
      <c r="C5000" s="4" t="s">
        <v>10</v>
      </c>
      <c r="D5000" s="4" t="s">
        <v>14</v>
      </c>
      <c r="E5000" s="4" t="s">
        <v>14</v>
      </c>
      <c r="F5000" s="4" t="s">
        <v>6</v>
      </c>
    </row>
    <row r="5001" spans="1:19">
      <c r="A5001" t="n">
        <v>40332</v>
      </c>
      <c r="B5001" s="19" t="n">
        <v>20</v>
      </c>
      <c r="C5001" s="7" t="n">
        <v>7033</v>
      </c>
      <c r="D5001" s="7" t="n">
        <v>2</v>
      </c>
      <c r="E5001" s="7" t="n">
        <v>11</v>
      </c>
      <c r="F5001" s="7" t="s">
        <v>411</v>
      </c>
    </row>
    <row r="5002" spans="1:19">
      <c r="A5002" t="s">
        <v>4</v>
      </c>
      <c r="B5002" s="4" t="s">
        <v>5</v>
      </c>
      <c r="C5002" s="4" t="s">
        <v>10</v>
      </c>
    </row>
    <row r="5003" spans="1:19">
      <c r="A5003" t="n">
        <v>40359</v>
      </c>
      <c r="B5003" s="41" t="n">
        <v>16</v>
      </c>
      <c r="C5003" s="7" t="n">
        <v>4500</v>
      </c>
    </row>
    <row r="5004" spans="1:19">
      <c r="A5004" t="s">
        <v>4</v>
      </c>
      <c r="B5004" s="4" t="s">
        <v>5</v>
      </c>
      <c r="C5004" s="4" t="s">
        <v>14</v>
      </c>
      <c r="D5004" s="4" t="s">
        <v>10</v>
      </c>
      <c r="E5004" s="4" t="s">
        <v>24</v>
      </c>
    </row>
    <row r="5005" spans="1:19">
      <c r="A5005" t="n">
        <v>40362</v>
      </c>
      <c r="B5005" s="37" t="n">
        <v>58</v>
      </c>
      <c r="C5005" s="7" t="n">
        <v>101</v>
      </c>
      <c r="D5005" s="7" t="n">
        <v>500</v>
      </c>
      <c r="E5005" s="7" t="n">
        <v>1</v>
      </c>
    </row>
    <row r="5006" spans="1:19">
      <c r="A5006" t="s">
        <v>4</v>
      </c>
      <c r="B5006" s="4" t="s">
        <v>5</v>
      </c>
      <c r="C5006" s="4" t="s">
        <v>14</v>
      </c>
      <c r="D5006" s="4" t="s">
        <v>10</v>
      </c>
    </row>
    <row r="5007" spans="1:19">
      <c r="A5007" t="n">
        <v>40370</v>
      </c>
      <c r="B5007" s="37" t="n">
        <v>58</v>
      </c>
      <c r="C5007" s="7" t="n">
        <v>254</v>
      </c>
      <c r="D5007" s="7" t="n">
        <v>0</v>
      </c>
    </row>
    <row r="5008" spans="1:19">
      <c r="A5008" t="s">
        <v>4</v>
      </c>
      <c r="B5008" s="4" t="s">
        <v>5</v>
      </c>
      <c r="C5008" s="4" t="s">
        <v>14</v>
      </c>
    </row>
    <row r="5009" spans="1:15">
      <c r="A5009" t="n">
        <v>40374</v>
      </c>
      <c r="B5009" s="66" t="n">
        <v>45</v>
      </c>
      <c r="C5009" s="7" t="n">
        <v>0</v>
      </c>
    </row>
    <row r="5010" spans="1:15">
      <c r="A5010" t="s">
        <v>4</v>
      </c>
      <c r="B5010" s="4" t="s">
        <v>5</v>
      </c>
      <c r="C5010" s="4" t="s">
        <v>14</v>
      </c>
      <c r="D5010" s="4" t="s">
        <v>10</v>
      </c>
      <c r="E5010" s="4" t="s">
        <v>24</v>
      </c>
      <c r="F5010" s="4" t="s">
        <v>24</v>
      </c>
      <c r="G5010" s="4" t="s">
        <v>24</v>
      </c>
    </row>
    <row r="5011" spans="1:15">
      <c r="A5011" t="n">
        <v>40376</v>
      </c>
      <c r="B5011" s="66" t="n">
        <v>45</v>
      </c>
      <c r="C5011" s="7" t="n">
        <v>15</v>
      </c>
      <c r="D5011" s="7" t="n">
        <v>7033</v>
      </c>
      <c r="E5011" s="7" t="n">
        <v>0</v>
      </c>
      <c r="F5011" s="7" t="n">
        <v>6.5</v>
      </c>
      <c r="G5011" s="7" t="n">
        <v>0</v>
      </c>
    </row>
    <row r="5012" spans="1:15">
      <c r="A5012" t="s">
        <v>4</v>
      </c>
      <c r="B5012" s="4" t="s">
        <v>5</v>
      </c>
      <c r="C5012" s="4" t="s">
        <v>14</v>
      </c>
      <c r="D5012" s="4" t="s">
        <v>14</v>
      </c>
      <c r="E5012" s="4" t="s">
        <v>24</v>
      </c>
      <c r="F5012" s="4" t="s">
        <v>24</v>
      </c>
      <c r="G5012" s="4" t="s">
        <v>24</v>
      </c>
      <c r="H5012" s="4" t="s">
        <v>10</v>
      </c>
      <c r="I5012" s="4" t="s">
        <v>14</v>
      </c>
    </row>
    <row r="5013" spans="1:15">
      <c r="A5013" t="n">
        <v>40392</v>
      </c>
      <c r="B5013" s="66" t="n">
        <v>45</v>
      </c>
      <c r="C5013" s="7" t="n">
        <v>4</v>
      </c>
      <c r="D5013" s="7" t="n">
        <v>3</v>
      </c>
      <c r="E5013" s="7" t="n">
        <v>35.9700012207031</v>
      </c>
      <c r="F5013" s="7" t="n">
        <v>144.610000610352</v>
      </c>
      <c r="G5013" s="7" t="n">
        <v>10</v>
      </c>
      <c r="H5013" s="7" t="n">
        <v>0</v>
      </c>
      <c r="I5013" s="7" t="n">
        <v>0</v>
      </c>
    </row>
    <row r="5014" spans="1:15">
      <c r="A5014" t="s">
        <v>4</v>
      </c>
      <c r="B5014" s="4" t="s">
        <v>5</v>
      </c>
      <c r="C5014" s="4" t="s">
        <v>14</v>
      </c>
      <c r="D5014" s="4" t="s">
        <v>14</v>
      </c>
      <c r="E5014" s="4" t="s">
        <v>24</v>
      </c>
      <c r="F5014" s="4" t="s">
        <v>10</v>
      </c>
    </row>
    <row r="5015" spans="1:15">
      <c r="A5015" t="n">
        <v>40410</v>
      </c>
      <c r="B5015" s="66" t="n">
        <v>45</v>
      </c>
      <c r="C5015" s="7" t="n">
        <v>5</v>
      </c>
      <c r="D5015" s="7" t="n">
        <v>3</v>
      </c>
      <c r="E5015" s="7" t="n">
        <v>6.40000009536743</v>
      </c>
      <c r="F5015" s="7" t="n">
        <v>0</v>
      </c>
    </row>
    <row r="5016" spans="1:15">
      <c r="A5016" t="s">
        <v>4</v>
      </c>
      <c r="B5016" s="4" t="s">
        <v>5</v>
      </c>
      <c r="C5016" s="4" t="s">
        <v>14</v>
      </c>
      <c r="D5016" s="4" t="s">
        <v>14</v>
      </c>
      <c r="E5016" s="4" t="s">
        <v>24</v>
      </c>
      <c r="F5016" s="4" t="s">
        <v>10</v>
      </c>
    </row>
    <row r="5017" spans="1:15">
      <c r="A5017" t="n">
        <v>40419</v>
      </c>
      <c r="B5017" s="66" t="n">
        <v>45</v>
      </c>
      <c r="C5017" s="7" t="n">
        <v>11</v>
      </c>
      <c r="D5017" s="7" t="n">
        <v>3</v>
      </c>
      <c r="E5017" s="7" t="n">
        <v>45</v>
      </c>
      <c r="F5017" s="7" t="n">
        <v>0</v>
      </c>
    </row>
    <row r="5018" spans="1:15">
      <c r="A5018" t="s">
        <v>4</v>
      </c>
      <c r="B5018" s="4" t="s">
        <v>5</v>
      </c>
      <c r="C5018" s="4" t="s">
        <v>14</v>
      </c>
      <c r="D5018" s="4" t="s">
        <v>14</v>
      </c>
      <c r="E5018" s="4" t="s">
        <v>24</v>
      </c>
      <c r="F5018" s="4" t="s">
        <v>24</v>
      </c>
      <c r="G5018" s="4" t="s">
        <v>24</v>
      </c>
      <c r="H5018" s="4" t="s">
        <v>10</v>
      </c>
      <c r="I5018" s="4" t="s">
        <v>14</v>
      </c>
    </row>
    <row r="5019" spans="1:15">
      <c r="A5019" t="n">
        <v>40428</v>
      </c>
      <c r="B5019" s="66" t="n">
        <v>45</v>
      </c>
      <c r="C5019" s="7" t="n">
        <v>4</v>
      </c>
      <c r="D5019" s="7" t="n">
        <v>3</v>
      </c>
      <c r="E5019" s="7" t="n">
        <v>33.7700004577637</v>
      </c>
      <c r="F5019" s="7" t="n">
        <v>89.8899993896484</v>
      </c>
      <c r="G5019" s="7" t="n">
        <v>10</v>
      </c>
      <c r="H5019" s="7" t="n">
        <v>2000</v>
      </c>
      <c r="I5019" s="7" t="n">
        <v>1</v>
      </c>
    </row>
    <row r="5020" spans="1:15">
      <c r="A5020" t="s">
        <v>4</v>
      </c>
      <c r="B5020" s="4" t="s">
        <v>5</v>
      </c>
      <c r="C5020" s="4" t="s">
        <v>14</v>
      </c>
      <c r="D5020" s="4" t="s">
        <v>14</v>
      </c>
      <c r="E5020" s="4" t="s">
        <v>24</v>
      </c>
      <c r="F5020" s="4" t="s">
        <v>10</v>
      </c>
    </row>
    <row r="5021" spans="1:15">
      <c r="A5021" t="n">
        <v>40446</v>
      </c>
      <c r="B5021" s="66" t="n">
        <v>45</v>
      </c>
      <c r="C5021" s="7" t="n">
        <v>5</v>
      </c>
      <c r="D5021" s="7" t="n">
        <v>3</v>
      </c>
      <c r="E5021" s="7" t="n">
        <v>8.89999961853027</v>
      </c>
      <c r="F5021" s="7" t="n">
        <v>2000</v>
      </c>
    </row>
    <row r="5022" spans="1:15">
      <c r="A5022" t="s">
        <v>4</v>
      </c>
      <c r="B5022" s="4" t="s">
        <v>5</v>
      </c>
      <c r="C5022" s="4" t="s">
        <v>14</v>
      </c>
      <c r="D5022" s="4" t="s">
        <v>14</v>
      </c>
      <c r="E5022" s="4" t="s">
        <v>24</v>
      </c>
      <c r="F5022" s="4" t="s">
        <v>10</v>
      </c>
    </row>
    <row r="5023" spans="1:15">
      <c r="A5023" t="n">
        <v>40455</v>
      </c>
      <c r="B5023" s="66" t="n">
        <v>45</v>
      </c>
      <c r="C5023" s="7" t="n">
        <v>11</v>
      </c>
      <c r="D5023" s="7" t="n">
        <v>3</v>
      </c>
      <c r="E5023" s="7" t="n">
        <v>45</v>
      </c>
      <c r="F5023" s="7" t="n">
        <v>2000</v>
      </c>
    </row>
    <row r="5024" spans="1:15">
      <c r="A5024" t="s">
        <v>4</v>
      </c>
      <c r="B5024" s="4" t="s">
        <v>5</v>
      </c>
      <c r="C5024" s="4" t="s">
        <v>10</v>
      </c>
    </row>
    <row r="5025" spans="1:9">
      <c r="A5025" t="n">
        <v>40464</v>
      </c>
      <c r="B5025" s="41" t="n">
        <v>16</v>
      </c>
      <c r="C5025" s="7" t="n">
        <v>1000</v>
      </c>
    </row>
    <row r="5026" spans="1:9">
      <c r="A5026" t="s">
        <v>4</v>
      </c>
      <c r="B5026" s="4" t="s">
        <v>5</v>
      </c>
      <c r="C5026" s="4" t="s">
        <v>14</v>
      </c>
      <c r="D5026" s="4" t="s">
        <v>10</v>
      </c>
      <c r="E5026" s="4" t="s">
        <v>24</v>
      </c>
      <c r="F5026" s="4" t="s">
        <v>10</v>
      </c>
      <c r="G5026" s="4" t="s">
        <v>9</v>
      </c>
      <c r="H5026" s="4" t="s">
        <v>9</v>
      </c>
      <c r="I5026" s="4" t="s">
        <v>10</v>
      </c>
      <c r="J5026" s="4" t="s">
        <v>10</v>
      </c>
      <c r="K5026" s="4" t="s">
        <v>9</v>
      </c>
      <c r="L5026" s="4" t="s">
        <v>9</v>
      </c>
      <c r="M5026" s="4" t="s">
        <v>9</v>
      </c>
      <c r="N5026" s="4" t="s">
        <v>9</v>
      </c>
      <c r="O5026" s="4" t="s">
        <v>6</v>
      </c>
    </row>
    <row r="5027" spans="1:9">
      <c r="A5027" t="n">
        <v>40467</v>
      </c>
      <c r="B5027" s="11" t="n">
        <v>50</v>
      </c>
      <c r="C5027" s="7" t="n">
        <v>0</v>
      </c>
      <c r="D5027" s="7" t="n">
        <v>4421</v>
      </c>
      <c r="E5027" s="7" t="n">
        <v>0.800000011920929</v>
      </c>
      <c r="F5027" s="7" t="n">
        <v>0</v>
      </c>
      <c r="G5027" s="7" t="n">
        <v>0</v>
      </c>
      <c r="H5027" s="7" t="n">
        <v>0</v>
      </c>
      <c r="I5027" s="7" t="n">
        <v>0</v>
      </c>
      <c r="J5027" s="7" t="n">
        <v>65533</v>
      </c>
      <c r="K5027" s="7" t="n">
        <v>0</v>
      </c>
      <c r="L5027" s="7" t="n">
        <v>0</v>
      </c>
      <c r="M5027" s="7" t="n">
        <v>0</v>
      </c>
      <c r="N5027" s="7" t="n">
        <v>0</v>
      </c>
      <c r="O5027" s="7" t="s">
        <v>13</v>
      </c>
    </row>
    <row r="5028" spans="1:9">
      <c r="A5028" t="s">
        <v>4</v>
      </c>
      <c r="B5028" s="4" t="s">
        <v>5</v>
      </c>
      <c r="C5028" s="4" t="s">
        <v>10</v>
      </c>
    </row>
    <row r="5029" spans="1:9">
      <c r="A5029" t="n">
        <v>40506</v>
      </c>
      <c r="B5029" s="41" t="n">
        <v>16</v>
      </c>
      <c r="C5029" s="7" t="n">
        <v>1200</v>
      </c>
    </row>
    <row r="5030" spans="1:9">
      <c r="A5030" t="s">
        <v>4</v>
      </c>
      <c r="B5030" s="4" t="s">
        <v>5</v>
      </c>
      <c r="C5030" s="4" t="s">
        <v>14</v>
      </c>
      <c r="D5030" s="4" t="s">
        <v>10</v>
      </c>
      <c r="E5030" s="4" t="s">
        <v>24</v>
      </c>
    </row>
    <row r="5031" spans="1:9">
      <c r="A5031" t="n">
        <v>40509</v>
      </c>
      <c r="B5031" s="37" t="n">
        <v>58</v>
      </c>
      <c r="C5031" s="7" t="n">
        <v>101</v>
      </c>
      <c r="D5031" s="7" t="n">
        <v>800</v>
      </c>
      <c r="E5031" s="7" t="n">
        <v>1</v>
      </c>
    </row>
    <row r="5032" spans="1:9">
      <c r="A5032" t="s">
        <v>4</v>
      </c>
      <c r="B5032" s="4" t="s">
        <v>5</v>
      </c>
      <c r="C5032" s="4" t="s">
        <v>14</v>
      </c>
      <c r="D5032" s="4" t="s">
        <v>10</v>
      </c>
    </row>
    <row r="5033" spans="1:9">
      <c r="A5033" t="n">
        <v>40517</v>
      </c>
      <c r="B5033" s="37" t="n">
        <v>58</v>
      </c>
      <c r="C5033" s="7" t="n">
        <v>254</v>
      </c>
      <c r="D5033" s="7" t="n">
        <v>0</v>
      </c>
    </row>
    <row r="5034" spans="1:9">
      <c r="A5034" t="s">
        <v>4</v>
      </c>
      <c r="B5034" s="4" t="s">
        <v>5</v>
      </c>
      <c r="C5034" s="4" t="s">
        <v>14</v>
      </c>
    </row>
    <row r="5035" spans="1:9">
      <c r="A5035" t="n">
        <v>40521</v>
      </c>
      <c r="B5035" s="66" t="n">
        <v>45</v>
      </c>
      <c r="C5035" s="7" t="n">
        <v>16</v>
      </c>
    </row>
    <row r="5036" spans="1:9">
      <c r="A5036" t="s">
        <v>4</v>
      </c>
      <c r="B5036" s="4" t="s">
        <v>5</v>
      </c>
      <c r="C5036" s="4" t="s">
        <v>14</v>
      </c>
      <c r="D5036" s="4" t="s">
        <v>10</v>
      </c>
      <c r="E5036" s="4" t="s">
        <v>10</v>
      </c>
      <c r="F5036" s="4" t="s">
        <v>9</v>
      </c>
    </row>
    <row r="5037" spans="1:9">
      <c r="A5037" t="n">
        <v>40523</v>
      </c>
      <c r="B5037" s="67" t="n">
        <v>84</v>
      </c>
      <c r="C5037" s="7" t="n">
        <v>1</v>
      </c>
      <c r="D5037" s="7" t="n">
        <v>0</v>
      </c>
      <c r="E5037" s="7" t="n">
        <v>0</v>
      </c>
      <c r="F5037" s="7" t="n">
        <v>0</v>
      </c>
    </row>
    <row r="5038" spans="1:9">
      <c r="A5038" t="s">
        <v>4</v>
      </c>
      <c r="B5038" s="4" t="s">
        <v>5</v>
      </c>
      <c r="C5038" s="4" t="s">
        <v>14</v>
      </c>
      <c r="D5038" s="4" t="s">
        <v>10</v>
      </c>
      <c r="E5038" s="4" t="s">
        <v>10</v>
      </c>
      <c r="F5038" s="4" t="s">
        <v>9</v>
      </c>
    </row>
    <row r="5039" spans="1:9">
      <c r="A5039" t="n">
        <v>40533</v>
      </c>
      <c r="B5039" s="67" t="n">
        <v>84</v>
      </c>
      <c r="C5039" s="7" t="n">
        <v>0</v>
      </c>
      <c r="D5039" s="7" t="n">
        <v>1</v>
      </c>
      <c r="E5039" s="7" t="n">
        <v>0</v>
      </c>
      <c r="F5039" s="7" t="n">
        <v>1053609165</v>
      </c>
    </row>
    <row r="5040" spans="1:9">
      <c r="A5040" t="s">
        <v>4</v>
      </c>
      <c r="B5040" s="4" t="s">
        <v>5</v>
      </c>
      <c r="C5040" s="4" t="s">
        <v>14</v>
      </c>
      <c r="D5040" s="4" t="s">
        <v>14</v>
      </c>
      <c r="E5040" s="4" t="s">
        <v>24</v>
      </c>
      <c r="F5040" s="4" t="s">
        <v>24</v>
      </c>
      <c r="G5040" s="4" t="s">
        <v>24</v>
      </c>
      <c r="H5040" s="4" t="s">
        <v>10</v>
      </c>
    </row>
    <row r="5041" spans="1:15">
      <c r="A5041" t="n">
        <v>40543</v>
      </c>
      <c r="B5041" s="66" t="n">
        <v>45</v>
      </c>
      <c r="C5041" s="7" t="n">
        <v>2</v>
      </c>
      <c r="D5041" s="7" t="n">
        <v>3</v>
      </c>
      <c r="E5041" s="7" t="n">
        <v>-110.080001831055</v>
      </c>
      <c r="F5041" s="7" t="n">
        <v>0.589999973773956</v>
      </c>
      <c r="G5041" s="7" t="n">
        <v>135.070007324219</v>
      </c>
      <c r="H5041" s="7" t="n">
        <v>0</v>
      </c>
    </row>
    <row r="5042" spans="1:15">
      <c r="A5042" t="s">
        <v>4</v>
      </c>
      <c r="B5042" s="4" t="s">
        <v>5</v>
      </c>
      <c r="C5042" s="4" t="s">
        <v>14</v>
      </c>
      <c r="D5042" s="4" t="s">
        <v>14</v>
      </c>
      <c r="E5042" s="4" t="s">
        <v>24</v>
      </c>
      <c r="F5042" s="4" t="s">
        <v>24</v>
      </c>
      <c r="G5042" s="4" t="s">
        <v>24</v>
      </c>
      <c r="H5042" s="4" t="s">
        <v>10</v>
      </c>
      <c r="I5042" s="4" t="s">
        <v>14</v>
      </c>
    </row>
    <row r="5043" spans="1:15">
      <c r="A5043" t="n">
        <v>40560</v>
      </c>
      <c r="B5043" s="66" t="n">
        <v>45</v>
      </c>
      <c r="C5043" s="7" t="n">
        <v>4</v>
      </c>
      <c r="D5043" s="7" t="n">
        <v>3</v>
      </c>
      <c r="E5043" s="7" t="n">
        <v>348.089996337891</v>
      </c>
      <c r="F5043" s="7" t="n">
        <v>310.970001220703</v>
      </c>
      <c r="G5043" s="7" t="n">
        <v>10</v>
      </c>
      <c r="H5043" s="7" t="n">
        <v>0</v>
      </c>
      <c r="I5043" s="7" t="n">
        <v>1</v>
      </c>
    </row>
    <row r="5044" spans="1:15">
      <c r="A5044" t="s">
        <v>4</v>
      </c>
      <c r="B5044" s="4" t="s">
        <v>5</v>
      </c>
      <c r="C5044" s="4" t="s">
        <v>14</v>
      </c>
      <c r="D5044" s="4" t="s">
        <v>14</v>
      </c>
      <c r="E5044" s="4" t="s">
        <v>24</v>
      </c>
      <c r="F5044" s="4" t="s">
        <v>10</v>
      </c>
    </row>
    <row r="5045" spans="1:15">
      <c r="A5045" t="n">
        <v>40578</v>
      </c>
      <c r="B5045" s="66" t="n">
        <v>45</v>
      </c>
      <c r="C5045" s="7" t="n">
        <v>5</v>
      </c>
      <c r="D5045" s="7" t="n">
        <v>3</v>
      </c>
      <c r="E5045" s="7" t="n">
        <v>6</v>
      </c>
      <c r="F5045" s="7" t="n">
        <v>0</v>
      </c>
    </row>
    <row r="5046" spans="1:15">
      <c r="A5046" t="s">
        <v>4</v>
      </c>
      <c r="B5046" s="4" t="s">
        <v>5</v>
      </c>
      <c r="C5046" s="4" t="s">
        <v>14</v>
      </c>
      <c r="D5046" s="4" t="s">
        <v>14</v>
      </c>
      <c r="E5046" s="4" t="s">
        <v>24</v>
      </c>
      <c r="F5046" s="4" t="s">
        <v>10</v>
      </c>
    </row>
    <row r="5047" spans="1:15">
      <c r="A5047" t="n">
        <v>40587</v>
      </c>
      <c r="B5047" s="66" t="n">
        <v>45</v>
      </c>
      <c r="C5047" s="7" t="n">
        <v>11</v>
      </c>
      <c r="D5047" s="7" t="n">
        <v>3</v>
      </c>
      <c r="E5047" s="7" t="n">
        <v>45</v>
      </c>
      <c r="F5047" s="7" t="n">
        <v>0</v>
      </c>
    </row>
    <row r="5048" spans="1:15">
      <c r="A5048" t="s">
        <v>4</v>
      </c>
      <c r="B5048" s="4" t="s">
        <v>5</v>
      </c>
      <c r="C5048" s="4" t="s">
        <v>14</v>
      </c>
      <c r="D5048" s="4" t="s">
        <v>14</v>
      </c>
      <c r="E5048" s="4" t="s">
        <v>24</v>
      </c>
      <c r="F5048" s="4" t="s">
        <v>24</v>
      </c>
      <c r="G5048" s="4" t="s">
        <v>24</v>
      </c>
      <c r="H5048" s="4" t="s">
        <v>10</v>
      </c>
    </row>
    <row r="5049" spans="1:15">
      <c r="A5049" t="n">
        <v>40596</v>
      </c>
      <c r="B5049" s="66" t="n">
        <v>45</v>
      </c>
      <c r="C5049" s="7" t="n">
        <v>2</v>
      </c>
      <c r="D5049" s="7" t="n">
        <v>3</v>
      </c>
      <c r="E5049" s="7" t="n">
        <v>-110.080001831055</v>
      </c>
      <c r="F5049" s="7" t="n">
        <v>3.98000001907349</v>
      </c>
      <c r="G5049" s="7" t="n">
        <v>135.070007324219</v>
      </c>
      <c r="H5049" s="7" t="n">
        <v>5000</v>
      </c>
    </row>
    <row r="5050" spans="1:15">
      <c r="A5050" t="s">
        <v>4</v>
      </c>
      <c r="B5050" s="4" t="s">
        <v>5</v>
      </c>
      <c r="C5050" s="4" t="s">
        <v>14</v>
      </c>
      <c r="D5050" s="4" t="s">
        <v>14</v>
      </c>
      <c r="E5050" s="4" t="s">
        <v>24</v>
      </c>
      <c r="F5050" s="4" t="s">
        <v>24</v>
      </c>
      <c r="G5050" s="4" t="s">
        <v>24</v>
      </c>
      <c r="H5050" s="4" t="s">
        <v>10</v>
      </c>
      <c r="I5050" s="4" t="s">
        <v>14</v>
      </c>
    </row>
    <row r="5051" spans="1:15">
      <c r="A5051" t="n">
        <v>40613</v>
      </c>
      <c r="B5051" s="66" t="n">
        <v>45</v>
      </c>
      <c r="C5051" s="7" t="n">
        <v>4</v>
      </c>
      <c r="D5051" s="7" t="n">
        <v>3</v>
      </c>
      <c r="E5051" s="7" t="n">
        <v>346.540008544922</v>
      </c>
      <c r="F5051" s="7" t="n">
        <v>237.570007324219</v>
      </c>
      <c r="G5051" s="7" t="n">
        <v>10</v>
      </c>
      <c r="H5051" s="7" t="n">
        <v>5000</v>
      </c>
      <c r="I5051" s="7" t="n">
        <v>1</v>
      </c>
    </row>
    <row r="5052" spans="1:15">
      <c r="A5052" t="s">
        <v>4</v>
      </c>
      <c r="B5052" s="4" t="s">
        <v>5</v>
      </c>
      <c r="C5052" s="4" t="s">
        <v>14</v>
      </c>
      <c r="D5052" s="4" t="s">
        <v>14</v>
      </c>
      <c r="E5052" s="4" t="s">
        <v>24</v>
      </c>
      <c r="F5052" s="4" t="s">
        <v>10</v>
      </c>
    </row>
    <row r="5053" spans="1:15">
      <c r="A5053" t="n">
        <v>40631</v>
      </c>
      <c r="B5053" s="66" t="n">
        <v>45</v>
      </c>
      <c r="C5053" s="7" t="n">
        <v>5</v>
      </c>
      <c r="D5053" s="7" t="n">
        <v>3</v>
      </c>
      <c r="E5053" s="7" t="n">
        <v>4</v>
      </c>
      <c r="F5053" s="7" t="n">
        <v>5000</v>
      </c>
    </row>
    <row r="5054" spans="1:15">
      <c r="A5054" t="s">
        <v>4</v>
      </c>
      <c r="B5054" s="4" t="s">
        <v>5</v>
      </c>
      <c r="C5054" s="4" t="s">
        <v>10</v>
      </c>
      <c r="D5054" s="4" t="s">
        <v>14</v>
      </c>
    </row>
    <row r="5055" spans="1:15">
      <c r="A5055" t="n">
        <v>40640</v>
      </c>
      <c r="B5055" s="76" t="n">
        <v>56</v>
      </c>
      <c r="C5055" s="7" t="n">
        <v>7033</v>
      </c>
      <c r="D5055" s="7" t="n">
        <v>1</v>
      </c>
    </row>
    <row r="5056" spans="1:15">
      <c r="A5056" t="s">
        <v>4</v>
      </c>
      <c r="B5056" s="4" t="s">
        <v>5</v>
      </c>
      <c r="C5056" s="4" t="s">
        <v>10</v>
      </c>
      <c r="D5056" s="4" t="s">
        <v>24</v>
      </c>
      <c r="E5056" s="4" t="s">
        <v>24</v>
      </c>
      <c r="F5056" s="4" t="s">
        <v>24</v>
      </c>
      <c r="G5056" s="4" t="s">
        <v>24</v>
      </c>
    </row>
    <row r="5057" spans="1:9">
      <c r="A5057" t="n">
        <v>40644</v>
      </c>
      <c r="B5057" s="51" t="n">
        <v>46</v>
      </c>
      <c r="C5057" s="7" t="n">
        <v>7033</v>
      </c>
      <c r="D5057" s="7" t="n">
        <v>-110</v>
      </c>
      <c r="E5057" s="7" t="n">
        <v>-1.14999997615814</v>
      </c>
      <c r="F5057" s="7" t="n">
        <v>135</v>
      </c>
      <c r="G5057" s="7" t="n">
        <v>270</v>
      </c>
    </row>
    <row r="5058" spans="1:9">
      <c r="A5058" t="s">
        <v>4</v>
      </c>
      <c r="B5058" s="4" t="s">
        <v>5</v>
      </c>
      <c r="C5058" s="4" t="s">
        <v>10</v>
      </c>
      <c r="D5058" s="4" t="s">
        <v>14</v>
      </c>
      <c r="E5058" s="4" t="s">
        <v>14</v>
      </c>
      <c r="F5058" s="4" t="s">
        <v>6</v>
      </c>
    </row>
    <row r="5059" spans="1:9">
      <c r="A5059" t="n">
        <v>40663</v>
      </c>
      <c r="B5059" s="61" t="n">
        <v>47</v>
      </c>
      <c r="C5059" s="7" t="n">
        <v>7033</v>
      </c>
      <c r="D5059" s="7" t="n">
        <v>0</v>
      </c>
      <c r="E5059" s="7" t="n">
        <v>0</v>
      </c>
      <c r="F5059" s="7" t="s">
        <v>406</v>
      </c>
    </row>
    <row r="5060" spans="1:9">
      <c r="A5060" t="s">
        <v>4</v>
      </c>
      <c r="B5060" s="4" t="s">
        <v>5</v>
      </c>
      <c r="C5060" s="4" t="s">
        <v>14</v>
      </c>
      <c r="D5060" s="4" t="s">
        <v>10</v>
      </c>
      <c r="E5060" s="4" t="s">
        <v>10</v>
      </c>
    </row>
    <row r="5061" spans="1:9">
      <c r="A5061" t="n">
        <v>40679</v>
      </c>
      <c r="B5061" s="11" t="n">
        <v>50</v>
      </c>
      <c r="C5061" s="7" t="n">
        <v>1</v>
      </c>
      <c r="D5061" s="7" t="n">
        <v>4525</v>
      </c>
      <c r="E5061" s="7" t="n">
        <v>2000</v>
      </c>
    </row>
    <row r="5062" spans="1:9">
      <c r="A5062" t="s">
        <v>4</v>
      </c>
      <c r="B5062" s="4" t="s">
        <v>5</v>
      </c>
      <c r="C5062" s="4" t="s">
        <v>14</v>
      </c>
      <c r="D5062" s="4" t="s">
        <v>9</v>
      </c>
      <c r="E5062" s="4" t="s">
        <v>9</v>
      </c>
      <c r="F5062" s="4" t="s">
        <v>9</v>
      </c>
    </row>
    <row r="5063" spans="1:9">
      <c r="A5063" t="n">
        <v>40685</v>
      </c>
      <c r="B5063" s="11" t="n">
        <v>50</v>
      </c>
      <c r="C5063" s="7" t="n">
        <v>255</v>
      </c>
      <c r="D5063" s="7" t="n">
        <v>1053609165</v>
      </c>
      <c r="E5063" s="7" t="n">
        <v>1065353216</v>
      </c>
      <c r="F5063" s="7" t="n">
        <v>1050253722</v>
      </c>
    </row>
    <row r="5064" spans="1:9">
      <c r="A5064" t="s">
        <v>4</v>
      </c>
      <c r="B5064" s="4" t="s">
        <v>5</v>
      </c>
      <c r="C5064" s="4" t="s">
        <v>14</v>
      </c>
      <c r="D5064" s="4" t="s">
        <v>24</v>
      </c>
      <c r="E5064" s="4" t="s">
        <v>24</v>
      </c>
      <c r="F5064" s="4" t="s">
        <v>24</v>
      </c>
    </row>
    <row r="5065" spans="1:9">
      <c r="A5065" t="n">
        <v>40699</v>
      </c>
      <c r="B5065" s="66" t="n">
        <v>45</v>
      </c>
      <c r="C5065" s="7" t="n">
        <v>9</v>
      </c>
      <c r="D5065" s="7" t="n">
        <v>0.100000001490116</v>
      </c>
      <c r="E5065" s="7" t="n">
        <v>0.100000001490116</v>
      </c>
      <c r="F5065" s="7" t="n">
        <v>0.5</v>
      </c>
    </row>
    <row r="5066" spans="1:9">
      <c r="A5066" t="s">
        <v>4</v>
      </c>
      <c r="B5066" s="4" t="s">
        <v>5</v>
      </c>
      <c r="C5066" s="4" t="s">
        <v>14</v>
      </c>
      <c r="D5066" s="4" t="s">
        <v>10</v>
      </c>
    </row>
    <row r="5067" spans="1:9">
      <c r="A5067" t="n">
        <v>40713</v>
      </c>
      <c r="B5067" s="66" t="n">
        <v>45</v>
      </c>
      <c r="C5067" s="7" t="n">
        <v>7</v>
      </c>
      <c r="D5067" s="7" t="n">
        <v>255</v>
      </c>
    </row>
    <row r="5068" spans="1:9">
      <c r="A5068" t="s">
        <v>4</v>
      </c>
      <c r="B5068" s="4" t="s">
        <v>5</v>
      </c>
      <c r="C5068" s="4" t="s">
        <v>14</v>
      </c>
      <c r="D5068" s="4" t="s">
        <v>10</v>
      </c>
      <c r="E5068" s="4" t="s">
        <v>24</v>
      </c>
    </row>
    <row r="5069" spans="1:9">
      <c r="A5069" t="n">
        <v>40717</v>
      </c>
      <c r="B5069" s="37" t="n">
        <v>58</v>
      </c>
      <c r="C5069" s="7" t="n">
        <v>101</v>
      </c>
      <c r="D5069" s="7" t="n">
        <v>500</v>
      </c>
      <c r="E5069" s="7" t="n">
        <v>1</v>
      </c>
    </row>
    <row r="5070" spans="1:9">
      <c r="A5070" t="s">
        <v>4</v>
      </c>
      <c r="B5070" s="4" t="s">
        <v>5</v>
      </c>
      <c r="C5070" s="4" t="s">
        <v>14</v>
      </c>
      <c r="D5070" s="4" t="s">
        <v>10</v>
      </c>
    </row>
    <row r="5071" spans="1:9">
      <c r="A5071" t="n">
        <v>40725</v>
      </c>
      <c r="B5071" s="37" t="n">
        <v>58</v>
      </c>
      <c r="C5071" s="7" t="n">
        <v>254</v>
      </c>
      <c r="D5071" s="7" t="n">
        <v>0</v>
      </c>
    </row>
    <row r="5072" spans="1:9">
      <c r="A5072" t="s">
        <v>4</v>
      </c>
      <c r="B5072" s="4" t="s">
        <v>5</v>
      </c>
      <c r="C5072" s="4" t="s">
        <v>14</v>
      </c>
      <c r="D5072" s="4" t="s">
        <v>10</v>
      </c>
      <c r="E5072" s="4" t="s">
        <v>10</v>
      </c>
      <c r="F5072" s="4" t="s">
        <v>9</v>
      </c>
    </row>
    <row r="5073" spans="1:7">
      <c r="A5073" t="n">
        <v>40729</v>
      </c>
      <c r="B5073" s="67" t="n">
        <v>84</v>
      </c>
      <c r="C5073" s="7" t="n">
        <v>1</v>
      </c>
      <c r="D5073" s="7" t="n">
        <v>0</v>
      </c>
      <c r="E5073" s="7" t="n">
        <v>0</v>
      </c>
      <c r="F5073" s="7" t="n">
        <v>0</v>
      </c>
    </row>
    <row r="5074" spans="1:7">
      <c r="A5074" t="s">
        <v>4</v>
      </c>
      <c r="B5074" s="4" t="s">
        <v>5</v>
      </c>
      <c r="C5074" s="4" t="s">
        <v>14</v>
      </c>
    </row>
    <row r="5075" spans="1:7">
      <c r="A5075" t="n">
        <v>40739</v>
      </c>
      <c r="B5075" s="72" t="n">
        <v>116</v>
      </c>
      <c r="C5075" s="7" t="n">
        <v>0</v>
      </c>
    </row>
    <row r="5076" spans="1:7">
      <c r="A5076" t="s">
        <v>4</v>
      </c>
      <c r="B5076" s="4" t="s">
        <v>5</v>
      </c>
      <c r="C5076" s="4" t="s">
        <v>14</v>
      </c>
      <c r="D5076" s="4" t="s">
        <v>10</v>
      </c>
    </row>
    <row r="5077" spans="1:7">
      <c r="A5077" t="n">
        <v>40741</v>
      </c>
      <c r="B5077" s="72" t="n">
        <v>116</v>
      </c>
      <c r="C5077" s="7" t="n">
        <v>2</v>
      </c>
      <c r="D5077" s="7" t="n">
        <v>1</v>
      </c>
    </row>
    <row r="5078" spans="1:7">
      <c r="A5078" t="s">
        <v>4</v>
      </c>
      <c r="B5078" s="4" t="s">
        <v>5</v>
      </c>
      <c r="C5078" s="4" t="s">
        <v>14</v>
      </c>
      <c r="D5078" s="4" t="s">
        <v>9</v>
      </c>
    </row>
    <row r="5079" spans="1:7">
      <c r="A5079" t="n">
        <v>40745</v>
      </c>
      <c r="B5079" s="72" t="n">
        <v>116</v>
      </c>
      <c r="C5079" s="7" t="n">
        <v>5</v>
      </c>
      <c r="D5079" s="7" t="n">
        <v>1128792064</v>
      </c>
    </row>
    <row r="5080" spans="1:7">
      <c r="A5080" t="s">
        <v>4</v>
      </c>
      <c r="B5080" s="4" t="s">
        <v>5</v>
      </c>
      <c r="C5080" s="4" t="s">
        <v>14</v>
      </c>
      <c r="D5080" s="4" t="s">
        <v>10</v>
      </c>
    </row>
    <row r="5081" spans="1:7">
      <c r="A5081" t="n">
        <v>40751</v>
      </c>
      <c r="B5081" s="72" t="n">
        <v>116</v>
      </c>
      <c r="C5081" s="7" t="n">
        <v>6</v>
      </c>
      <c r="D5081" s="7" t="n">
        <v>1</v>
      </c>
    </row>
    <row r="5082" spans="1:7">
      <c r="A5082" t="s">
        <v>4</v>
      </c>
      <c r="B5082" s="4" t="s">
        <v>5</v>
      </c>
      <c r="C5082" s="4" t="s">
        <v>14</v>
      </c>
      <c r="D5082" s="4" t="s">
        <v>14</v>
      </c>
      <c r="E5082" s="4" t="s">
        <v>24</v>
      </c>
      <c r="F5082" s="4" t="s">
        <v>24</v>
      </c>
      <c r="G5082" s="4" t="s">
        <v>24</v>
      </c>
      <c r="H5082" s="4" t="s">
        <v>10</v>
      </c>
    </row>
    <row r="5083" spans="1:7">
      <c r="A5083" t="n">
        <v>40755</v>
      </c>
      <c r="B5083" s="66" t="n">
        <v>45</v>
      </c>
      <c r="C5083" s="7" t="n">
        <v>2</v>
      </c>
      <c r="D5083" s="7" t="n">
        <v>3</v>
      </c>
      <c r="E5083" s="7" t="n">
        <v>-114.839996337891</v>
      </c>
      <c r="F5083" s="7" t="n">
        <v>4.69999980926514</v>
      </c>
      <c r="G5083" s="7" t="n">
        <v>135.100006103516</v>
      </c>
      <c r="H5083" s="7" t="n">
        <v>0</v>
      </c>
    </row>
    <row r="5084" spans="1:7">
      <c r="A5084" t="s">
        <v>4</v>
      </c>
      <c r="B5084" s="4" t="s">
        <v>5</v>
      </c>
      <c r="C5084" s="4" t="s">
        <v>14</v>
      </c>
      <c r="D5084" s="4" t="s">
        <v>14</v>
      </c>
      <c r="E5084" s="4" t="s">
        <v>24</v>
      </c>
      <c r="F5084" s="4" t="s">
        <v>24</v>
      </c>
      <c r="G5084" s="4" t="s">
        <v>24</v>
      </c>
      <c r="H5084" s="4" t="s">
        <v>10</v>
      </c>
      <c r="I5084" s="4" t="s">
        <v>14</v>
      </c>
    </row>
    <row r="5085" spans="1:7">
      <c r="A5085" t="n">
        <v>40772</v>
      </c>
      <c r="B5085" s="66" t="n">
        <v>45</v>
      </c>
      <c r="C5085" s="7" t="n">
        <v>4</v>
      </c>
      <c r="D5085" s="7" t="n">
        <v>3</v>
      </c>
      <c r="E5085" s="7" t="n">
        <v>12.25</v>
      </c>
      <c r="F5085" s="7" t="n">
        <v>92.4400024414063</v>
      </c>
      <c r="G5085" s="7" t="n">
        <v>10</v>
      </c>
      <c r="H5085" s="7" t="n">
        <v>0</v>
      </c>
      <c r="I5085" s="7" t="n">
        <v>1</v>
      </c>
    </row>
    <row r="5086" spans="1:7">
      <c r="A5086" t="s">
        <v>4</v>
      </c>
      <c r="B5086" s="4" t="s">
        <v>5</v>
      </c>
      <c r="C5086" s="4" t="s">
        <v>14</v>
      </c>
      <c r="D5086" s="4" t="s">
        <v>14</v>
      </c>
      <c r="E5086" s="4" t="s">
        <v>24</v>
      </c>
      <c r="F5086" s="4" t="s">
        <v>10</v>
      </c>
    </row>
    <row r="5087" spans="1:7">
      <c r="A5087" t="n">
        <v>40790</v>
      </c>
      <c r="B5087" s="66" t="n">
        <v>45</v>
      </c>
      <c r="C5087" s="7" t="n">
        <v>5</v>
      </c>
      <c r="D5087" s="7" t="n">
        <v>3</v>
      </c>
      <c r="E5087" s="7" t="n">
        <v>11.6000003814697</v>
      </c>
      <c r="F5087" s="7" t="n">
        <v>0</v>
      </c>
    </row>
    <row r="5088" spans="1:7">
      <c r="A5088" t="s">
        <v>4</v>
      </c>
      <c r="B5088" s="4" t="s">
        <v>5</v>
      </c>
      <c r="C5088" s="4" t="s">
        <v>14</v>
      </c>
      <c r="D5088" s="4" t="s">
        <v>14</v>
      </c>
      <c r="E5088" s="4" t="s">
        <v>24</v>
      </c>
      <c r="F5088" s="4" t="s">
        <v>10</v>
      </c>
    </row>
    <row r="5089" spans="1:9">
      <c r="A5089" t="n">
        <v>40799</v>
      </c>
      <c r="B5089" s="66" t="n">
        <v>45</v>
      </c>
      <c r="C5089" s="7" t="n">
        <v>11</v>
      </c>
      <c r="D5089" s="7" t="n">
        <v>3</v>
      </c>
      <c r="E5089" s="7" t="n">
        <v>25.5</v>
      </c>
      <c r="F5089" s="7" t="n">
        <v>0</v>
      </c>
    </row>
    <row r="5090" spans="1:9">
      <c r="A5090" t="s">
        <v>4</v>
      </c>
      <c r="B5090" s="4" t="s">
        <v>5</v>
      </c>
      <c r="C5090" s="4" t="s">
        <v>14</v>
      </c>
      <c r="D5090" s="4" t="s">
        <v>14</v>
      </c>
      <c r="E5090" s="4" t="s">
        <v>24</v>
      </c>
      <c r="F5090" s="4" t="s">
        <v>24</v>
      </c>
      <c r="G5090" s="4" t="s">
        <v>24</v>
      </c>
      <c r="H5090" s="4" t="s">
        <v>10</v>
      </c>
    </row>
    <row r="5091" spans="1:9">
      <c r="A5091" t="n">
        <v>40808</v>
      </c>
      <c r="B5091" s="66" t="n">
        <v>45</v>
      </c>
      <c r="C5091" s="7" t="n">
        <v>2</v>
      </c>
      <c r="D5091" s="7" t="n">
        <v>3</v>
      </c>
      <c r="E5091" s="7" t="n">
        <v>-114.839996337891</v>
      </c>
      <c r="F5091" s="7" t="n">
        <v>4.69999980926514</v>
      </c>
      <c r="G5091" s="7" t="n">
        <v>135.100006103516</v>
      </c>
      <c r="H5091" s="7" t="n">
        <v>15000</v>
      </c>
    </row>
    <row r="5092" spans="1:9">
      <c r="A5092" t="s">
        <v>4</v>
      </c>
      <c r="B5092" s="4" t="s">
        <v>5</v>
      </c>
      <c r="C5092" s="4" t="s">
        <v>14</v>
      </c>
      <c r="D5092" s="4" t="s">
        <v>14</v>
      </c>
      <c r="E5092" s="4" t="s">
        <v>24</v>
      </c>
      <c r="F5092" s="4" t="s">
        <v>24</v>
      </c>
      <c r="G5092" s="4" t="s">
        <v>24</v>
      </c>
      <c r="H5092" s="4" t="s">
        <v>10</v>
      </c>
      <c r="I5092" s="4" t="s">
        <v>14</v>
      </c>
    </row>
    <row r="5093" spans="1:9">
      <c r="A5093" t="n">
        <v>40825</v>
      </c>
      <c r="B5093" s="66" t="n">
        <v>45</v>
      </c>
      <c r="C5093" s="7" t="n">
        <v>4</v>
      </c>
      <c r="D5093" s="7" t="n">
        <v>3</v>
      </c>
      <c r="E5093" s="7" t="n">
        <v>11.0900001525879</v>
      </c>
      <c r="F5093" s="7" t="n">
        <v>100.709999084473</v>
      </c>
      <c r="G5093" s="7" t="n">
        <v>10</v>
      </c>
      <c r="H5093" s="7" t="n">
        <v>15000</v>
      </c>
      <c r="I5093" s="7" t="n">
        <v>1</v>
      </c>
    </row>
    <row r="5094" spans="1:9">
      <c r="A5094" t="s">
        <v>4</v>
      </c>
      <c r="B5094" s="4" t="s">
        <v>5</v>
      </c>
      <c r="C5094" s="4" t="s">
        <v>14</v>
      </c>
      <c r="D5094" s="4" t="s">
        <v>14</v>
      </c>
      <c r="E5094" s="4" t="s">
        <v>24</v>
      </c>
      <c r="F5094" s="4" t="s">
        <v>10</v>
      </c>
    </row>
    <row r="5095" spans="1:9">
      <c r="A5095" t="n">
        <v>40843</v>
      </c>
      <c r="B5095" s="66" t="n">
        <v>45</v>
      </c>
      <c r="C5095" s="7" t="n">
        <v>5</v>
      </c>
      <c r="D5095" s="7" t="n">
        <v>3</v>
      </c>
      <c r="E5095" s="7" t="n">
        <v>9.5</v>
      </c>
      <c r="F5095" s="7" t="n">
        <v>15000</v>
      </c>
    </row>
    <row r="5096" spans="1:9">
      <c r="A5096" t="s">
        <v>4</v>
      </c>
      <c r="B5096" s="4" t="s">
        <v>5</v>
      </c>
      <c r="C5096" s="4" t="s">
        <v>14</v>
      </c>
      <c r="D5096" s="4" t="s">
        <v>14</v>
      </c>
      <c r="E5096" s="4" t="s">
        <v>24</v>
      </c>
      <c r="F5096" s="4" t="s">
        <v>10</v>
      </c>
    </row>
    <row r="5097" spans="1:9">
      <c r="A5097" t="n">
        <v>40852</v>
      </c>
      <c r="B5097" s="66" t="n">
        <v>45</v>
      </c>
      <c r="C5097" s="7" t="n">
        <v>11</v>
      </c>
      <c r="D5097" s="7" t="n">
        <v>3</v>
      </c>
      <c r="E5097" s="7" t="n">
        <v>34.7000007629395</v>
      </c>
      <c r="F5097" s="7" t="n">
        <v>15000</v>
      </c>
    </row>
    <row r="5098" spans="1:9">
      <c r="A5098" t="s">
        <v>4</v>
      </c>
      <c r="B5098" s="4" t="s">
        <v>5</v>
      </c>
      <c r="C5098" s="4" t="s">
        <v>14</v>
      </c>
      <c r="D5098" s="4" t="s">
        <v>10</v>
      </c>
      <c r="E5098" s="4" t="s">
        <v>10</v>
      </c>
    </row>
    <row r="5099" spans="1:9">
      <c r="A5099" t="n">
        <v>40861</v>
      </c>
      <c r="B5099" s="26" t="n">
        <v>39</v>
      </c>
      <c r="C5099" s="7" t="n">
        <v>16</v>
      </c>
      <c r="D5099" s="7" t="n">
        <v>65533</v>
      </c>
      <c r="E5099" s="7" t="n">
        <v>204</v>
      </c>
    </row>
    <row r="5100" spans="1:9">
      <c r="A5100" t="s">
        <v>4</v>
      </c>
      <c r="B5100" s="4" t="s">
        <v>5</v>
      </c>
      <c r="C5100" s="4" t="s">
        <v>10</v>
      </c>
      <c r="D5100" s="4" t="s">
        <v>9</v>
      </c>
    </row>
    <row r="5101" spans="1:9">
      <c r="A5101" t="n">
        <v>40867</v>
      </c>
      <c r="B5101" s="79" t="n">
        <v>44</v>
      </c>
      <c r="C5101" s="7" t="n">
        <v>7033</v>
      </c>
      <c r="D5101" s="7" t="n">
        <v>512</v>
      </c>
    </row>
    <row r="5102" spans="1:9">
      <c r="A5102" t="s">
        <v>4</v>
      </c>
      <c r="B5102" s="4" t="s">
        <v>5</v>
      </c>
      <c r="C5102" s="4" t="s">
        <v>10</v>
      </c>
      <c r="D5102" s="4" t="s">
        <v>24</v>
      </c>
      <c r="E5102" s="4" t="s">
        <v>24</v>
      </c>
      <c r="F5102" s="4" t="s">
        <v>24</v>
      </c>
      <c r="G5102" s="4" t="s">
        <v>24</v>
      </c>
    </row>
    <row r="5103" spans="1:9">
      <c r="A5103" t="n">
        <v>40874</v>
      </c>
      <c r="B5103" s="51" t="n">
        <v>46</v>
      </c>
      <c r="C5103" s="7" t="n">
        <v>0</v>
      </c>
      <c r="D5103" s="7" t="n">
        <v>-121.269996643066</v>
      </c>
      <c r="E5103" s="7" t="n">
        <v>-1.1599999666214</v>
      </c>
      <c r="F5103" s="7" t="n">
        <v>135.320007324219</v>
      </c>
      <c r="G5103" s="7" t="n">
        <v>90.9000015258789</v>
      </c>
    </row>
    <row r="5104" spans="1:9">
      <c r="A5104" t="s">
        <v>4</v>
      </c>
      <c r="B5104" s="4" t="s">
        <v>5</v>
      </c>
      <c r="C5104" s="4" t="s">
        <v>10</v>
      </c>
      <c r="D5104" s="4" t="s">
        <v>24</v>
      </c>
      <c r="E5104" s="4" t="s">
        <v>24</v>
      </c>
      <c r="F5104" s="4" t="s">
        <v>24</v>
      </c>
      <c r="G5104" s="4" t="s">
        <v>24</v>
      </c>
    </row>
    <row r="5105" spans="1:9">
      <c r="A5105" t="n">
        <v>40893</v>
      </c>
      <c r="B5105" s="51" t="n">
        <v>46</v>
      </c>
      <c r="C5105" s="7" t="n">
        <v>2</v>
      </c>
      <c r="D5105" s="7" t="n">
        <v>-119.830001831055</v>
      </c>
      <c r="E5105" s="7" t="n">
        <v>-1.1599999666214</v>
      </c>
      <c r="F5105" s="7" t="n">
        <v>138.270004272461</v>
      </c>
      <c r="G5105" s="7" t="n">
        <v>120</v>
      </c>
    </row>
    <row r="5106" spans="1:9">
      <c r="A5106" t="s">
        <v>4</v>
      </c>
      <c r="B5106" s="4" t="s">
        <v>5</v>
      </c>
      <c r="C5106" s="4" t="s">
        <v>10</v>
      </c>
      <c r="D5106" s="4" t="s">
        <v>24</v>
      </c>
      <c r="E5106" s="4" t="s">
        <v>24</v>
      </c>
      <c r="F5106" s="4" t="s">
        <v>24</v>
      </c>
      <c r="G5106" s="4" t="s">
        <v>24</v>
      </c>
    </row>
    <row r="5107" spans="1:9">
      <c r="A5107" t="n">
        <v>40912</v>
      </c>
      <c r="B5107" s="51" t="n">
        <v>46</v>
      </c>
      <c r="C5107" s="7" t="n">
        <v>7</v>
      </c>
      <c r="D5107" s="7" t="n">
        <v>-119.919998168945</v>
      </c>
      <c r="E5107" s="7" t="n">
        <v>-1.14999997615814</v>
      </c>
      <c r="F5107" s="7" t="n">
        <v>137.089996337891</v>
      </c>
      <c r="G5107" s="7" t="n">
        <v>126.699996948242</v>
      </c>
    </row>
    <row r="5108" spans="1:9">
      <c r="A5108" t="s">
        <v>4</v>
      </c>
      <c r="B5108" s="4" t="s">
        <v>5</v>
      </c>
      <c r="C5108" s="4" t="s">
        <v>10</v>
      </c>
      <c r="D5108" s="4" t="s">
        <v>24</v>
      </c>
      <c r="E5108" s="4" t="s">
        <v>24</v>
      </c>
      <c r="F5108" s="4" t="s">
        <v>24</v>
      </c>
      <c r="G5108" s="4" t="s">
        <v>24</v>
      </c>
    </row>
    <row r="5109" spans="1:9">
      <c r="A5109" t="n">
        <v>40931</v>
      </c>
      <c r="B5109" s="51" t="n">
        <v>46</v>
      </c>
      <c r="C5109" s="7" t="n">
        <v>4</v>
      </c>
      <c r="D5109" s="7" t="n">
        <v>-118.930000305176</v>
      </c>
      <c r="E5109" s="7" t="n">
        <v>-1.1599999666214</v>
      </c>
      <c r="F5109" s="7" t="n">
        <v>138.550003051758</v>
      </c>
      <c r="G5109" s="7" t="n">
        <v>132.300003051758</v>
      </c>
    </row>
    <row r="5110" spans="1:9">
      <c r="A5110" t="s">
        <v>4</v>
      </c>
      <c r="B5110" s="4" t="s">
        <v>5</v>
      </c>
      <c r="C5110" s="4" t="s">
        <v>10</v>
      </c>
      <c r="D5110" s="4" t="s">
        <v>24</v>
      </c>
      <c r="E5110" s="4" t="s">
        <v>24</v>
      </c>
      <c r="F5110" s="4" t="s">
        <v>24</v>
      </c>
      <c r="G5110" s="4" t="s">
        <v>24</v>
      </c>
    </row>
    <row r="5111" spans="1:9">
      <c r="A5111" t="n">
        <v>40950</v>
      </c>
      <c r="B5111" s="51" t="n">
        <v>46</v>
      </c>
      <c r="C5111" s="7" t="n">
        <v>16</v>
      </c>
      <c r="D5111" s="7" t="n">
        <v>-119.819999694824</v>
      </c>
      <c r="E5111" s="7" t="n">
        <v>-1.1599999666214</v>
      </c>
      <c r="F5111" s="7" t="n">
        <v>137.740005493164</v>
      </c>
      <c r="G5111" s="7" t="n">
        <v>127.199996948242</v>
      </c>
    </row>
    <row r="5112" spans="1:9">
      <c r="A5112" t="s">
        <v>4</v>
      </c>
      <c r="B5112" s="4" t="s">
        <v>5</v>
      </c>
      <c r="C5112" s="4" t="s">
        <v>10</v>
      </c>
      <c r="D5112" s="4" t="s">
        <v>24</v>
      </c>
      <c r="E5112" s="4" t="s">
        <v>24</v>
      </c>
      <c r="F5112" s="4" t="s">
        <v>24</v>
      </c>
      <c r="G5112" s="4" t="s">
        <v>24</v>
      </c>
    </row>
    <row r="5113" spans="1:9">
      <c r="A5113" t="n">
        <v>40969</v>
      </c>
      <c r="B5113" s="51" t="n">
        <v>46</v>
      </c>
      <c r="C5113" s="7" t="n">
        <v>7032</v>
      </c>
      <c r="D5113" s="7" t="n">
        <v>-121</v>
      </c>
      <c r="E5113" s="7" t="n">
        <v>-1.1599999666214</v>
      </c>
      <c r="F5113" s="7" t="n">
        <v>135.940002441406</v>
      </c>
      <c r="G5113" s="7" t="n">
        <v>104.300003051758</v>
      </c>
    </row>
    <row r="5114" spans="1:9">
      <c r="A5114" t="s">
        <v>4</v>
      </c>
      <c r="B5114" s="4" t="s">
        <v>5</v>
      </c>
      <c r="C5114" s="4" t="s">
        <v>10</v>
      </c>
      <c r="D5114" s="4" t="s">
        <v>14</v>
      </c>
    </row>
    <row r="5115" spans="1:9">
      <c r="A5115" t="n">
        <v>40988</v>
      </c>
      <c r="B5115" s="86" t="n">
        <v>21</v>
      </c>
      <c r="C5115" s="7" t="n">
        <v>7033</v>
      </c>
      <c r="D5115" s="7" t="n">
        <v>2</v>
      </c>
    </row>
    <row r="5116" spans="1:9">
      <c r="A5116" t="s">
        <v>4</v>
      </c>
      <c r="B5116" s="4" t="s">
        <v>5</v>
      </c>
      <c r="C5116" s="4" t="s">
        <v>10</v>
      </c>
      <c r="D5116" s="4" t="s">
        <v>14</v>
      </c>
    </row>
    <row r="5117" spans="1:9">
      <c r="A5117" t="n">
        <v>40992</v>
      </c>
      <c r="B5117" s="76" t="n">
        <v>56</v>
      </c>
      <c r="C5117" s="7" t="n">
        <v>7033</v>
      </c>
      <c r="D5117" s="7" t="n">
        <v>1</v>
      </c>
    </row>
    <row r="5118" spans="1:9">
      <c r="A5118" t="s">
        <v>4</v>
      </c>
      <c r="B5118" s="4" t="s">
        <v>5</v>
      </c>
      <c r="C5118" s="4" t="s">
        <v>14</v>
      </c>
      <c r="D5118" s="4" t="s">
        <v>10</v>
      </c>
    </row>
    <row r="5119" spans="1:9">
      <c r="A5119" t="n">
        <v>40996</v>
      </c>
      <c r="B5119" s="37" t="n">
        <v>58</v>
      </c>
      <c r="C5119" s="7" t="n">
        <v>255</v>
      </c>
      <c r="D5119" s="7" t="n">
        <v>0</v>
      </c>
    </row>
    <row r="5120" spans="1:9">
      <c r="A5120" t="s">
        <v>4</v>
      </c>
      <c r="B5120" s="4" t="s">
        <v>5</v>
      </c>
      <c r="C5120" s="4" t="s">
        <v>14</v>
      </c>
      <c r="D5120" s="4" t="s">
        <v>14</v>
      </c>
      <c r="E5120" s="4" t="s">
        <v>14</v>
      </c>
      <c r="F5120" s="4" t="s">
        <v>14</v>
      </c>
    </row>
    <row r="5121" spans="1:7">
      <c r="A5121" t="n">
        <v>41000</v>
      </c>
      <c r="B5121" s="8" t="n">
        <v>14</v>
      </c>
      <c r="C5121" s="7" t="n">
        <v>0</v>
      </c>
      <c r="D5121" s="7" t="n">
        <v>1</v>
      </c>
      <c r="E5121" s="7" t="n">
        <v>0</v>
      </c>
      <c r="F5121" s="7" t="n">
        <v>0</v>
      </c>
    </row>
    <row r="5122" spans="1:7">
      <c r="A5122" t="s">
        <v>4</v>
      </c>
      <c r="B5122" s="4" t="s">
        <v>5</v>
      </c>
      <c r="C5122" s="4" t="s">
        <v>14</v>
      </c>
      <c r="D5122" s="4" t="s">
        <v>10</v>
      </c>
      <c r="E5122" s="4" t="s">
        <v>6</v>
      </c>
    </row>
    <row r="5123" spans="1:7">
      <c r="A5123" t="n">
        <v>41005</v>
      </c>
      <c r="B5123" s="57" t="n">
        <v>51</v>
      </c>
      <c r="C5123" s="7" t="n">
        <v>4</v>
      </c>
      <c r="D5123" s="7" t="n">
        <v>1561</v>
      </c>
      <c r="E5123" s="7" t="s">
        <v>76</v>
      </c>
    </row>
    <row r="5124" spans="1:7">
      <c r="A5124" t="s">
        <v>4</v>
      </c>
      <c r="B5124" s="4" t="s">
        <v>5</v>
      </c>
      <c r="C5124" s="4" t="s">
        <v>10</v>
      </c>
    </row>
    <row r="5125" spans="1:7">
      <c r="A5125" t="n">
        <v>41018</v>
      </c>
      <c r="B5125" s="41" t="n">
        <v>16</v>
      </c>
      <c r="C5125" s="7" t="n">
        <v>0</v>
      </c>
    </row>
    <row r="5126" spans="1:7">
      <c r="A5126" t="s">
        <v>4</v>
      </c>
      <c r="B5126" s="4" t="s">
        <v>5</v>
      </c>
      <c r="C5126" s="4" t="s">
        <v>10</v>
      </c>
      <c r="D5126" s="4" t="s">
        <v>14</v>
      </c>
      <c r="E5126" s="4" t="s">
        <v>9</v>
      </c>
      <c r="F5126" s="4" t="s">
        <v>50</v>
      </c>
      <c r="G5126" s="4" t="s">
        <v>14</v>
      </c>
      <c r="H5126" s="4" t="s">
        <v>14</v>
      </c>
    </row>
    <row r="5127" spans="1:7">
      <c r="A5127" t="n">
        <v>41021</v>
      </c>
      <c r="B5127" s="58" t="n">
        <v>26</v>
      </c>
      <c r="C5127" s="7" t="n">
        <v>1561</v>
      </c>
      <c r="D5127" s="7" t="n">
        <v>17</v>
      </c>
      <c r="E5127" s="7" t="n">
        <v>61141</v>
      </c>
      <c r="F5127" s="7" t="s">
        <v>412</v>
      </c>
      <c r="G5127" s="7" t="n">
        <v>2</v>
      </c>
      <c r="H5127" s="7" t="n">
        <v>0</v>
      </c>
    </row>
    <row r="5128" spans="1:7">
      <c r="A5128" t="s">
        <v>4</v>
      </c>
      <c r="B5128" s="4" t="s">
        <v>5</v>
      </c>
    </row>
    <row r="5129" spans="1:7">
      <c r="A5129" t="n">
        <v>41053</v>
      </c>
      <c r="B5129" s="33" t="n">
        <v>28</v>
      </c>
    </row>
    <row r="5130" spans="1:7">
      <c r="A5130" t="s">
        <v>4</v>
      </c>
      <c r="B5130" s="4" t="s">
        <v>5</v>
      </c>
      <c r="C5130" s="4" t="s">
        <v>14</v>
      </c>
      <c r="D5130" s="4" t="s">
        <v>10</v>
      </c>
      <c r="E5130" s="4" t="s">
        <v>6</v>
      </c>
    </row>
    <row r="5131" spans="1:7">
      <c r="A5131" t="n">
        <v>41054</v>
      </c>
      <c r="B5131" s="57" t="n">
        <v>51</v>
      </c>
      <c r="C5131" s="7" t="n">
        <v>4</v>
      </c>
      <c r="D5131" s="7" t="n">
        <v>1562</v>
      </c>
      <c r="E5131" s="7" t="s">
        <v>76</v>
      </c>
    </row>
    <row r="5132" spans="1:7">
      <c r="A5132" t="s">
        <v>4</v>
      </c>
      <c r="B5132" s="4" t="s">
        <v>5</v>
      </c>
      <c r="C5132" s="4" t="s">
        <v>10</v>
      </c>
    </row>
    <row r="5133" spans="1:7">
      <c r="A5133" t="n">
        <v>41067</v>
      </c>
      <c r="B5133" s="41" t="n">
        <v>16</v>
      </c>
      <c r="C5133" s="7" t="n">
        <v>0</v>
      </c>
    </row>
    <row r="5134" spans="1:7">
      <c r="A5134" t="s">
        <v>4</v>
      </c>
      <c r="B5134" s="4" t="s">
        <v>5</v>
      </c>
      <c r="C5134" s="4" t="s">
        <v>10</v>
      </c>
      <c r="D5134" s="4" t="s">
        <v>14</v>
      </c>
      <c r="E5134" s="4" t="s">
        <v>9</v>
      </c>
      <c r="F5134" s="4" t="s">
        <v>50</v>
      </c>
      <c r="G5134" s="4" t="s">
        <v>14</v>
      </c>
      <c r="H5134" s="4" t="s">
        <v>14</v>
      </c>
    </row>
    <row r="5135" spans="1:7">
      <c r="A5135" t="n">
        <v>41070</v>
      </c>
      <c r="B5135" s="58" t="n">
        <v>26</v>
      </c>
      <c r="C5135" s="7" t="n">
        <v>1562</v>
      </c>
      <c r="D5135" s="7" t="n">
        <v>17</v>
      </c>
      <c r="E5135" s="7" t="n">
        <v>61142</v>
      </c>
      <c r="F5135" s="7" t="s">
        <v>413</v>
      </c>
      <c r="G5135" s="7" t="n">
        <v>2</v>
      </c>
      <c r="H5135" s="7" t="n">
        <v>0</v>
      </c>
    </row>
    <row r="5136" spans="1:7">
      <c r="A5136" t="s">
        <v>4</v>
      </c>
      <c r="B5136" s="4" t="s">
        <v>5</v>
      </c>
    </row>
    <row r="5137" spans="1:8">
      <c r="A5137" t="n">
        <v>41112</v>
      </c>
      <c r="B5137" s="33" t="n">
        <v>28</v>
      </c>
    </row>
    <row r="5138" spans="1:8">
      <c r="A5138" t="s">
        <v>4</v>
      </c>
      <c r="B5138" s="4" t="s">
        <v>5</v>
      </c>
      <c r="C5138" s="4" t="s">
        <v>10</v>
      </c>
    </row>
    <row r="5139" spans="1:8">
      <c r="A5139" t="n">
        <v>41113</v>
      </c>
      <c r="B5139" s="41" t="n">
        <v>16</v>
      </c>
      <c r="C5139" s="7" t="n">
        <v>500</v>
      </c>
    </row>
    <row r="5140" spans="1:8">
      <c r="A5140" t="s">
        <v>4</v>
      </c>
      <c r="B5140" s="4" t="s">
        <v>5</v>
      </c>
      <c r="C5140" s="4" t="s">
        <v>14</v>
      </c>
      <c r="D5140" s="4" t="s">
        <v>24</v>
      </c>
      <c r="E5140" s="4" t="s">
        <v>24</v>
      </c>
      <c r="F5140" s="4" t="s">
        <v>24</v>
      </c>
    </row>
    <row r="5141" spans="1:8">
      <c r="A5141" t="n">
        <v>41116</v>
      </c>
      <c r="B5141" s="66" t="n">
        <v>45</v>
      </c>
      <c r="C5141" s="7" t="n">
        <v>9</v>
      </c>
      <c r="D5141" s="7" t="n">
        <v>0.0500000007450581</v>
      </c>
      <c r="E5141" s="7" t="n">
        <v>0.0500000007450581</v>
      </c>
      <c r="F5141" s="7" t="n">
        <v>0.200000002980232</v>
      </c>
    </row>
    <row r="5142" spans="1:8">
      <c r="A5142" t="s">
        <v>4</v>
      </c>
      <c r="B5142" s="4" t="s">
        <v>5</v>
      </c>
      <c r="C5142" s="4" t="s">
        <v>14</v>
      </c>
      <c r="D5142" s="4" t="s">
        <v>10</v>
      </c>
      <c r="E5142" s="4" t="s">
        <v>6</v>
      </c>
    </row>
    <row r="5143" spans="1:8">
      <c r="A5143" t="n">
        <v>41130</v>
      </c>
      <c r="B5143" s="57" t="n">
        <v>51</v>
      </c>
      <c r="C5143" s="7" t="n">
        <v>4</v>
      </c>
      <c r="D5143" s="7" t="n">
        <v>1560</v>
      </c>
      <c r="E5143" s="7" t="s">
        <v>76</v>
      </c>
    </row>
    <row r="5144" spans="1:8">
      <c r="A5144" t="s">
        <v>4</v>
      </c>
      <c r="B5144" s="4" t="s">
        <v>5</v>
      </c>
      <c r="C5144" s="4" t="s">
        <v>10</v>
      </c>
    </row>
    <row r="5145" spans="1:8">
      <c r="A5145" t="n">
        <v>41143</v>
      </c>
      <c r="B5145" s="41" t="n">
        <v>16</v>
      </c>
      <c r="C5145" s="7" t="n">
        <v>0</v>
      </c>
    </row>
    <row r="5146" spans="1:8">
      <c r="A5146" t="s">
        <v>4</v>
      </c>
      <c r="B5146" s="4" t="s">
        <v>5</v>
      </c>
      <c r="C5146" s="4" t="s">
        <v>10</v>
      </c>
      <c r="D5146" s="4" t="s">
        <v>14</v>
      </c>
      <c r="E5146" s="4" t="s">
        <v>9</v>
      </c>
      <c r="F5146" s="4" t="s">
        <v>50</v>
      </c>
      <c r="G5146" s="4" t="s">
        <v>14</v>
      </c>
      <c r="H5146" s="4" t="s">
        <v>14</v>
      </c>
      <c r="I5146" s="4" t="s">
        <v>14</v>
      </c>
      <c r="J5146" s="4" t="s">
        <v>9</v>
      </c>
      <c r="K5146" s="4" t="s">
        <v>50</v>
      </c>
      <c r="L5146" s="4" t="s">
        <v>14</v>
      </c>
      <c r="M5146" s="4" t="s">
        <v>14</v>
      </c>
    </row>
    <row r="5147" spans="1:8">
      <c r="A5147" t="n">
        <v>41146</v>
      </c>
      <c r="B5147" s="58" t="n">
        <v>26</v>
      </c>
      <c r="C5147" s="7" t="n">
        <v>1560</v>
      </c>
      <c r="D5147" s="7" t="n">
        <v>17</v>
      </c>
      <c r="E5147" s="7" t="n">
        <v>61143</v>
      </c>
      <c r="F5147" s="7" t="s">
        <v>414</v>
      </c>
      <c r="G5147" s="7" t="n">
        <v>2</v>
      </c>
      <c r="H5147" s="7" t="n">
        <v>3</v>
      </c>
      <c r="I5147" s="7" t="n">
        <v>17</v>
      </c>
      <c r="J5147" s="7" t="n">
        <v>61144</v>
      </c>
      <c r="K5147" s="7" t="s">
        <v>415</v>
      </c>
      <c r="L5147" s="7" t="n">
        <v>2</v>
      </c>
      <c r="M5147" s="7" t="n">
        <v>0</v>
      </c>
    </row>
    <row r="5148" spans="1:8">
      <c r="A5148" t="s">
        <v>4</v>
      </c>
      <c r="B5148" s="4" t="s">
        <v>5</v>
      </c>
    </row>
    <row r="5149" spans="1:8">
      <c r="A5149" t="n">
        <v>41219</v>
      </c>
      <c r="B5149" s="33" t="n">
        <v>28</v>
      </c>
    </row>
    <row r="5150" spans="1:8">
      <c r="A5150" t="s">
        <v>4</v>
      </c>
      <c r="B5150" s="4" t="s">
        <v>5</v>
      </c>
      <c r="C5150" s="4" t="s">
        <v>10</v>
      </c>
      <c r="D5150" s="4" t="s">
        <v>14</v>
      </c>
    </row>
    <row r="5151" spans="1:8">
      <c r="A5151" t="n">
        <v>41220</v>
      </c>
      <c r="B5151" s="69" t="n">
        <v>89</v>
      </c>
      <c r="C5151" s="7" t="n">
        <v>65533</v>
      </c>
      <c r="D5151" s="7" t="n">
        <v>1</v>
      </c>
    </row>
    <row r="5152" spans="1:8">
      <c r="A5152" t="s">
        <v>4</v>
      </c>
      <c r="B5152" s="4" t="s">
        <v>5</v>
      </c>
      <c r="C5152" s="4" t="s">
        <v>9</v>
      </c>
    </row>
    <row r="5153" spans="1:13">
      <c r="A5153" t="n">
        <v>41224</v>
      </c>
      <c r="B5153" s="44" t="n">
        <v>15</v>
      </c>
      <c r="C5153" s="7" t="n">
        <v>256</v>
      </c>
    </row>
    <row r="5154" spans="1:13">
      <c r="A5154" t="s">
        <v>4</v>
      </c>
      <c r="B5154" s="4" t="s">
        <v>5</v>
      </c>
      <c r="C5154" s="4" t="s">
        <v>14</v>
      </c>
      <c r="D5154" s="4" t="s">
        <v>10</v>
      </c>
      <c r="E5154" s="4" t="s">
        <v>24</v>
      </c>
    </row>
    <row r="5155" spans="1:13">
      <c r="A5155" t="n">
        <v>41229</v>
      </c>
      <c r="B5155" s="37" t="n">
        <v>58</v>
      </c>
      <c r="C5155" s="7" t="n">
        <v>101</v>
      </c>
      <c r="D5155" s="7" t="n">
        <v>500</v>
      </c>
      <c r="E5155" s="7" t="n">
        <v>1</v>
      </c>
    </row>
    <row r="5156" spans="1:13">
      <c r="A5156" t="s">
        <v>4</v>
      </c>
      <c r="B5156" s="4" t="s">
        <v>5</v>
      </c>
      <c r="C5156" s="4" t="s">
        <v>14</v>
      </c>
      <c r="D5156" s="4" t="s">
        <v>10</v>
      </c>
    </row>
    <row r="5157" spans="1:13">
      <c r="A5157" t="n">
        <v>41237</v>
      </c>
      <c r="B5157" s="37" t="n">
        <v>58</v>
      </c>
      <c r="C5157" s="7" t="n">
        <v>254</v>
      </c>
      <c r="D5157" s="7" t="n">
        <v>0</v>
      </c>
    </row>
    <row r="5158" spans="1:13">
      <c r="A5158" t="s">
        <v>4</v>
      </c>
      <c r="B5158" s="4" t="s">
        <v>5</v>
      </c>
      <c r="C5158" s="4" t="s">
        <v>14</v>
      </c>
    </row>
    <row r="5159" spans="1:13">
      <c r="A5159" t="n">
        <v>41241</v>
      </c>
      <c r="B5159" s="72" t="n">
        <v>116</v>
      </c>
      <c r="C5159" s="7" t="n">
        <v>1</v>
      </c>
    </row>
    <row r="5160" spans="1:13">
      <c r="A5160" t="s">
        <v>4</v>
      </c>
      <c r="B5160" s="4" t="s">
        <v>5</v>
      </c>
      <c r="C5160" s="4" t="s">
        <v>14</v>
      </c>
      <c r="D5160" s="4" t="s">
        <v>14</v>
      </c>
      <c r="E5160" s="4" t="s">
        <v>24</v>
      </c>
      <c r="F5160" s="4" t="s">
        <v>24</v>
      </c>
      <c r="G5160" s="4" t="s">
        <v>24</v>
      </c>
      <c r="H5160" s="4" t="s">
        <v>10</v>
      </c>
    </row>
    <row r="5161" spans="1:13">
      <c r="A5161" t="n">
        <v>41243</v>
      </c>
      <c r="B5161" s="66" t="n">
        <v>45</v>
      </c>
      <c r="C5161" s="7" t="n">
        <v>2</v>
      </c>
      <c r="D5161" s="7" t="n">
        <v>3</v>
      </c>
      <c r="E5161" s="7" t="n">
        <v>-119.660003662109</v>
      </c>
      <c r="F5161" s="7" t="n">
        <v>0.379999995231628</v>
      </c>
      <c r="G5161" s="7" t="n">
        <v>136.440002441406</v>
      </c>
      <c r="H5161" s="7" t="n">
        <v>0</v>
      </c>
    </row>
    <row r="5162" spans="1:13">
      <c r="A5162" t="s">
        <v>4</v>
      </c>
      <c r="B5162" s="4" t="s">
        <v>5</v>
      </c>
      <c r="C5162" s="4" t="s">
        <v>14</v>
      </c>
      <c r="D5162" s="4" t="s">
        <v>14</v>
      </c>
      <c r="E5162" s="4" t="s">
        <v>24</v>
      </c>
      <c r="F5162" s="4" t="s">
        <v>24</v>
      </c>
      <c r="G5162" s="4" t="s">
        <v>24</v>
      </c>
      <c r="H5162" s="4" t="s">
        <v>10</v>
      </c>
      <c r="I5162" s="4" t="s">
        <v>14</v>
      </c>
    </row>
    <row r="5163" spans="1:13">
      <c r="A5163" t="n">
        <v>41260</v>
      </c>
      <c r="B5163" s="66" t="n">
        <v>45</v>
      </c>
      <c r="C5163" s="7" t="n">
        <v>4</v>
      </c>
      <c r="D5163" s="7" t="n">
        <v>3</v>
      </c>
      <c r="E5163" s="7" t="n">
        <v>348.149993896484</v>
      </c>
      <c r="F5163" s="7" t="n">
        <v>295.489990234375</v>
      </c>
      <c r="G5163" s="7" t="n">
        <v>4</v>
      </c>
      <c r="H5163" s="7" t="n">
        <v>0</v>
      </c>
      <c r="I5163" s="7" t="n">
        <v>1</v>
      </c>
    </row>
    <row r="5164" spans="1:13">
      <c r="A5164" t="s">
        <v>4</v>
      </c>
      <c r="B5164" s="4" t="s">
        <v>5</v>
      </c>
      <c r="C5164" s="4" t="s">
        <v>14</v>
      </c>
      <c r="D5164" s="4" t="s">
        <v>14</v>
      </c>
      <c r="E5164" s="4" t="s">
        <v>24</v>
      </c>
      <c r="F5164" s="4" t="s">
        <v>10</v>
      </c>
    </row>
    <row r="5165" spans="1:13">
      <c r="A5165" t="n">
        <v>41278</v>
      </c>
      <c r="B5165" s="66" t="n">
        <v>45</v>
      </c>
      <c r="C5165" s="7" t="n">
        <v>5</v>
      </c>
      <c r="D5165" s="7" t="n">
        <v>3</v>
      </c>
      <c r="E5165" s="7" t="n">
        <v>6</v>
      </c>
      <c r="F5165" s="7" t="n">
        <v>0</v>
      </c>
    </row>
    <row r="5166" spans="1:13">
      <c r="A5166" t="s">
        <v>4</v>
      </c>
      <c r="B5166" s="4" t="s">
        <v>5</v>
      </c>
      <c r="C5166" s="4" t="s">
        <v>14</v>
      </c>
      <c r="D5166" s="4" t="s">
        <v>14</v>
      </c>
      <c r="E5166" s="4" t="s">
        <v>24</v>
      </c>
      <c r="F5166" s="4" t="s">
        <v>10</v>
      </c>
    </row>
    <row r="5167" spans="1:13">
      <c r="A5167" t="n">
        <v>41287</v>
      </c>
      <c r="B5167" s="66" t="n">
        <v>45</v>
      </c>
      <c r="C5167" s="7" t="n">
        <v>11</v>
      </c>
      <c r="D5167" s="7" t="n">
        <v>3</v>
      </c>
      <c r="E5167" s="7" t="n">
        <v>28.3999996185303</v>
      </c>
      <c r="F5167" s="7" t="n">
        <v>0</v>
      </c>
    </row>
    <row r="5168" spans="1:13">
      <c r="A5168" t="s">
        <v>4</v>
      </c>
      <c r="B5168" s="4" t="s">
        <v>5</v>
      </c>
      <c r="C5168" s="4" t="s">
        <v>14</v>
      </c>
      <c r="D5168" s="4" t="s">
        <v>14</v>
      </c>
      <c r="E5168" s="4" t="s">
        <v>24</v>
      </c>
      <c r="F5168" s="4" t="s">
        <v>24</v>
      </c>
      <c r="G5168" s="4" t="s">
        <v>24</v>
      </c>
      <c r="H5168" s="4" t="s">
        <v>10</v>
      </c>
      <c r="I5168" s="4" t="s">
        <v>14</v>
      </c>
    </row>
    <row r="5169" spans="1:9">
      <c r="A5169" t="n">
        <v>41296</v>
      </c>
      <c r="B5169" s="66" t="n">
        <v>45</v>
      </c>
      <c r="C5169" s="7" t="n">
        <v>4</v>
      </c>
      <c r="D5169" s="7" t="n">
        <v>3</v>
      </c>
      <c r="E5169" s="7" t="n">
        <v>348.149993896484</v>
      </c>
      <c r="F5169" s="7" t="n">
        <v>271.950012207031</v>
      </c>
      <c r="G5169" s="7" t="n">
        <v>4</v>
      </c>
      <c r="H5169" s="7" t="n">
        <v>20000</v>
      </c>
      <c r="I5169" s="7" t="n">
        <v>1</v>
      </c>
    </row>
    <row r="5170" spans="1:9">
      <c r="A5170" t="s">
        <v>4</v>
      </c>
      <c r="B5170" s="4" t="s">
        <v>5</v>
      </c>
      <c r="C5170" s="4" t="s">
        <v>14</v>
      </c>
      <c r="D5170" s="4" t="s">
        <v>10</v>
      </c>
      <c r="E5170" s="4" t="s">
        <v>10</v>
      </c>
      <c r="F5170" s="4" t="s">
        <v>9</v>
      </c>
    </row>
    <row r="5171" spans="1:9">
      <c r="A5171" t="n">
        <v>41314</v>
      </c>
      <c r="B5171" s="67" t="n">
        <v>84</v>
      </c>
      <c r="C5171" s="7" t="n">
        <v>0</v>
      </c>
      <c r="D5171" s="7" t="n">
        <v>0</v>
      </c>
      <c r="E5171" s="7" t="n">
        <v>0</v>
      </c>
      <c r="F5171" s="7" t="n">
        <v>1045220557</v>
      </c>
    </row>
    <row r="5172" spans="1:9">
      <c r="A5172" t="s">
        <v>4</v>
      </c>
      <c r="B5172" s="4" t="s">
        <v>5</v>
      </c>
      <c r="C5172" s="4" t="s">
        <v>14</v>
      </c>
      <c r="D5172" s="4" t="s">
        <v>10</v>
      </c>
    </row>
    <row r="5173" spans="1:9">
      <c r="A5173" t="n">
        <v>41324</v>
      </c>
      <c r="B5173" s="37" t="n">
        <v>58</v>
      </c>
      <c r="C5173" s="7" t="n">
        <v>255</v>
      </c>
      <c r="D5173" s="7" t="n">
        <v>0</v>
      </c>
    </row>
    <row r="5174" spans="1:9">
      <c r="A5174" t="s">
        <v>4</v>
      </c>
      <c r="B5174" s="4" t="s">
        <v>5</v>
      </c>
      <c r="C5174" s="4" t="s">
        <v>14</v>
      </c>
      <c r="D5174" s="4" t="s">
        <v>10</v>
      </c>
      <c r="E5174" s="4" t="s">
        <v>14</v>
      </c>
    </row>
    <row r="5175" spans="1:9">
      <c r="A5175" t="n">
        <v>41328</v>
      </c>
      <c r="B5175" s="26" t="n">
        <v>39</v>
      </c>
      <c r="C5175" s="7" t="n">
        <v>14</v>
      </c>
      <c r="D5175" s="7" t="n">
        <v>65533</v>
      </c>
      <c r="E5175" s="7" t="n">
        <v>100</v>
      </c>
    </row>
    <row r="5176" spans="1:9">
      <c r="A5176" t="s">
        <v>4</v>
      </c>
      <c r="B5176" s="4" t="s">
        <v>5</v>
      </c>
      <c r="C5176" s="4" t="s">
        <v>14</v>
      </c>
      <c r="D5176" s="4" t="s">
        <v>10</v>
      </c>
      <c r="E5176" s="4" t="s">
        <v>10</v>
      </c>
    </row>
    <row r="5177" spans="1:9">
      <c r="A5177" t="n">
        <v>41333</v>
      </c>
      <c r="B5177" s="11" t="n">
        <v>50</v>
      </c>
      <c r="C5177" s="7" t="n">
        <v>1</v>
      </c>
      <c r="D5177" s="7" t="n">
        <v>8120</v>
      </c>
      <c r="E5177" s="7" t="n">
        <v>1000</v>
      </c>
    </row>
    <row r="5178" spans="1:9">
      <c r="A5178" t="s">
        <v>4</v>
      </c>
      <c r="B5178" s="4" t="s">
        <v>5</v>
      </c>
      <c r="C5178" s="4" t="s">
        <v>14</v>
      </c>
      <c r="D5178" s="4" t="s">
        <v>10</v>
      </c>
      <c r="E5178" s="4" t="s">
        <v>6</v>
      </c>
    </row>
    <row r="5179" spans="1:9">
      <c r="A5179" t="n">
        <v>41339</v>
      </c>
      <c r="B5179" s="57" t="n">
        <v>51</v>
      </c>
      <c r="C5179" s="7" t="n">
        <v>4</v>
      </c>
      <c r="D5179" s="7" t="n">
        <v>4</v>
      </c>
      <c r="E5179" s="7" t="s">
        <v>416</v>
      </c>
    </row>
    <row r="5180" spans="1:9">
      <c r="A5180" t="s">
        <v>4</v>
      </c>
      <c r="B5180" s="4" t="s">
        <v>5</v>
      </c>
      <c r="C5180" s="4" t="s">
        <v>10</v>
      </c>
    </row>
    <row r="5181" spans="1:9">
      <c r="A5181" t="n">
        <v>41354</v>
      </c>
      <c r="B5181" s="41" t="n">
        <v>16</v>
      </c>
      <c r="C5181" s="7" t="n">
        <v>0</v>
      </c>
    </row>
    <row r="5182" spans="1:9">
      <c r="A5182" t="s">
        <v>4</v>
      </c>
      <c r="B5182" s="4" t="s">
        <v>5</v>
      </c>
      <c r="C5182" s="4" t="s">
        <v>10</v>
      </c>
      <c r="D5182" s="4" t="s">
        <v>14</v>
      </c>
      <c r="E5182" s="4" t="s">
        <v>9</v>
      </c>
      <c r="F5182" s="4" t="s">
        <v>50</v>
      </c>
      <c r="G5182" s="4" t="s">
        <v>14</v>
      </c>
      <c r="H5182" s="4" t="s">
        <v>14</v>
      </c>
    </row>
    <row r="5183" spans="1:9">
      <c r="A5183" t="n">
        <v>41357</v>
      </c>
      <c r="B5183" s="58" t="n">
        <v>26</v>
      </c>
      <c r="C5183" s="7" t="n">
        <v>4</v>
      </c>
      <c r="D5183" s="7" t="n">
        <v>17</v>
      </c>
      <c r="E5183" s="7" t="n">
        <v>61145</v>
      </c>
      <c r="F5183" s="7" t="s">
        <v>417</v>
      </c>
      <c r="G5183" s="7" t="n">
        <v>2</v>
      </c>
      <c r="H5183" s="7" t="n">
        <v>0</v>
      </c>
    </row>
    <row r="5184" spans="1:9">
      <c r="A5184" t="s">
        <v>4</v>
      </c>
      <c r="B5184" s="4" t="s">
        <v>5</v>
      </c>
    </row>
    <row r="5185" spans="1:9">
      <c r="A5185" t="n">
        <v>41380</v>
      </c>
      <c r="B5185" s="33" t="n">
        <v>28</v>
      </c>
    </row>
    <row r="5186" spans="1:9">
      <c r="A5186" t="s">
        <v>4</v>
      </c>
      <c r="B5186" s="4" t="s">
        <v>5</v>
      </c>
      <c r="C5186" s="4" t="s">
        <v>14</v>
      </c>
      <c r="D5186" s="4" t="s">
        <v>10</v>
      </c>
      <c r="E5186" s="4" t="s">
        <v>6</v>
      </c>
    </row>
    <row r="5187" spans="1:9">
      <c r="A5187" t="n">
        <v>41381</v>
      </c>
      <c r="B5187" s="57" t="n">
        <v>51</v>
      </c>
      <c r="C5187" s="7" t="n">
        <v>4</v>
      </c>
      <c r="D5187" s="7" t="n">
        <v>7</v>
      </c>
      <c r="E5187" s="7" t="s">
        <v>78</v>
      </c>
    </row>
    <row r="5188" spans="1:9">
      <c r="A5188" t="s">
        <v>4</v>
      </c>
      <c r="B5188" s="4" t="s">
        <v>5</v>
      </c>
      <c r="C5188" s="4" t="s">
        <v>10</v>
      </c>
    </row>
    <row r="5189" spans="1:9">
      <c r="A5189" t="n">
        <v>41395</v>
      </c>
      <c r="B5189" s="41" t="n">
        <v>16</v>
      </c>
      <c r="C5189" s="7" t="n">
        <v>0</v>
      </c>
    </row>
    <row r="5190" spans="1:9">
      <c r="A5190" t="s">
        <v>4</v>
      </c>
      <c r="B5190" s="4" t="s">
        <v>5</v>
      </c>
      <c r="C5190" s="4" t="s">
        <v>10</v>
      </c>
      <c r="D5190" s="4" t="s">
        <v>14</v>
      </c>
      <c r="E5190" s="4" t="s">
        <v>9</v>
      </c>
      <c r="F5190" s="4" t="s">
        <v>50</v>
      </c>
      <c r="G5190" s="4" t="s">
        <v>14</v>
      </c>
      <c r="H5190" s="4" t="s">
        <v>14</v>
      </c>
    </row>
    <row r="5191" spans="1:9">
      <c r="A5191" t="n">
        <v>41398</v>
      </c>
      <c r="B5191" s="58" t="n">
        <v>26</v>
      </c>
      <c r="C5191" s="7" t="n">
        <v>7</v>
      </c>
      <c r="D5191" s="7" t="n">
        <v>17</v>
      </c>
      <c r="E5191" s="7" t="n">
        <v>61146</v>
      </c>
      <c r="F5191" s="7" t="s">
        <v>418</v>
      </c>
      <c r="G5191" s="7" t="n">
        <v>2</v>
      </c>
      <c r="H5191" s="7" t="n">
        <v>0</v>
      </c>
    </row>
    <row r="5192" spans="1:9">
      <c r="A5192" t="s">
        <v>4</v>
      </c>
      <c r="B5192" s="4" t="s">
        <v>5</v>
      </c>
    </row>
    <row r="5193" spans="1:9">
      <c r="A5193" t="n">
        <v>41428</v>
      </c>
      <c r="B5193" s="33" t="n">
        <v>28</v>
      </c>
    </row>
    <row r="5194" spans="1:9">
      <c r="A5194" t="s">
        <v>4</v>
      </c>
      <c r="B5194" s="4" t="s">
        <v>5</v>
      </c>
      <c r="C5194" s="4" t="s">
        <v>14</v>
      </c>
      <c r="D5194" s="4" t="s">
        <v>10</v>
      </c>
      <c r="E5194" s="4" t="s">
        <v>6</v>
      </c>
    </row>
    <row r="5195" spans="1:9">
      <c r="A5195" t="n">
        <v>41429</v>
      </c>
      <c r="B5195" s="57" t="n">
        <v>51</v>
      </c>
      <c r="C5195" s="7" t="n">
        <v>4</v>
      </c>
      <c r="D5195" s="7" t="n">
        <v>2</v>
      </c>
      <c r="E5195" s="7" t="s">
        <v>419</v>
      </c>
    </row>
    <row r="5196" spans="1:9">
      <c r="A5196" t="s">
        <v>4</v>
      </c>
      <c r="B5196" s="4" t="s">
        <v>5</v>
      </c>
      <c r="C5196" s="4" t="s">
        <v>10</v>
      </c>
    </row>
    <row r="5197" spans="1:9">
      <c r="A5197" t="n">
        <v>41443</v>
      </c>
      <c r="B5197" s="41" t="n">
        <v>16</v>
      </c>
      <c r="C5197" s="7" t="n">
        <v>0</v>
      </c>
    </row>
    <row r="5198" spans="1:9">
      <c r="A5198" t="s">
        <v>4</v>
      </c>
      <c r="B5198" s="4" t="s">
        <v>5</v>
      </c>
      <c r="C5198" s="4" t="s">
        <v>10</v>
      </c>
      <c r="D5198" s="4" t="s">
        <v>14</v>
      </c>
      <c r="E5198" s="4" t="s">
        <v>9</v>
      </c>
      <c r="F5198" s="4" t="s">
        <v>50</v>
      </c>
      <c r="G5198" s="4" t="s">
        <v>14</v>
      </c>
      <c r="H5198" s="4" t="s">
        <v>14</v>
      </c>
    </row>
    <row r="5199" spans="1:9">
      <c r="A5199" t="n">
        <v>41446</v>
      </c>
      <c r="B5199" s="58" t="n">
        <v>26</v>
      </c>
      <c r="C5199" s="7" t="n">
        <v>2</v>
      </c>
      <c r="D5199" s="7" t="n">
        <v>17</v>
      </c>
      <c r="E5199" s="7" t="n">
        <v>61147</v>
      </c>
      <c r="F5199" s="7" t="s">
        <v>420</v>
      </c>
      <c r="G5199" s="7" t="n">
        <v>2</v>
      </c>
      <c r="H5199" s="7" t="n">
        <v>0</v>
      </c>
    </row>
    <row r="5200" spans="1:9">
      <c r="A5200" t="s">
        <v>4</v>
      </c>
      <c r="B5200" s="4" t="s">
        <v>5</v>
      </c>
    </row>
    <row r="5201" spans="1:8">
      <c r="A5201" t="n">
        <v>41483</v>
      </c>
      <c r="B5201" s="33" t="n">
        <v>28</v>
      </c>
    </row>
    <row r="5202" spans="1:8">
      <c r="A5202" t="s">
        <v>4</v>
      </c>
      <c r="B5202" s="4" t="s">
        <v>5</v>
      </c>
      <c r="C5202" s="4" t="s">
        <v>10</v>
      </c>
      <c r="D5202" s="4" t="s">
        <v>10</v>
      </c>
      <c r="E5202" s="4" t="s">
        <v>10</v>
      </c>
    </row>
    <row r="5203" spans="1:8">
      <c r="A5203" t="n">
        <v>41484</v>
      </c>
      <c r="B5203" s="73" t="n">
        <v>61</v>
      </c>
      <c r="C5203" s="7" t="n">
        <v>16</v>
      </c>
      <c r="D5203" s="7" t="n">
        <v>0</v>
      </c>
      <c r="E5203" s="7" t="n">
        <v>1000</v>
      </c>
    </row>
    <row r="5204" spans="1:8">
      <c r="A5204" t="s">
        <v>4</v>
      </c>
      <c r="B5204" s="4" t="s">
        <v>5</v>
      </c>
      <c r="C5204" s="4" t="s">
        <v>14</v>
      </c>
      <c r="D5204" s="4" t="s">
        <v>10</v>
      </c>
      <c r="E5204" s="4" t="s">
        <v>6</v>
      </c>
    </row>
    <row r="5205" spans="1:8">
      <c r="A5205" t="n">
        <v>41491</v>
      </c>
      <c r="B5205" s="57" t="n">
        <v>51</v>
      </c>
      <c r="C5205" s="7" t="n">
        <v>4</v>
      </c>
      <c r="D5205" s="7" t="n">
        <v>16</v>
      </c>
      <c r="E5205" s="7" t="s">
        <v>152</v>
      </c>
    </row>
    <row r="5206" spans="1:8">
      <c r="A5206" t="s">
        <v>4</v>
      </c>
      <c r="B5206" s="4" t="s">
        <v>5</v>
      </c>
      <c r="C5206" s="4" t="s">
        <v>10</v>
      </c>
    </row>
    <row r="5207" spans="1:8">
      <c r="A5207" t="n">
        <v>41504</v>
      </c>
      <c r="B5207" s="41" t="n">
        <v>16</v>
      </c>
      <c r="C5207" s="7" t="n">
        <v>0</v>
      </c>
    </row>
    <row r="5208" spans="1:8">
      <c r="A5208" t="s">
        <v>4</v>
      </c>
      <c r="B5208" s="4" t="s">
        <v>5</v>
      </c>
      <c r="C5208" s="4" t="s">
        <v>10</v>
      </c>
      <c r="D5208" s="4" t="s">
        <v>14</v>
      </c>
      <c r="E5208" s="4" t="s">
        <v>9</v>
      </c>
      <c r="F5208" s="4" t="s">
        <v>50</v>
      </c>
      <c r="G5208" s="4" t="s">
        <v>14</v>
      </c>
      <c r="H5208" s="4" t="s">
        <v>14</v>
      </c>
    </row>
    <row r="5209" spans="1:8">
      <c r="A5209" t="n">
        <v>41507</v>
      </c>
      <c r="B5209" s="58" t="n">
        <v>26</v>
      </c>
      <c r="C5209" s="7" t="n">
        <v>16</v>
      </c>
      <c r="D5209" s="7" t="n">
        <v>17</v>
      </c>
      <c r="E5209" s="7" t="n">
        <v>61148</v>
      </c>
      <c r="F5209" s="7" t="s">
        <v>421</v>
      </c>
      <c r="G5209" s="7" t="n">
        <v>2</v>
      </c>
      <c r="H5209" s="7" t="n">
        <v>0</v>
      </c>
    </row>
    <row r="5210" spans="1:8">
      <c r="A5210" t="s">
        <v>4</v>
      </c>
      <c r="B5210" s="4" t="s">
        <v>5</v>
      </c>
    </row>
    <row r="5211" spans="1:8">
      <c r="A5211" t="n">
        <v>41580</v>
      </c>
      <c r="B5211" s="33" t="n">
        <v>28</v>
      </c>
    </row>
    <row r="5212" spans="1:8">
      <c r="A5212" t="s">
        <v>4</v>
      </c>
      <c r="B5212" s="4" t="s">
        <v>5</v>
      </c>
      <c r="C5212" s="4" t="s">
        <v>10</v>
      </c>
      <c r="D5212" s="4" t="s">
        <v>14</v>
      </c>
      <c r="E5212" s="4" t="s">
        <v>14</v>
      </c>
      <c r="F5212" s="4" t="s">
        <v>6</v>
      </c>
    </row>
    <row r="5213" spans="1:8">
      <c r="A5213" t="n">
        <v>41581</v>
      </c>
      <c r="B5213" s="19" t="n">
        <v>20</v>
      </c>
      <c r="C5213" s="7" t="n">
        <v>0</v>
      </c>
      <c r="D5213" s="7" t="n">
        <v>2</v>
      </c>
      <c r="E5213" s="7" t="n">
        <v>10</v>
      </c>
      <c r="F5213" s="7" t="s">
        <v>184</v>
      </c>
    </row>
    <row r="5214" spans="1:8">
      <c r="A5214" t="s">
        <v>4</v>
      </c>
      <c r="B5214" s="4" t="s">
        <v>5</v>
      </c>
      <c r="C5214" s="4" t="s">
        <v>14</v>
      </c>
      <c r="D5214" s="4" t="s">
        <v>10</v>
      </c>
      <c r="E5214" s="4" t="s">
        <v>6</v>
      </c>
    </row>
    <row r="5215" spans="1:8">
      <c r="A5215" t="n">
        <v>41602</v>
      </c>
      <c r="B5215" s="57" t="n">
        <v>51</v>
      </c>
      <c r="C5215" s="7" t="n">
        <v>4</v>
      </c>
      <c r="D5215" s="7" t="n">
        <v>0</v>
      </c>
      <c r="E5215" s="7" t="s">
        <v>152</v>
      </c>
    </row>
    <row r="5216" spans="1:8">
      <c r="A5216" t="s">
        <v>4</v>
      </c>
      <c r="B5216" s="4" t="s">
        <v>5</v>
      </c>
      <c r="C5216" s="4" t="s">
        <v>10</v>
      </c>
    </row>
    <row r="5217" spans="1:8">
      <c r="A5217" t="n">
        <v>41615</v>
      </c>
      <c r="B5217" s="41" t="n">
        <v>16</v>
      </c>
      <c r="C5217" s="7" t="n">
        <v>0</v>
      </c>
    </row>
    <row r="5218" spans="1:8">
      <c r="A5218" t="s">
        <v>4</v>
      </c>
      <c r="B5218" s="4" t="s">
        <v>5</v>
      </c>
      <c r="C5218" s="4" t="s">
        <v>10</v>
      </c>
      <c r="D5218" s="4" t="s">
        <v>14</v>
      </c>
      <c r="E5218" s="4" t="s">
        <v>9</v>
      </c>
      <c r="F5218" s="4" t="s">
        <v>50</v>
      </c>
      <c r="G5218" s="4" t="s">
        <v>14</v>
      </c>
      <c r="H5218" s="4" t="s">
        <v>14</v>
      </c>
    </row>
    <row r="5219" spans="1:8">
      <c r="A5219" t="n">
        <v>41618</v>
      </c>
      <c r="B5219" s="58" t="n">
        <v>26</v>
      </c>
      <c r="C5219" s="7" t="n">
        <v>0</v>
      </c>
      <c r="D5219" s="7" t="n">
        <v>17</v>
      </c>
      <c r="E5219" s="7" t="n">
        <v>61149</v>
      </c>
      <c r="F5219" s="7" t="s">
        <v>422</v>
      </c>
      <c r="G5219" s="7" t="n">
        <v>2</v>
      </c>
      <c r="H5219" s="7" t="n">
        <v>0</v>
      </c>
    </row>
    <row r="5220" spans="1:8">
      <c r="A5220" t="s">
        <v>4</v>
      </c>
      <c r="B5220" s="4" t="s">
        <v>5</v>
      </c>
    </row>
    <row r="5221" spans="1:8">
      <c r="A5221" t="n">
        <v>41637</v>
      </c>
      <c r="B5221" s="33" t="n">
        <v>28</v>
      </c>
    </row>
    <row r="5222" spans="1:8">
      <c r="A5222" t="s">
        <v>4</v>
      </c>
      <c r="B5222" s="4" t="s">
        <v>5</v>
      </c>
      <c r="C5222" s="4" t="s">
        <v>10</v>
      </c>
      <c r="D5222" s="4" t="s">
        <v>14</v>
      </c>
    </row>
    <row r="5223" spans="1:8">
      <c r="A5223" t="n">
        <v>41638</v>
      </c>
      <c r="B5223" s="69" t="n">
        <v>89</v>
      </c>
      <c r="C5223" s="7" t="n">
        <v>65533</v>
      </c>
      <c r="D5223" s="7" t="n">
        <v>1</v>
      </c>
    </row>
    <row r="5224" spans="1:8">
      <c r="A5224" t="s">
        <v>4</v>
      </c>
      <c r="B5224" s="4" t="s">
        <v>5</v>
      </c>
      <c r="C5224" s="4" t="s">
        <v>10</v>
      </c>
      <c r="D5224" s="4" t="s">
        <v>10</v>
      </c>
      <c r="E5224" s="4" t="s">
        <v>24</v>
      </c>
      <c r="F5224" s="4" t="s">
        <v>24</v>
      </c>
      <c r="G5224" s="4" t="s">
        <v>24</v>
      </c>
      <c r="H5224" s="4" t="s">
        <v>24</v>
      </c>
      <c r="I5224" s="4" t="s">
        <v>14</v>
      </c>
      <c r="J5224" s="4" t="s">
        <v>10</v>
      </c>
    </row>
    <row r="5225" spans="1:8">
      <c r="A5225" t="n">
        <v>41642</v>
      </c>
      <c r="B5225" s="75" t="n">
        <v>55</v>
      </c>
      <c r="C5225" s="7" t="n">
        <v>0</v>
      </c>
      <c r="D5225" s="7" t="n">
        <v>65533</v>
      </c>
      <c r="E5225" s="7" t="n">
        <v>-115</v>
      </c>
      <c r="F5225" s="7" t="n">
        <v>-1.1599999666214</v>
      </c>
      <c r="G5225" s="7" t="n">
        <v>135</v>
      </c>
      <c r="H5225" s="7" t="n">
        <v>2.79999995231628</v>
      </c>
      <c r="I5225" s="7" t="n">
        <v>2</v>
      </c>
      <c r="J5225" s="7" t="n">
        <v>0</v>
      </c>
    </row>
    <row r="5226" spans="1:8">
      <c r="A5226" t="s">
        <v>4</v>
      </c>
      <c r="B5226" s="4" t="s">
        <v>5</v>
      </c>
      <c r="C5226" s="4" t="s">
        <v>10</v>
      </c>
      <c r="D5226" s="4" t="s">
        <v>10</v>
      </c>
      <c r="E5226" s="4" t="s">
        <v>24</v>
      </c>
      <c r="F5226" s="4" t="s">
        <v>24</v>
      </c>
      <c r="G5226" s="4" t="s">
        <v>24</v>
      </c>
      <c r="H5226" s="4" t="s">
        <v>24</v>
      </c>
      <c r="I5226" s="4" t="s">
        <v>14</v>
      </c>
      <c r="J5226" s="4" t="s">
        <v>10</v>
      </c>
    </row>
    <row r="5227" spans="1:8">
      <c r="A5227" t="n">
        <v>41666</v>
      </c>
      <c r="B5227" s="75" t="n">
        <v>55</v>
      </c>
      <c r="C5227" s="7" t="n">
        <v>7032</v>
      </c>
      <c r="D5227" s="7" t="n">
        <v>65533</v>
      </c>
      <c r="E5227" s="7" t="n">
        <v>-115</v>
      </c>
      <c r="F5227" s="7" t="n">
        <v>-1.1599999666214</v>
      </c>
      <c r="G5227" s="7" t="n">
        <v>135.559997558594</v>
      </c>
      <c r="H5227" s="7" t="n">
        <v>2.79999995231628</v>
      </c>
      <c r="I5227" s="7" t="n">
        <v>2</v>
      </c>
      <c r="J5227" s="7" t="n">
        <v>0</v>
      </c>
    </row>
    <row r="5228" spans="1:8">
      <c r="A5228" t="s">
        <v>4</v>
      </c>
      <c r="B5228" s="4" t="s">
        <v>5</v>
      </c>
      <c r="C5228" s="4" t="s">
        <v>10</v>
      </c>
    </row>
    <row r="5229" spans="1:8">
      <c r="A5229" t="n">
        <v>41690</v>
      </c>
      <c r="B5229" s="41" t="n">
        <v>16</v>
      </c>
      <c r="C5229" s="7" t="n">
        <v>1000</v>
      </c>
    </row>
    <row r="5230" spans="1:8">
      <c r="A5230" t="s">
        <v>4</v>
      </c>
      <c r="B5230" s="4" t="s">
        <v>5</v>
      </c>
      <c r="C5230" s="4" t="s">
        <v>14</v>
      </c>
      <c r="D5230" s="4" t="s">
        <v>10</v>
      </c>
      <c r="E5230" s="4" t="s">
        <v>24</v>
      </c>
    </row>
    <row r="5231" spans="1:8">
      <c r="A5231" t="n">
        <v>41693</v>
      </c>
      <c r="B5231" s="37" t="n">
        <v>58</v>
      </c>
      <c r="C5231" s="7" t="n">
        <v>101</v>
      </c>
      <c r="D5231" s="7" t="n">
        <v>500</v>
      </c>
      <c r="E5231" s="7" t="n">
        <v>1</v>
      </c>
    </row>
    <row r="5232" spans="1:8">
      <c r="A5232" t="s">
        <v>4</v>
      </c>
      <c r="B5232" s="4" t="s">
        <v>5</v>
      </c>
      <c r="C5232" s="4" t="s">
        <v>14</v>
      </c>
      <c r="D5232" s="4" t="s">
        <v>10</v>
      </c>
    </row>
    <row r="5233" spans="1:10">
      <c r="A5233" t="n">
        <v>41701</v>
      </c>
      <c r="B5233" s="37" t="n">
        <v>58</v>
      </c>
      <c r="C5233" s="7" t="n">
        <v>254</v>
      </c>
      <c r="D5233" s="7" t="n">
        <v>0</v>
      </c>
    </row>
    <row r="5234" spans="1:10">
      <c r="A5234" t="s">
        <v>4</v>
      </c>
      <c r="B5234" s="4" t="s">
        <v>5</v>
      </c>
      <c r="C5234" s="4" t="s">
        <v>14</v>
      </c>
      <c r="D5234" s="4" t="s">
        <v>14</v>
      </c>
      <c r="E5234" s="4" t="s">
        <v>24</v>
      </c>
      <c r="F5234" s="4" t="s">
        <v>24</v>
      </c>
      <c r="G5234" s="4" t="s">
        <v>24</v>
      </c>
      <c r="H5234" s="4" t="s">
        <v>10</v>
      </c>
    </row>
    <row r="5235" spans="1:10">
      <c r="A5235" t="n">
        <v>41705</v>
      </c>
      <c r="B5235" s="66" t="n">
        <v>45</v>
      </c>
      <c r="C5235" s="7" t="n">
        <v>2</v>
      </c>
      <c r="D5235" s="7" t="n">
        <v>3</v>
      </c>
      <c r="E5235" s="7" t="n">
        <v>-116</v>
      </c>
      <c r="F5235" s="7" t="n">
        <v>-0.239999994635582</v>
      </c>
      <c r="G5235" s="7" t="n">
        <v>135.429992675781</v>
      </c>
      <c r="H5235" s="7" t="n">
        <v>0</v>
      </c>
    </row>
    <row r="5236" spans="1:10">
      <c r="A5236" t="s">
        <v>4</v>
      </c>
      <c r="B5236" s="4" t="s">
        <v>5</v>
      </c>
      <c r="C5236" s="4" t="s">
        <v>14</v>
      </c>
      <c r="D5236" s="4" t="s">
        <v>14</v>
      </c>
      <c r="E5236" s="4" t="s">
        <v>24</v>
      </c>
      <c r="F5236" s="4" t="s">
        <v>24</v>
      </c>
      <c r="G5236" s="4" t="s">
        <v>24</v>
      </c>
      <c r="H5236" s="4" t="s">
        <v>10</v>
      </c>
      <c r="I5236" s="4" t="s">
        <v>14</v>
      </c>
    </row>
    <row r="5237" spans="1:10">
      <c r="A5237" t="n">
        <v>41722</v>
      </c>
      <c r="B5237" s="66" t="n">
        <v>45</v>
      </c>
      <c r="C5237" s="7" t="n">
        <v>4</v>
      </c>
      <c r="D5237" s="7" t="n">
        <v>3</v>
      </c>
      <c r="E5237" s="7" t="n">
        <v>354.010009765625</v>
      </c>
      <c r="F5237" s="7" t="n">
        <v>280.279998779297</v>
      </c>
      <c r="G5237" s="7" t="n">
        <v>10</v>
      </c>
      <c r="H5237" s="7" t="n">
        <v>0</v>
      </c>
      <c r="I5237" s="7" t="n">
        <v>0</v>
      </c>
    </row>
    <row r="5238" spans="1:10">
      <c r="A5238" t="s">
        <v>4</v>
      </c>
      <c r="B5238" s="4" t="s">
        <v>5</v>
      </c>
      <c r="C5238" s="4" t="s">
        <v>14</v>
      </c>
      <c r="D5238" s="4" t="s">
        <v>14</v>
      </c>
      <c r="E5238" s="4" t="s">
        <v>24</v>
      </c>
      <c r="F5238" s="4" t="s">
        <v>10</v>
      </c>
    </row>
    <row r="5239" spans="1:10">
      <c r="A5239" t="n">
        <v>41740</v>
      </c>
      <c r="B5239" s="66" t="n">
        <v>45</v>
      </c>
      <c r="C5239" s="7" t="n">
        <v>5</v>
      </c>
      <c r="D5239" s="7" t="n">
        <v>3</v>
      </c>
      <c r="E5239" s="7" t="n">
        <v>4</v>
      </c>
      <c r="F5239" s="7" t="n">
        <v>0</v>
      </c>
    </row>
    <row r="5240" spans="1:10">
      <c r="A5240" t="s">
        <v>4</v>
      </c>
      <c r="B5240" s="4" t="s">
        <v>5</v>
      </c>
      <c r="C5240" s="4" t="s">
        <v>14</v>
      </c>
      <c r="D5240" s="4" t="s">
        <v>14</v>
      </c>
      <c r="E5240" s="4" t="s">
        <v>24</v>
      </c>
      <c r="F5240" s="4" t="s">
        <v>10</v>
      </c>
    </row>
    <row r="5241" spans="1:10">
      <c r="A5241" t="n">
        <v>41749</v>
      </c>
      <c r="B5241" s="66" t="n">
        <v>45</v>
      </c>
      <c r="C5241" s="7" t="n">
        <v>11</v>
      </c>
      <c r="D5241" s="7" t="n">
        <v>3</v>
      </c>
      <c r="E5241" s="7" t="n">
        <v>45</v>
      </c>
      <c r="F5241" s="7" t="n">
        <v>0</v>
      </c>
    </row>
    <row r="5242" spans="1:10">
      <c r="A5242" t="s">
        <v>4</v>
      </c>
      <c r="B5242" s="4" t="s">
        <v>5</v>
      </c>
      <c r="C5242" s="4" t="s">
        <v>14</v>
      </c>
      <c r="D5242" s="4" t="s">
        <v>14</v>
      </c>
      <c r="E5242" s="4" t="s">
        <v>24</v>
      </c>
      <c r="F5242" s="4" t="s">
        <v>24</v>
      </c>
      <c r="G5242" s="4" t="s">
        <v>24</v>
      </c>
      <c r="H5242" s="4" t="s">
        <v>10</v>
      </c>
    </row>
    <row r="5243" spans="1:10">
      <c r="A5243" t="n">
        <v>41758</v>
      </c>
      <c r="B5243" s="66" t="n">
        <v>45</v>
      </c>
      <c r="C5243" s="7" t="n">
        <v>2</v>
      </c>
      <c r="D5243" s="7" t="n">
        <v>3</v>
      </c>
      <c r="E5243" s="7" t="n">
        <v>-113</v>
      </c>
      <c r="F5243" s="7" t="n">
        <v>0.159999996423721</v>
      </c>
      <c r="G5243" s="7" t="n">
        <v>134.130004882813</v>
      </c>
      <c r="H5243" s="7" t="n">
        <v>5000</v>
      </c>
    </row>
    <row r="5244" spans="1:10">
      <c r="A5244" t="s">
        <v>4</v>
      </c>
      <c r="B5244" s="4" t="s">
        <v>5</v>
      </c>
      <c r="C5244" s="4" t="s">
        <v>14</v>
      </c>
      <c r="D5244" s="4" t="s">
        <v>14</v>
      </c>
      <c r="E5244" s="4" t="s">
        <v>24</v>
      </c>
      <c r="F5244" s="4" t="s">
        <v>24</v>
      </c>
      <c r="G5244" s="4" t="s">
        <v>24</v>
      </c>
      <c r="H5244" s="4" t="s">
        <v>10</v>
      </c>
      <c r="I5244" s="4" t="s">
        <v>14</v>
      </c>
    </row>
    <row r="5245" spans="1:10">
      <c r="A5245" t="n">
        <v>41775</v>
      </c>
      <c r="B5245" s="66" t="n">
        <v>45</v>
      </c>
      <c r="C5245" s="7" t="n">
        <v>4</v>
      </c>
      <c r="D5245" s="7" t="n">
        <v>3</v>
      </c>
      <c r="E5245" s="7" t="n">
        <v>349.220001220703</v>
      </c>
      <c r="F5245" s="7" t="n">
        <v>232.910003662109</v>
      </c>
      <c r="G5245" s="7" t="n">
        <v>10</v>
      </c>
      <c r="H5245" s="7" t="n">
        <v>5000</v>
      </c>
      <c r="I5245" s="7" t="n">
        <v>1</v>
      </c>
    </row>
    <row r="5246" spans="1:10">
      <c r="A5246" t="s">
        <v>4</v>
      </c>
      <c r="B5246" s="4" t="s">
        <v>5</v>
      </c>
      <c r="C5246" s="4" t="s">
        <v>14</v>
      </c>
      <c r="D5246" s="4" t="s">
        <v>14</v>
      </c>
      <c r="E5246" s="4" t="s">
        <v>24</v>
      </c>
      <c r="F5246" s="4" t="s">
        <v>10</v>
      </c>
    </row>
    <row r="5247" spans="1:10">
      <c r="A5247" t="n">
        <v>41793</v>
      </c>
      <c r="B5247" s="66" t="n">
        <v>45</v>
      </c>
      <c r="C5247" s="7" t="n">
        <v>5</v>
      </c>
      <c r="D5247" s="7" t="n">
        <v>3</v>
      </c>
      <c r="E5247" s="7" t="n">
        <v>3.59999990463257</v>
      </c>
      <c r="F5247" s="7" t="n">
        <v>5000</v>
      </c>
    </row>
    <row r="5248" spans="1:10">
      <c r="A5248" t="s">
        <v>4</v>
      </c>
      <c r="B5248" s="4" t="s">
        <v>5</v>
      </c>
      <c r="C5248" s="4" t="s">
        <v>10</v>
      </c>
      <c r="D5248" s="4" t="s">
        <v>9</v>
      </c>
    </row>
    <row r="5249" spans="1:9">
      <c r="A5249" t="n">
        <v>41802</v>
      </c>
      <c r="B5249" s="52" t="n">
        <v>43</v>
      </c>
      <c r="C5249" s="7" t="n">
        <v>2</v>
      </c>
      <c r="D5249" s="7" t="n">
        <v>1</v>
      </c>
    </row>
    <row r="5250" spans="1:9">
      <c r="A5250" t="s">
        <v>4</v>
      </c>
      <c r="B5250" s="4" t="s">
        <v>5</v>
      </c>
      <c r="C5250" s="4" t="s">
        <v>10</v>
      </c>
      <c r="D5250" s="4" t="s">
        <v>9</v>
      </c>
    </row>
    <row r="5251" spans="1:9">
      <c r="A5251" t="n">
        <v>41809</v>
      </c>
      <c r="B5251" s="52" t="n">
        <v>43</v>
      </c>
      <c r="C5251" s="7" t="n">
        <v>4</v>
      </c>
      <c r="D5251" s="7" t="n">
        <v>1</v>
      </c>
    </row>
    <row r="5252" spans="1:9">
      <c r="A5252" t="s">
        <v>4</v>
      </c>
      <c r="B5252" s="4" t="s">
        <v>5</v>
      </c>
      <c r="C5252" s="4" t="s">
        <v>10</v>
      </c>
      <c r="D5252" s="4" t="s">
        <v>9</v>
      </c>
    </row>
    <row r="5253" spans="1:9">
      <c r="A5253" t="n">
        <v>41816</v>
      </c>
      <c r="B5253" s="52" t="n">
        <v>43</v>
      </c>
      <c r="C5253" s="7" t="n">
        <v>7</v>
      </c>
      <c r="D5253" s="7" t="n">
        <v>1</v>
      </c>
    </row>
    <row r="5254" spans="1:9">
      <c r="A5254" t="s">
        <v>4</v>
      </c>
      <c r="B5254" s="4" t="s">
        <v>5</v>
      </c>
      <c r="C5254" s="4" t="s">
        <v>10</v>
      </c>
      <c r="D5254" s="4" t="s">
        <v>9</v>
      </c>
    </row>
    <row r="5255" spans="1:9">
      <c r="A5255" t="n">
        <v>41823</v>
      </c>
      <c r="B5255" s="52" t="n">
        <v>43</v>
      </c>
      <c r="C5255" s="7" t="n">
        <v>16</v>
      </c>
      <c r="D5255" s="7" t="n">
        <v>1</v>
      </c>
    </row>
    <row r="5256" spans="1:9">
      <c r="A5256" t="s">
        <v>4</v>
      </c>
      <c r="B5256" s="4" t="s">
        <v>5</v>
      </c>
      <c r="C5256" s="4" t="s">
        <v>14</v>
      </c>
      <c r="D5256" s="4" t="s">
        <v>10</v>
      </c>
    </row>
    <row r="5257" spans="1:9">
      <c r="A5257" t="n">
        <v>41830</v>
      </c>
      <c r="B5257" s="37" t="n">
        <v>58</v>
      </c>
      <c r="C5257" s="7" t="n">
        <v>255</v>
      </c>
      <c r="D5257" s="7" t="n">
        <v>0</v>
      </c>
    </row>
    <row r="5258" spans="1:9">
      <c r="A5258" t="s">
        <v>4</v>
      </c>
      <c r="B5258" s="4" t="s">
        <v>5</v>
      </c>
      <c r="C5258" s="4" t="s">
        <v>10</v>
      </c>
      <c r="D5258" s="4" t="s">
        <v>14</v>
      </c>
      <c r="E5258" s="4" t="s">
        <v>14</v>
      </c>
      <c r="F5258" s="4" t="s">
        <v>6</v>
      </c>
    </row>
    <row r="5259" spans="1:9">
      <c r="A5259" t="n">
        <v>41834</v>
      </c>
      <c r="B5259" s="61" t="n">
        <v>47</v>
      </c>
      <c r="C5259" s="7" t="n">
        <v>7033</v>
      </c>
      <c r="D5259" s="7" t="n">
        <v>0</v>
      </c>
      <c r="E5259" s="7" t="n">
        <v>0</v>
      </c>
      <c r="F5259" s="7" t="s">
        <v>407</v>
      </c>
    </row>
    <row r="5260" spans="1:9">
      <c r="A5260" t="s">
        <v>4</v>
      </c>
      <c r="B5260" s="4" t="s">
        <v>5</v>
      </c>
      <c r="C5260" s="4" t="s">
        <v>10</v>
      </c>
      <c r="D5260" s="4" t="s">
        <v>14</v>
      </c>
    </row>
    <row r="5261" spans="1:9">
      <c r="A5261" t="n">
        <v>41850</v>
      </c>
      <c r="B5261" s="68" t="n">
        <v>67</v>
      </c>
      <c r="C5261" s="7" t="n">
        <v>0</v>
      </c>
      <c r="D5261" s="7" t="n">
        <v>2</v>
      </c>
    </row>
    <row r="5262" spans="1:9">
      <c r="A5262" t="s">
        <v>4</v>
      </c>
      <c r="B5262" s="4" t="s">
        <v>5</v>
      </c>
      <c r="C5262" s="4" t="s">
        <v>10</v>
      </c>
      <c r="D5262" s="4" t="s">
        <v>14</v>
      </c>
    </row>
    <row r="5263" spans="1:9">
      <c r="A5263" t="n">
        <v>41854</v>
      </c>
      <c r="B5263" s="68" t="n">
        <v>67</v>
      </c>
      <c r="C5263" s="7" t="n">
        <v>7032</v>
      </c>
      <c r="D5263" s="7" t="n">
        <v>2</v>
      </c>
    </row>
    <row r="5264" spans="1:9">
      <c r="A5264" t="s">
        <v>4</v>
      </c>
      <c r="B5264" s="4" t="s">
        <v>5</v>
      </c>
      <c r="C5264" s="4" t="s">
        <v>10</v>
      </c>
    </row>
    <row r="5265" spans="1:6">
      <c r="A5265" t="n">
        <v>41858</v>
      </c>
      <c r="B5265" s="41" t="n">
        <v>16</v>
      </c>
      <c r="C5265" s="7" t="n">
        <v>2000</v>
      </c>
    </row>
    <row r="5266" spans="1:6">
      <c r="A5266" t="s">
        <v>4</v>
      </c>
      <c r="B5266" s="4" t="s">
        <v>5</v>
      </c>
      <c r="C5266" s="4" t="s">
        <v>14</v>
      </c>
      <c r="D5266" s="4" t="s">
        <v>10</v>
      </c>
      <c r="E5266" s="4" t="s">
        <v>10</v>
      </c>
      <c r="F5266" s="4" t="s">
        <v>10</v>
      </c>
      <c r="G5266" s="4" t="s">
        <v>10</v>
      </c>
      <c r="H5266" s="4" t="s">
        <v>10</v>
      </c>
      <c r="I5266" s="4" t="s">
        <v>6</v>
      </c>
      <c r="J5266" s="4" t="s">
        <v>24</v>
      </c>
      <c r="K5266" s="4" t="s">
        <v>24</v>
      </c>
      <c r="L5266" s="4" t="s">
        <v>24</v>
      </c>
      <c r="M5266" s="4" t="s">
        <v>9</v>
      </c>
      <c r="N5266" s="4" t="s">
        <v>9</v>
      </c>
      <c r="O5266" s="4" t="s">
        <v>24</v>
      </c>
      <c r="P5266" s="4" t="s">
        <v>24</v>
      </c>
      <c r="Q5266" s="4" t="s">
        <v>24</v>
      </c>
      <c r="R5266" s="4" t="s">
        <v>24</v>
      </c>
      <c r="S5266" s="4" t="s">
        <v>14</v>
      </c>
    </row>
    <row r="5267" spans="1:6">
      <c r="A5267" t="n">
        <v>41861</v>
      </c>
      <c r="B5267" s="26" t="n">
        <v>39</v>
      </c>
      <c r="C5267" s="7" t="n">
        <v>12</v>
      </c>
      <c r="D5267" s="7" t="n">
        <v>65533</v>
      </c>
      <c r="E5267" s="7" t="n">
        <v>201</v>
      </c>
      <c r="F5267" s="7" t="n">
        <v>0</v>
      </c>
      <c r="G5267" s="7" t="n">
        <v>0</v>
      </c>
      <c r="H5267" s="7" t="n">
        <v>259</v>
      </c>
      <c r="I5267" s="7" t="s">
        <v>13</v>
      </c>
      <c r="J5267" s="7" t="n">
        <v>0</v>
      </c>
      <c r="K5267" s="7" t="n">
        <v>0.800000011920929</v>
      </c>
      <c r="L5267" s="7" t="n">
        <v>0</v>
      </c>
      <c r="M5267" s="7" t="n">
        <v>0</v>
      </c>
      <c r="N5267" s="7" t="n">
        <v>0</v>
      </c>
      <c r="O5267" s="7" t="n">
        <v>0</v>
      </c>
      <c r="P5267" s="7" t="n">
        <v>1</v>
      </c>
      <c r="Q5267" s="7" t="n">
        <v>1</v>
      </c>
      <c r="R5267" s="7" t="n">
        <v>1</v>
      </c>
      <c r="S5267" s="7" t="n">
        <v>255</v>
      </c>
    </row>
    <row r="5268" spans="1:6">
      <c r="A5268" t="s">
        <v>4</v>
      </c>
      <c r="B5268" s="4" t="s">
        <v>5</v>
      </c>
      <c r="C5268" s="4" t="s">
        <v>14</v>
      </c>
      <c r="D5268" s="4" t="s">
        <v>10</v>
      </c>
      <c r="E5268" s="4" t="s">
        <v>10</v>
      </c>
      <c r="F5268" s="4" t="s">
        <v>10</v>
      </c>
      <c r="G5268" s="4" t="s">
        <v>10</v>
      </c>
      <c r="H5268" s="4" t="s">
        <v>10</v>
      </c>
      <c r="I5268" s="4" t="s">
        <v>6</v>
      </c>
      <c r="J5268" s="4" t="s">
        <v>24</v>
      </c>
      <c r="K5268" s="4" t="s">
        <v>24</v>
      </c>
      <c r="L5268" s="4" t="s">
        <v>24</v>
      </c>
      <c r="M5268" s="4" t="s">
        <v>9</v>
      </c>
      <c r="N5268" s="4" t="s">
        <v>9</v>
      </c>
      <c r="O5268" s="4" t="s">
        <v>24</v>
      </c>
      <c r="P5268" s="4" t="s">
        <v>24</v>
      </c>
      <c r="Q5268" s="4" t="s">
        <v>24</v>
      </c>
      <c r="R5268" s="4" t="s">
        <v>24</v>
      </c>
      <c r="S5268" s="4" t="s">
        <v>14</v>
      </c>
    </row>
    <row r="5269" spans="1:6">
      <c r="A5269" t="n">
        <v>41911</v>
      </c>
      <c r="B5269" s="26" t="n">
        <v>39</v>
      </c>
      <c r="C5269" s="7" t="n">
        <v>12</v>
      </c>
      <c r="D5269" s="7" t="n">
        <v>65533</v>
      </c>
      <c r="E5269" s="7" t="n">
        <v>201</v>
      </c>
      <c r="F5269" s="7" t="n">
        <v>0</v>
      </c>
      <c r="G5269" s="7" t="n">
        <v>7032</v>
      </c>
      <c r="H5269" s="7" t="n">
        <v>259</v>
      </c>
      <c r="I5269" s="7" t="s">
        <v>13</v>
      </c>
      <c r="J5269" s="7" t="n">
        <v>0</v>
      </c>
      <c r="K5269" s="7" t="n">
        <v>0.300000011920929</v>
      </c>
      <c r="L5269" s="7" t="n">
        <v>0</v>
      </c>
      <c r="M5269" s="7" t="n">
        <v>0</v>
      </c>
      <c r="N5269" s="7" t="n">
        <v>0</v>
      </c>
      <c r="O5269" s="7" t="n">
        <v>0</v>
      </c>
      <c r="P5269" s="7" t="n">
        <v>0.600000023841858</v>
      </c>
      <c r="Q5269" s="7" t="n">
        <v>0.600000023841858</v>
      </c>
      <c r="R5269" s="7" t="n">
        <v>0.600000023841858</v>
      </c>
      <c r="S5269" s="7" t="n">
        <v>255</v>
      </c>
    </row>
    <row r="5270" spans="1:6">
      <c r="A5270" t="s">
        <v>4</v>
      </c>
      <c r="B5270" s="4" t="s">
        <v>5</v>
      </c>
      <c r="C5270" s="4" t="s">
        <v>14</v>
      </c>
      <c r="D5270" s="4" t="s">
        <v>10</v>
      </c>
      <c r="E5270" s="4" t="s">
        <v>24</v>
      </c>
      <c r="F5270" s="4" t="s">
        <v>10</v>
      </c>
      <c r="G5270" s="4" t="s">
        <v>9</v>
      </c>
      <c r="H5270" s="4" t="s">
        <v>9</v>
      </c>
      <c r="I5270" s="4" t="s">
        <v>10</v>
      </c>
      <c r="J5270" s="4" t="s">
        <v>10</v>
      </c>
      <c r="K5270" s="4" t="s">
        <v>9</v>
      </c>
      <c r="L5270" s="4" t="s">
        <v>9</v>
      </c>
      <c r="M5270" s="4" t="s">
        <v>9</v>
      </c>
      <c r="N5270" s="4" t="s">
        <v>9</v>
      </c>
      <c r="O5270" s="4" t="s">
        <v>6</v>
      </c>
    </row>
    <row r="5271" spans="1:6">
      <c r="A5271" t="n">
        <v>41961</v>
      </c>
      <c r="B5271" s="11" t="n">
        <v>50</v>
      </c>
      <c r="C5271" s="7" t="n">
        <v>0</v>
      </c>
      <c r="D5271" s="7" t="n">
        <v>4407</v>
      </c>
      <c r="E5271" s="7" t="n">
        <v>0.800000011920929</v>
      </c>
      <c r="F5271" s="7" t="n">
        <v>0</v>
      </c>
      <c r="G5271" s="7" t="n">
        <v>0</v>
      </c>
      <c r="H5271" s="7" t="n">
        <v>0</v>
      </c>
      <c r="I5271" s="7" t="n">
        <v>0</v>
      </c>
      <c r="J5271" s="7" t="n">
        <v>65533</v>
      </c>
      <c r="K5271" s="7" t="n">
        <v>0</v>
      </c>
      <c r="L5271" s="7" t="n">
        <v>0</v>
      </c>
      <c r="M5271" s="7" t="n">
        <v>0</v>
      </c>
      <c r="N5271" s="7" t="n">
        <v>0</v>
      </c>
      <c r="O5271" s="7" t="s">
        <v>13</v>
      </c>
    </row>
    <row r="5272" spans="1:6">
      <c r="A5272" t="s">
        <v>4</v>
      </c>
      <c r="B5272" s="4" t="s">
        <v>5</v>
      </c>
      <c r="C5272" s="4" t="s">
        <v>10</v>
      </c>
      <c r="D5272" s="4" t="s">
        <v>9</v>
      </c>
      <c r="E5272" s="4" t="s">
        <v>9</v>
      </c>
      <c r="F5272" s="4" t="s">
        <v>9</v>
      </c>
      <c r="G5272" s="4" t="s">
        <v>9</v>
      </c>
      <c r="H5272" s="4" t="s">
        <v>10</v>
      </c>
      <c r="I5272" s="4" t="s">
        <v>14</v>
      </c>
    </row>
    <row r="5273" spans="1:6">
      <c r="A5273" t="n">
        <v>42000</v>
      </c>
      <c r="B5273" s="87" t="n">
        <v>66</v>
      </c>
      <c r="C5273" s="7" t="n">
        <v>0</v>
      </c>
      <c r="D5273" s="7" t="n">
        <v>1065353216</v>
      </c>
      <c r="E5273" s="7" t="n">
        <v>1065353216</v>
      </c>
      <c r="F5273" s="7" t="n">
        <v>1065353216</v>
      </c>
      <c r="G5273" s="7" t="n">
        <v>0</v>
      </c>
      <c r="H5273" s="7" t="n">
        <v>1000</v>
      </c>
      <c r="I5273" s="7" t="n">
        <v>3</v>
      </c>
    </row>
    <row r="5274" spans="1:6">
      <c r="A5274" t="s">
        <v>4</v>
      </c>
      <c r="B5274" s="4" t="s">
        <v>5</v>
      </c>
      <c r="C5274" s="4" t="s">
        <v>10</v>
      </c>
      <c r="D5274" s="4" t="s">
        <v>9</v>
      </c>
      <c r="E5274" s="4" t="s">
        <v>9</v>
      </c>
      <c r="F5274" s="4" t="s">
        <v>9</v>
      </c>
      <c r="G5274" s="4" t="s">
        <v>9</v>
      </c>
      <c r="H5274" s="4" t="s">
        <v>10</v>
      </c>
      <c r="I5274" s="4" t="s">
        <v>14</v>
      </c>
    </row>
    <row r="5275" spans="1:6">
      <c r="A5275" t="n">
        <v>42022</v>
      </c>
      <c r="B5275" s="87" t="n">
        <v>66</v>
      </c>
      <c r="C5275" s="7" t="n">
        <v>7032</v>
      </c>
      <c r="D5275" s="7" t="n">
        <v>1065353216</v>
      </c>
      <c r="E5275" s="7" t="n">
        <v>1065353216</v>
      </c>
      <c r="F5275" s="7" t="n">
        <v>1065353216</v>
      </c>
      <c r="G5275" s="7" t="n">
        <v>0</v>
      </c>
      <c r="H5275" s="7" t="n">
        <v>1000</v>
      </c>
      <c r="I5275" s="7" t="n">
        <v>3</v>
      </c>
    </row>
    <row r="5276" spans="1:6">
      <c r="A5276" t="s">
        <v>4</v>
      </c>
      <c r="B5276" s="4" t="s">
        <v>5</v>
      </c>
      <c r="C5276" s="4" t="s">
        <v>10</v>
      </c>
      <c r="D5276" s="4" t="s">
        <v>9</v>
      </c>
    </row>
    <row r="5277" spans="1:6">
      <c r="A5277" t="n">
        <v>42044</v>
      </c>
      <c r="B5277" s="52" t="n">
        <v>43</v>
      </c>
      <c r="C5277" s="7" t="n">
        <v>0</v>
      </c>
      <c r="D5277" s="7" t="n">
        <v>512</v>
      </c>
    </row>
    <row r="5278" spans="1:6">
      <c r="A5278" t="s">
        <v>4</v>
      </c>
      <c r="B5278" s="4" t="s">
        <v>5</v>
      </c>
      <c r="C5278" s="4" t="s">
        <v>10</v>
      </c>
      <c r="D5278" s="4" t="s">
        <v>9</v>
      </c>
    </row>
    <row r="5279" spans="1:6">
      <c r="A5279" t="n">
        <v>42051</v>
      </c>
      <c r="B5279" s="52" t="n">
        <v>43</v>
      </c>
      <c r="C5279" s="7" t="n">
        <v>7032</v>
      </c>
      <c r="D5279" s="7" t="n">
        <v>512</v>
      </c>
    </row>
    <row r="5280" spans="1:6">
      <c r="A5280" t="s">
        <v>4</v>
      </c>
      <c r="B5280" s="4" t="s">
        <v>5</v>
      </c>
      <c r="C5280" s="4" t="s">
        <v>10</v>
      </c>
    </row>
    <row r="5281" spans="1:19">
      <c r="A5281" t="n">
        <v>42058</v>
      </c>
      <c r="B5281" s="41" t="n">
        <v>16</v>
      </c>
      <c r="C5281" s="7" t="n">
        <v>1000</v>
      </c>
    </row>
    <row r="5282" spans="1:19">
      <c r="A5282" t="s">
        <v>4</v>
      </c>
      <c r="B5282" s="4" t="s">
        <v>5</v>
      </c>
      <c r="C5282" s="4" t="s">
        <v>14</v>
      </c>
      <c r="D5282" s="4" t="s">
        <v>10</v>
      </c>
      <c r="E5282" s="4" t="s">
        <v>10</v>
      </c>
      <c r="F5282" s="4" t="s">
        <v>10</v>
      </c>
      <c r="G5282" s="4" t="s">
        <v>10</v>
      </c>
      <c r="H5282" s="4" t="s">
        <v>10</v>
      </c>
      <c r="I5282" s="4" t="s">
        <v>6</v>
      </c>
      <c r="J5282" s="4" t="s">
        <v>24</v>
      </c>
      <c r="K5282" s="4" t="s">
        <v>24</v>
      </c>
      <c r="L5282" s="4" t="s">
        <v>24</v>
      </c>
      <c r="M5282" s="4" t="s">
        <v>9</v>
      </c>
      <c r="N5282" s="4" t="s">
        <v>9</v>
      </c>
      <c r="O5282" s="4" t="s">
        <v>24</v>
      </c>
      <c r="P5282" s="4" t="s">
        <v>24</v>
      </c>
      <c r="Q5282" s="4" t="s">
        <v>24</v>
      </c>
      <c r="R5282" s="4" t="s">
        <v>24</v>
      </c>
      <c r="S5282" s="4" t="s">
        <v>14</v>
      </c>
    </row>
    <row r="5283" spans="1:19">
      <c r="A5283" t="n">
        <v>42061</v>
      </c>
      <c r="B5283" s="26" t="n">
        <v>39</v>
      </c>
      <c r="C5283" s="7" t="n">
        <v>12</v>
      </c>
      <c r="D5283" s="7" t="n">
        <v>65533</v>
      </c>
      <c r="E5283" s="7" t="n">
        <v>205</v>
      </c>
      <c r="F5283" s="7" t="n">
        <v>0</v>
      </c>
      <c r="G5283" s="7" t="n">
        <v>0</v>
      </c>
      <c r="H5283" s="7" t="n">
        <v>259</v>
      </c>
      <c r="I5283" s="7" t="s">
        <v>13</v>
      </c>
      <c r="J5283" s="7" t="n">
        <v>0</v>
      </c>
      <c r="K5283" s="7" t="n">
        <v>0.800000011920929</v>
      </c>
      <c r="L5283" s="7" t="n">
        <v>0</v>
      </c>
      <c r="M5283" s="7" t="n">
        <v>0</v>
      </c>
      <c r="N5283" s="7" t="n">
        <v>0</v>
      </c>
      <c r="O5283" s="7" t="n">
        <v>0</v>
      </c>
      <c r="P5283" s="7" t="n">
        <v>1.39999997615814</v>
      </c>
      <c r="Q5283" s="7" t="n">
        <v>1.39999997615814</v>
      </c>
      <c r="R5283" s="7" t="n">
        <v>1.39999997615814</v>
      </c>
      <c r="S5283" s="7" t="n">
        <v>113</v>
      </c>
    </row>
    <row r="5284" spans="1:19">
      <c r="A5284" t="s">
        <v>4</v>
      </c>
      <c r="B5284" s="4" t="s">
        <v>5</v>
      </c>
      <c r="C5284" s="4" t="s">
        <v>14</v>
      </c>
      <c r="D5284" s="4" t="s">
        <v>10</v>
      </c>
      <c r="E5284" s="4" t="s">
        <v>10</v>
      </c>
      <c r="F5284" s="4" t="s">
        <v>10</v>
      </c>
      <c r="G5284" s="4" t="s">
        <v>10</v>
      </c>
      <c r="H5284" s="4" t="s">
        <v>10</v>
      </c>
      <c r="I5284" s="4" t="s">
        <v>6</v>
      </c>
      <c r="J5284" s="4" t="s">
        <v>24</v>
      </c>
      <c r="K5284" s="4" t="s">
        <v>24</v>
      </c>
      <c r="L5284" s="4" t="s">
        <v>24</v>
      </c>
      <c r="M5284" s="4" t="s">
        <v>9</v>
      </c>
      <c r="N5284" s="4" t="s">
        <v>9</v>
      </c>
      <c r="O5284" s="4" t="s">
        <v>24</v>
      </c>
      <c r="P5284" s="4" t="s">
        <v>24</v>
      </c>
      <c r="Q5284" s="4" t="s">
        <v>24</v>
      </c>
      <c r="R5284" s="4" t="s">
        <v>24</v>
      </c>
      <c r="S5284" s="4" t="s">
        <v>14</v>
      </c>
    </row>
    <row r="5285" spans="1:19">
      <c r="A5285" t="n">
        <v>42111</v>
      </c>
      <c r="B5285" s="26" t="n">
        <v>39</v>
      </c>
      <c r="C5285" s="7" t="n">
        <v>12</v>
      </c>
      <c r="D5285" s="7" t="n">
        <v>65533</v>
      </c>
      <c r="E5285" s="7" t="n">
        <v>205</v>
      </c>
      <c r="F5285" s="7" t="n">
        <v>0</v>
      </c>
      <c r="G5285" s="7" t="n">
        <v>7032</v>
      </c>
      <c r="H5285" s="7" t="n">
        <v>259</v>
      </c>
      <c r="I5285" s="7" t="s">
        <v>13</v>
      </c>
      <c r="J5285" s="7" t="n">
        <v>0</v>
      </c>
      <c r="K5285" s="7" t="n">
        <v>0.300000011920929</v>
      </c>
      <c r="L5285" s="7" t="n">
        <v>0</v>
      </c>
      <c r="M5285" s="7" t="n">
        <v>0</v>
      </c>
      <c r="N5285" s="7" t="n">
        <v>0</v>
      </c>
      <c r="O5285" s="7" t="n">
        <v>0</v>
      </c>
      <c r="P5285" s="7" t="n">
        <v>0.800000011920929</v>
      </c>
      <c r="Q5285" s="7" t="n">
        <v>0.800000011920929</v>
      </c>
      <c r="R5285" s="7" t="n">
        <v>0.800000011920929</v>
      </c>
      <c r="S5285" s="7" t="n">
        <v>114</v>
      </c>
    </row>
    <row r="5286" spans="1:19">
      <c r="A5286" t="s">
        <v>4</v>
      </c>
      <c r="B5286" s="4" t="s">
        <v>5</v>
      </c>
      <c r="C5286" s="4" t="s">
        <v>14</v>
      </c>
      <c r="D5286" s="4" t="s">
        <v>10</v>
      </c>
      <c r="E5286" s="4" t="s">
        <v>24</v>
      </c>
      <c r="F5286" s="4" t="s">
        <v>10</v>
      </c>
      <c r="G5286" s="4" t="s">
        <v>9</v>
      </c>
      <c r="H5286" s="4" t="s">
        <v>9</v>
      </c>
      <c r="I5286" s="4" t="s">
        <v>10</v>
      </c>
      <c r="J5286" s="4" t="s">
        <v>10</v>
      </c>
      <c r="K5286" s="4" t="s">
        <v>9</v>
      </c>
      <c r="L5286" s="4" t="s">
        <v>9</v>
      </c>
      <c r="M5286" s="4" t="s">
        <v>9</v>
      </c>
      <c r="N5286" s="4" t="s">
        <v>9</v>
      </c>
      <c r="O5286" s="4" t="s">
        <v>6</v>
      </c>
    </row>
    <row r="5287" spans="1:19">
      <c r="A5287" t="n">
        <v>42161</v>
      </c>
      <c r="B5287" s="11" t="n">
        <v>50</v>
      </c>
      <c r="C5287" s="7" t="n">
        <v>0</v>
      </c>
      <c r="D5287" s="7" t="n">
        <v>4120</v>
      </c>
      <c r="E5287" s="7" t="n">
        <v>0.800000011920929</v>
      </c>
      <c r="F5287" s="7" t="n">
        <v>0</v>
      </c>
      <c r="G5287" s="7" t="n">
        <v>0</v>
      </c>
      <c r="H5287" s="7" t="n">
        <v>0</v>
      </c>
      <c r="I5287" s="7" t="n">
        <v>0</v>
      </c>
      <c r="J5287" s="7" t="n">
        <v>65533</v>
      </c>
      <c r="K5287" s="7" t="n">
        <v>0</v>
      </c>
      <c r="L5287" s="7" t="n">
        <v>0</v>
      </c>
      <c r="M5287" s="7" t="n">
        <v>0</v>
      </c>
      <c r="N5287" s="7" t="n">
        <v>0</v>
      </c>
      <c r="O5287" s="7" t="s">
        <v>13</v>
      </c>
    </row>
    <row r="5288" spans="1:19">
      <c r="A5288" t="s">
        <v>4</v>
      </c>
      <c r="B5288" s="4" t="s">
        <v>5</v>
      </c>
      <c r="C5288" s="4" t="s">
        <v>10</v>
      </c>
      <c r="D5288" s="4" t="s">
        <v>24</v>
      </c>
      <c r="E5288" s="4" t="s">
        <v>24</v>
      </c>
      <c r="F5288" s="4" t="s">
        <v>24</v>
      </c>
      <c r="G5288" s="4" t="s">
        <v>24</v>
      </c>
    </row>
    <row r="5289" spans="1:19">
      <c r="A5289" t="n">
        <v>42200</v>
      </c>
      <c r="B5289" s="88" t="n">
        <v>131</v>
      </c>
      <c r="C5289" s="7" t="n">
        <v>0</v>
      </c>
      <c r="D5289" s="7" t="n">
        <v>0.5</v>
      </c>
      <c r="E5289" s="7" t="n">
        <v>0.100000001490116</v>
      </c>
      <c r="F5289" s="7" t="n">
        <v>2</v>
      </c>
      <c r="G5289" s="7" t="n">
        <v>0.25</v>
      </c>
    </row>
    <row r="5290" spans="1:19">
      <c r="A5290" t="s">
        <v>4</v>
      </c>
      <c r="B5290" s="4" t="s">
        <v>5</v>
      </c>
      <c r="C5290" s="4" t="s">
        <v>10</v>
      </c>
      <c r="D5290" s="4" t="s">
        <v>10</v>
      </c>
      <c r="E5290" s="4" t="s">
        <v>24</v>
      </c>
      <c r="F5290" s="4" t="s">
        <v>24</v>
      </c>
      <c r="G5290" s="4" t="s">
        <v>24</v>
      </c>
      <c r="H5290" s="4" t="s">
        <v>24</v>
      </c>
      <c r="I5290" s="4" t="s">
        <v>14</v>
      </c>
      <c r="J5290" s="4" t="s">
        <v>10</v>
      </c>
    </row>
    <row r="5291" spans="1:19">
      <c r="A5291" t="n">
        <v>42219</v>
      </c>
      <c r="B5291" s="75" t="n">
        <v>55</v>
      </c>
      <c r="C5291" s="7" t="n">
        <v>0</v>
      </c>
      <c r="D5291" s="7" t="n">
        <v>65533</v>
      </c>
      <c r="E5291" s="7" t="n">
        <v>-110.599998474121</v>
      </c>
      <c r="F5291" s="7" t="n">
        <v>0.400000005960464</v>
      </c>
      <c r="G5291" s="7" t="n">
        <v>134.979995727539</v>
      </c>
      <c r="H5291" s="7" t="n">
        <v>3</v>
      </c>
      <c r="I5291" s="7" t="n">
        <v>0</v>
      </c>
      <c r="J5291" s="7" t="n">
        <v>0</v>
      </c>
    </row>
    <row r="5292" spans="1:19">
      <c r="A5292" t="s">
        <v>4</v>
      </c>
      <c r="B5292" s="4" t="s">
        <v>5</v>
      </c>
      <c r="C5292" s="4" t="s">
        <v>10</v>
      </c>
    </row>
    <row r="5293" spans="1:19">
      <c r="A5293" t="n">
        <v>42243</v>
      </c>
      <c r="B5293" s="41" t="n">
        <v>16</v>
      </c>
      <c r="C5293" s="7" t="n">
        <v>200</v>
      </c>
    </row>
    <row r="5294" spans="1:19">
      <c r="A5294" t="s">
        <v>4</v>
      </c>
      <c r="B5294" s="4" t="s">
        <v>5</v>
      </c>
      <c r="C5294" s="4" t="s">
        <v>10</v>
      </c>
      <c r="D5294" s="4" t="s">
        <v>24</v>
      </c>
      <c r="E5294" s="4" t="s">
        <v>24</v>
      </c>
      <c r="F5294" s="4" t="s">
        <v>24</v>
      </c>
      <c r="G5294" s="4" t="s">
        <v>24</v>
      </c>
    </row>
    <row r="5295" spans="1:19">
      <c r="A5295" t="n">
        <v>42246</v>
      </c>
      <c r="B5295" s="88" t="n">
        <v>131</v>
      </c>
      <c r="C5295" s="7" t="n">
        <v>7032</v>
      </c>
      <c r="D5295" s="7" t="n">
        <v>0.5</v>
      </c>
      <c r="E5295" s="7" t="n">
        <v>0.100000001490116</v>
      </c>
      <c r="F5295" s="7" t="n">
        <v>2</v>
      </c>
      <c r="G5295" s="7" t="n">
        <v>0.25</v>
      </c>
    </row>
    <row r="5296" spans="1:19">
      <c r="A5296" t="s">
        <v>4</v>
      </c>
      <c r="B5296" s="4" t="s">
        <v>5</v>
      </c>
      <c r="C5296" s="4" t="s">
        <v>10</v>
      </c>
      <c r="D5296" s="4" t="s">
        <v>10</v>
      </c>
      <c r="E5296" s="4" t="s">
        <v>24</v>
      </c>
      <c r="F5296" s="4" t="s">
        <v>24</v>
      </c>
      <c r="G5296" s="4" t="s">
        <v>24</v>
      </c>
      <c r="H5296" s="4" t="s">
        <v>24</v>
      </c>
      <c r="I5296" s="4" t="s">
        <v>14</v>
      </c>
      <c r="J5296" s="4" t="s">
        <v>10</v>
      </c>
    </row>
    <row r="5297" spans="1:19">
      <c r="A5297" t="n">
        <v>42265</v>
      </c>
      <c r="B5297" s="75" t="n">
        <v>55</v>
      </c>
      <c r="C5297" s="7" t="n">
        <v>7032</v>
      </c>
      <c r="D5297" s="7" t="n">
        <v>65533</v>
      </c>
      <c r="E5297" s="7" t="n">
        <v>-110.599998474121</v>
      </c>
      <c r="F5297" s="7" t="n">
        <v>0.899999976158142</v>
      </c>
      <c r="G5297" s="7" t="n">
        <v>134.979995727539</v>
      </c>
      <c r="H5297" s="7" t="n">
        <v>3</v>
      </c>
      <c r="I5297" s="7" t="n">
        <v>0</v>
      </c>
      <c r="J5297" s="7" t="n">
        <v>0</v>
      </c>
    </row>
    <row r="5298" spans="1:19">
      <c r="A5298" t="s">
        <v>4</v>
      </c>
      <c r="B5298" s="4" t="s">
        <v>5</v>
      </c>
      <c r="C5298" s="4" t="s">
        <v>10</v>
      </c>
      <c r="D5298" s="4" t="s">
        <v>14</v>
      </c>
    </row>
    <row r="5299" spans="1:19">
      <c r="A5299" t="n">
        <v>42289</v>
      </c>
      <c r="B5299" s="76" t="n">
        <v>56</v>
      </c>
      <c r="C5299" s="7" t="n">
        <v>0</v>
      </c>
      <c r="D5299" s="7" t="n">
        <v>0</v>
      </c>
    </row>
    <row r="5300" spans="1:19">
      <c r="A5300" t="s">
        <v>4</v>
      </c>
      <c r="B5300" s="4" t="s">
        <v>5</v>
      </c>
      <c r="C5300" s="4" t="s">
        <v>10</v>
      </c>
      <c r="D5300" s="4" t="s">
        <v>14</v>
      </c>
    </row>
    <row r="5301" spans="1:19">
      <c r="A5301" t="n">
        <v>42293</v>
      </c>
      <c r="B5301" s="76" t="n">
        <v>56</v>
      </c>
      <c r="C5301" s="7" t="n">
        <v>7032</v>
      </c>
      <c r="D5301" s="7" t="n">
        <v>0</v>
      </c>
    </row>
    <row r="5302" spans="1:19">
      <c r="A5302" t="s">
        <v>4</v>
      </c>
      <c r="B5302" s="4" t="s">
        <v>5</v>
      </c>
      <c r="C5302" s="4" t="s">
        <v>14</v>
      </c>
      <c r="D5302" s="4" t="s">
        <v>10</v>
      </c>
      <c r="E5302" s="4" t="s">
        <v>14</v>
      </c>
    </row>
    <row r="5303" spans="1:19">
      <c r="A5303" t="n">
        <v>42297</v>
      </c>
      <c r="B5303" s="26" t="n">
        <v>39</v>
      </c>
      <c r="C5303" s="7" t="n">
        <v>14</v>
      </c>
      <c r="D5303" s="7" t="n">
        <v>65533</v>
      </c>
      <c r="E5303" s="7" t="n">
        <v>113</v>
      </c>
    </row>
    <row r="5304" spans="1:19">
      <c r="A5304" t="s">
        <v>4</v>
      </c>
      <c r="B5304" s="4" t="s">
        <v>5</v>
      </c>
      <c r="C5304" s="4" t="s">
        <v>14</v>
      </c>
      <c r="D5304" s="4" t="s">
        <v>10</v>
      </c>
      <c r="E5304" s="4" t="s">
        <v>14</v>
      </c>
    </row>
    <row r="5305" spans="1:19">
      <c r="A5305" t="n">
        <v>42302</v>
      </c>
      <c r="B5305" s="26" t="n">
        <v>39</v>
      </c>
      <c r="C5305" s="7" t="n">
        <v>14</v>
      </c>
      <c r="D5305" s="7" t="n">
        <v>65533</v>
      </c>
      <c r="E5305" s="7" t="n">
        <v>114</v>
      </c>
    </row>
    <row r="5306" spans="1:19">
      <c r="A5306" t="s">
        <v>4</v>
      </c>
      <c r="B5306" s="4" t="s">
        <v>5</v>
      </c>
      <c r="C5306" s="4" t="s">
        <v>10</v>
      </c>
    </row>
    <row r="5307" spans="1:19">
      <c r="A5307" t="n">
        <v>42307</v>
      </c>
      <c r="B5307" s="41" t="n">
        <v>16</v>
      </c>
      <c r="C5307" s="7" t="n">
        <v>100</v>
      </c>
    </row>
    <row r="5308" spans="1:19">
      <c r="A5308" t="s">
        <v>4</v>
      </c>
      <c r="B5308" s="4" t="s">
        <v>5</v>
      </c>
      <c r="C5308" s="4" t="s">
        <v>14</v>
      </c>
      <c r="D5308" s="4" t="s">
        <v>10</v>
      </c>
      <c r="E5308" s="4" t="s">
        <v>10</v>
      </c>
      <c r="F5308" s="4" t="s">
        <v>10</v>
      </c>
      <c r="G5308" s="4" t="s">
        <v>10</v>
      </c>
      <c r="H5308" s="4" t="s">
        <v>10</v>
      </c>
      <c r="I5308" s="4" t="s">
        <v>6</v>
      </c>
      <c r="J5308" s="4" t="s">
        <v>24</v>
      </c>
      <c r="K5308" s="4" t="s">
        <v>24</v>
      </c>
      <c r="L5308" s="4" t="s">
        <v>24</v>
      </c>
      <c r="M5308" s="4" t="s">
        <v>9</v>
      </c>
      <c r="N5308" s="4" t="s">
        <v>9</v>
      </c>
      <c r="O5308" s="4" t="s">
        <v>24</v>
      </c>
      <c r="P5308" s="4" t="s">
        <v>24</v>
      </c>
      <c r="Q5308" s="4" t="s">
        <v>24</v>
      </c>
      <c r="R5308" s="4" t="s">
        <v>24</v>
      </c>
      <c r="S5308" s="4" t="s">
        <v>14</v>
      </c>
    </row>
    <row r="5309" spans="1:19">
      <c r="A5309" t="n">
        <v>42310</v>
      </c>
      <c r="B5309" s="26" t="n">
        <v>39</v>
      </c>
      <c r="C5309" s="7" t="n">
        <v>12</v>
      </c>
      <c r="D5309" s="7" t="n">
        <v>65533</v>
      </c>
      <c r="E5309" s="7" t="n">
        <v>203</v>
      </c>
      <c r="F5309" s="7" t="n">
        <v>0</v>
      </c>
      <c r="G5309" s="7" t="n">
        <v>7033</v>
      </c>
      <c r="H5309" s="7" t="n">
        <v>259</v>
      </c>
      <c r="I5309" s="7" t="s">
        <v>13</v>
      </c>
      <c r="J5309" s="7" t="n">
        <v>0</v>
      </c>
      <c r="K5309" s="7" t="n">
        <v>2.40000009536743</v>
      </c>
      <c r="L5309" s="7" t="n">
        <v>0.600000023841858</v>
      </c>
      <c r="M5309" s="7" t="n">
        <v>0</v>
      </c>
      <c r="N5309" s="7" t="n">
        <v>0</v>
      </c>
      <c r="O5309" s="7" t="n">
        <v>0</v>
      </c>
      <c r="P5309" s="7" t="n">
        <v>1</v>
      </c>
      <c r="Q5309" s="7" t="n">
        <v>1</v>
      </c>
      <c r="R5309" s="7" t="n">
        <v>1</v>
      </c>
      <c r="S5309" s="7" t="n">
        <v>255</v>
      </c>
    </row>
    <row r="5310" spans="1:19">
      <c r="A5310" t="s">
        <v>4</v>
      </c>
      <c r="B5310" s="4" t="s">
        <v>5</v>
      </c>
      <c r="C5310" s="4" t="s">
        <v>14</v>
      </c>
      <c r="D5310" s="4" t="s">
        <v>10</v>
      </c>
      <c r="E5310" s="4" t="s">
        <v>24</v>
      </c>
      <c r="F5310" s="4" t="s">
        <v>10</v>
      </c>
      <c r="G5310" s="4" t="s">
        <v>9</v>
      </c>
      <c r="H5310" s="4" t="s">
        <v>9</v>
      </c>
      <c r="I5310" s="4" t="s">
        <v>10</v>
      </c>
      <c r="J5310" s="4" t="s">
        <v>10</v>
      </c>
      <c r="K5310" s="4" t="s">
        <v>9</v>
      </c>
      <c r="L5310" s="4" t="s">
        <v>9</v>
      </c>
      <c r="M5310" s="4" t="s">
        <v>9</v>
      </c>
      <c r="N5310" s="4" t="s">
        <v>9</v>
      </c>
      <c r="O5310" s="4" t="s">
        <v>6</v>
      </c>
    </row>
    <row r="5311" spans="1:19">
      <c r="A5311" t="n">
        <v>42360</v>
      </c>
      <c r="B5311" s="11" t="n">
        <v>50</v>
      </c>
      <c r="C5311" s="7" t="n">
        <v>0</v>
      </c>
      <c r="D5311" s="7" t="n">
        <v>4120</v>
      </c>
      <c r="E5311" s="7" t="n">
        <v>0.800000011920929</v>
      </c>
      <c r="F5311" s="7" t="n">
        <v>0</v>
      </c>
      <c r="G5311" s="7" t="n">
        <v>0</v>
      </c>
      <c r="H5311" s="7" t="n">
        <v>0</v>
      </c>
      <c r="I5311" s="7" t="n">
        <v>0</v>
      </c>
      <c r="J5311" s="7" t="n">
        <v>65533</v>
      </c>
      <c r="K5311" s="7" t="n">
        <v>0</v>
      </c>
      <c r="L5311" s="7" t="n">
        <v>0</v>
      </c>
      <c r="M5311" s="7" t="n">
        <v>0</v>
      </c>
      <c r="N5311" s="7" t="n">
        <v>0</v>
      </c>
      <c r="O5311" s="7" t="s">
        <v>13</v>
      </c>
    </row>
    <row r="5312" spans="1:19">
      <c r="A5312" t="s">
        <v>4</v>
      </c>
      <c r="B5312" s="4" t="s">
        <v>5</v>
      </c>
      <c r="C5312" s="4" t="s">
        <v>10</v>
      </c>
    </row>
    <row r="5313" spans="1:19">
      <c r="A5313" t="n">
        <v>42399</v>
      </c>
      <c r="B5313" s="41" t="n">
        <v>16</v>
      </c>
      <c r="C5313" s="7" t="n">
        <v>1500</v>
      </c>
    </row>
    <row r="5314" spans="1:19">
      <c r="A5314" t="s">
        <v>4</v>
      </c>
      <c r="B5314" s="4" t="s">
        <v>5</v>
      </c>
      <c r="C5314" s="4" t="s">
        <v>10</v>
      </c>
      <c r="D5314" s="4" t="s">
        <v>9</v>
      </c>
    </row>
    <row r="5315" spans="1:19">
      <c r="A5315" t="n">
        <v>42402</v>
      </c>
      <c r="B5315" s="52" t="n">
        <v>43</v>
      </c>
      <c r="C5315" s="7" t="n">
        <v>0</v>
      </c>
      <c r="D5315" s="7" t="n">
        <v>128</v>
      </c>
    </row>
    <row r="5316" spans="1:19">
      <c r="A5316" t="s">
        <v>4</v>
      </c>
      <c r="B5316" s="4" t="s">
        <v>5</v>
      </c>
      <c r="C5316" s="4" t="s">
        <v>10</v>
      </c>
      <c r="D5316" s="4" t="s">
        <v>9</v>
      </c>
    </row>
    <row r="5317" spans="1:19">
      <c r="A5317" t="n">
        <v>42409</v>
      </c>
      <c r="B5317" s="52" t="n">
        <v>43</v>
      </c>
      <c r="C5317" s="7" t="n">
        <v>7032</v>
      </c>
      <c r="D5317" s="7" t="n">
        <v>128</v>
      </c>
    </row>
    <row r="5318" spans="1:19">
      <c r="A5318" t="s">
        <v>4</v>
      </c>
      <c r="B5318" s="4" t="s">
        <v>5</v>
      </c>
      <c r="C5318" s="4" t="s">
        <v>14</v>
      </c>
      <c r="D5318" s="4" t="s">
        <v>10</v>
      </c>
    </row>
    <row r="5319" spans="1:19">
      <c r="A5319" t="n">
        <v>42416</v>
      </c>
      <c r="B5319" s="37" t="n">
        <v>58</v>
      </c>
      <c r="C5319" s="7" t="n">
        <v>255</v>
      </c>
      <c r="D5319" s="7" t="n">
        <v>0</v>
      </c>
    </row>
    <row r="5320" spans="1:19">
      <c r="A5320" t="s">
        <v>4</v>
      </c>
      <c r="B5320" s="4" t="s">
        <v>5</v>
      </c>
      <c r="C5320" s="4" t="s">
        <v>14</v>
      </c>
      <c r="D5320" s="4" t="s">
        <v>14</v>
      </c>
      <c r="E5320" s="4" t="s">
        <v>24</v>
      </c>
      <c r="F5320" s="4" t="s">
        <v>24</v>
      </c>
      <c r="G5320" s="4" t="s">
        <v>24</v>
      </c>
      <c r="H5320" s="4" t="s">
        <v>10</v>
      </c>
    </row>
    <row r="5321" spans="1:19">
      <c r="A5321" t="n">
        <v>42420</v>
      </c>
      <c r="B5321" s="66" t="n">
        <v>45</v>
      </c>
      <c r="C5321" s="7" t="n">
        <v>2</v>
      </c>
      <c r="D5321" s="7" t="n">
        <v>3</v>
      </c>
      <c r="E5321" s="7" t="n">
        <v>-112.919998168945</v>
      </c>
      <c r="F5321" s="7" t="n">
        <v>1.05999994277954</v>
      </c>
      <c r="G5321" s="7" t="n">
        <v>134.059997558594</v>
      </c>
      <c r="H5321" s="7" t="n">
        <v>5000</v>
      </c>
    </row>
    <row r="5322" spans="1:19">
      <c r="A5322" t="s">
        <v>4</v>
      </c>
      <c r="B5322" s="4" t="s">
        <v>5</v>
      </c>
      <c r="C5322" s="4" t="s">
        <v>14</v>
      </c>
      <c r="D5322" s="4" t="s">
        <v>14</v>
      </c>
      <c r="E5322" s="4" t="s">
        <v>24</v>
      </c>
      <c r="F5322" s="4" t="s">
        <v>24</v>
      </c>
      <c r="G5322" s="4" t="s">
        <v>24</v>
      </c>
      <c r="H5322" s="4" t="s">
        <v>10</v>
      </c>
      <c r="I5322" s="4" t="s">
        <v>14</v>
      </c>
    </row>
    <row r="5323" spans="1:19">
      <c r="A5323" t="n">
        <v>42437</v>
      </c>
      <c r="B5323" s="66" t="n">
        <v>45</v>
      </c>
      <c r="C5323" s="7" t="n">
        <v>4</v>
      </c>
      <c r="D5323" s="7" t="n">
        <v>3</v>
      </c>
      <c r="E5323" s="7" t="n">
        <v>337.160003662109</v>
      </c>
      <c r="F5323" s="7" t="n">
        <v>252.970001220703</v>
      </c>
      <c r="G5323" s="7" t="n">
        <v>10</v>
      </c>
      <c r="H5323" s="7" t="n">
        <v>5000</v>
      </c>
      <c r="I5323" s="7" t="n">
        <v>1</v>
      </c>
    </row>
    <row r="5324" spans="1:19">
      <c r="A5324" t="s">
        <v>4</v>
      </c>
      <c r="B5324" s="4" t="s">
        <v>5</v>
      </c>
      <c r="C5324" s="4" t="s">
        <v>14</v>
      </c>
      <c r="D5324" s="4" t="s">
        <v>14</v>
      </c>
      <c r="E5324" s="4" t="s">
        <v>24</v>
      </c>
      <c r="F5324" s="4" t="s">
        <v>10</v>
      </c>
    </row>
    <row r="5325" spans="1:19">
      <c r="A5325" t="n">
        <v>42455</v>
      </c>
      <c r="B5325" s="66" t="n">
        <v>45</v>
      </c>
      <c r="C5325" s="7" t="n">
        <v>5</v>
      </c>
      <c r="D5325" s="7" t="n">
        <v>3</v>
      </c>
      <c r="E5325" s="7" t="n">
        <v>5.30000019073486</v>
      </c>
      <c r="F5325" s="7" t="n">
        <v>5000</v>
      </c>
    </row>
    <row r="5326" spans="1:19">
      <c r="A5326" t="s">
        <v>4</v>
      </c>
      <c r="B5326" s="4" t="s">
        <v>5</v>
      </c>
      <c r="C5326" s="4" t="s">
        <v>14</v>
      </c>
      <c r="D5326" s="4" t="s">
        <v>14</v>
      </c>
      <c r="E5326" s="4" t="s">
        <v>24</v>
      </c>
      <c r="F5326" s="4" t="s">
        <v>10</v>
      </c>
    </row>
    <row r="5327" spans="1:19">
      <c r="A5327" t="n">
        <v>42464</v>
      </c>
      <c r="B5327" s="66" t="n">
        <v>45</v>
      </c>
      <c r="C5327" s="7" t="n">
        <v>11</v>
      </c>
      <c r="D5327" s="7" t="n">
        <v>3</v>
      </c>
      <c r="E5327" s="7" t="n">
        <v>45</v>
      </c>
      <c r="F5327" s="7" t="n">
        <v>5000</v>
      </c>
    </row>
    <row r="5328" spans="1:19">
      <c r="A5328" t="s">
        <v>4</v>
      </c>
      <c r="B5328" s="4" t="s">
        <v>5</v>
      </c>
      <c r="C5328" s="4" t="s">
        <v>10</v>
      </c>
    </row>
    <row r="5329" spans="1:9">
      <c r="A5329" t="n">
        <v>42473</v>
      </c>
      <c r="B5329" s="41" t="n">
        <v>16</v>
      </c>
      <c r="C5329" s="7" t="n">
        <v>300</v>
      </c>
    </row>
    <row r="5330" spans="1:9">
      <c r="A5330" t="s">
        <v>4</v>
      </c>
      <c r="B5330" s="4" t="s">
        <v>5</v>
      </c>
      <c r="C5330" s="4" t="s">
        <v>10</v>
      </c>
      <c r="D5330" s="4" t="s">
        <v>14</v>
      </c>
      <c r="E5330" s="4" t="s">
        <v>14</v>
      </c>
      <c r="F5330" s="4" t="s">
        <v>6</v>
      </c>
    </row>
    <row r="5331" spans="1:9">
      <c r="A5331" t="n">
        <v>42476</v>
      </c>
      <c r="B5331" s="61" t="n">
        <v>47</v>
      </c>
      <c r="C5331" s="7" t="n">
        <v>7033</v>
      </c>
      <c r="D5331" s="7" t="n">
        <v>0</v>
      </c>
      <c r="E5331" s="7" t="n">
        <v>0</v>
      </c>
      <c r="F5331" s="7" t="s">
        <v>408</v>
      </c>
    </row>
    <row r="5332" spans="1:9">
      <c r="A5332" t="s">
        <v>4</v>
      </c>
      <c r="B5332" s="4" t="s">
        <v>5</v>
      </c>
      <c r="C5332" s="4" t="s">
        <v>10</v>
      </c>
      <c r="D5332" s="4" t="s">
        <v>14</v>
      </c>
      <c r="E5332" s="4" t="s">
        <v>6</v>
      </c>
    </row>
    <row r="5333" spans="1:9">
      <c r="A5333" t="n">
        <v>42492</v>
      </c>
      <c r="B5333" s="84" t="n">
        <v>86</v>
      </c>
      <c r="C5333" s="7" t="n">
        <v>7033</v>
      </c>
      <c r="D5333" s="7" t="n">
        <v>0</v>
      </c>
      <c r="E5333" s="7" t="s">
        <v>13</v>
      </c>
    </row>
    <row r="5334" spans="1:9">
      <c r="A5334" t="s">
        <v>4</v>
      </c>
      <c r="B5334" s="4" t="s">
        <v>5</v>
      </c>
      <c r="C5334" s="4" t="s">
        <v>10</v>
      </c>
    </row>
    <row r="5335" spans="1:9">
      <c r="A5335" t="n">
        <v>42497</v>
      </c>
      <c r="B5335" s="41" t="n">
        <v>16</v>
      </c>
      <c r="C5335" s="7" t="n">
        <v>1000</v>
      </c>
    </row>
    <row r="5336" spans="1:9">
      <c r="A5336" t="s">
        <v>4</v>
      </c>
      <c r="B5336" s="4" t="s">
        <v>5</v>
      </c>
      <c r="C5336" s="4" t="s">
        <v>14</v>
      </c>
      <c r="D5336" s="4" t="s">
        <v>10</v>
      </c>
      <c r="E5336" s="4" t="s">
        <v>24</v>
      </c>
    </row>
    <row r="5337" spans="1:9">
      <c r="A5337" t="n">
        <v>42500</v>
      </c>
      <c r="B5337" s="37" t="n">
        <v>58</v>
      </c>
      <c r="C5337" s="7" t="n">
        <v>101</v>
      </c>
      <c r="D5337" s="7" t="n">
        <v>500</v>
      </c>
      <c r="E5337" s="7" t="n">
        <v>1</v>
      </c>
    </row>
    <row r="5338" spans="1:9">
      <c r="A5338" t="s">
        <v>4</v>
      </c>
      <c r="B5338" s="4" t="s">
        <v>5</v>
      </c>
      <c r="C5338" s="4" t="s">
        <v>14</v>
      </c>
      <c r="D5338" s="4" t="s">
        <v>10</v>
      </c>
    </row>
    <row r="5339" spans="1:9">
      <c r="A5339" t="n">
        <v>42508</v>
      </c>
      <c r="B5339" s="37" t="n">
        <v>58</v>
      </c>
      <c r="C5339" s="7" t="n">
        <v>254</v>
      </c>
      <c r="D5339" s="7" t="n">
        <v>0</v>
      </c>
    </row>
    <row r="5340" spans="1:9">
      <c r="A5340" t="s">
        <v>4</v>
      </c>
      <c r="B5340" s="4" t="s">
        <v>5</v>
      </c>
      <c r="C5340" s="4" t="s">
        <v>14</v>
      </c>
      <c r="D5340" s="4" t="s">
        <v>10</v>
      </c>
      <c r="E5340" s="4" t="s">
        <v>10</v>
      </c>
      <c r="F5340" s="4" t="s">
        <v>9</v>
      </c>
    </row>
    <row r="5341" spans="1:9">
      <c r="A5341" t="n">
        <v>42512</v>
      </c>
      <c r="B5341" s="67" t="n">
        <v>84</v>
      </c>
      <c r="C5341" s="7" t="n">
        <v>1</v>
      </c>
      <c r="D5341" s="7" t="n">
        <v>0</v>
      </c>
      <c r="E5341" s="7" t="n">
        <v>0</v>
      </c>
      <c r="F5341" s="7" t="n">
        <v>0</v>
      </c>
    </row>
    <row r="5342" spans="1:9">
      <c r="A5342" t="s">
        <v>4</v>
      </c>
      <c r="B5342" s="4" t="s">
        <v>5</v>
      </c>
      <c r="C5342" s="4" t="s">
        <v>14</v>
      </c>
    </row>
    <row r="5343" spans="1:9">
      <c r="A5343" t="n">
        <v>42522</v>
      </c>
      <c r="B5343" s="72" t="n">
        <v>116</v>
      </c>
      <c r="C5343" s="7" t="n">
        <v>0</v>
      </c>
    </row>
    <row r="5344" spans="1:9">
      <c r="A5344" t="s">
        <v>4</v>
      </c>
      <c r="B5344" s="4" t="s">
        <v>5</v>
      </c>
      <c r="C5344" s="4" t="s">
        <v>14</v>
      </c>
      <c r="D5344" s="4" t="s">
        <v>10</v>
      </c>
    </row>
    <row r="5345" spans="1:6">
      <c r="A5345" t="n">
        <v>42524</v>
      </c>
      <c r="B5345" s="72" t="n">
        <v>116</v>
      </c>
      <c r="C5345" s="7" t="n">
        <v>2</v>
      </c>
      <c r="D5345" s="7" t="n">
        <v>1</v>
      </c>
    </row>
    <row r="5346" spans="1:6">
      <c r="A5346" t="s">
        <v>4</v>
      </c>
      <c r="B5346" s="4" t="s">
        <v>5</v>
      </c>
      <c r="C5346" s="4" t="s">
        <v>14</v>
      </c>
      <c r="D5346" s="4" t="s">
        <v>9</v>
      </c>
    </row>
    <row r="5347" spans="1:6">
      <c r="A5347" t="n">
        <v>42528</v>
      </c>
      <c r="B5347" s="72" t="n">
        <v>116</v>
      </c>
      <c r="C5347" s="7" t="n">
        <v>5</v>
      </c>
      <c r="D5347" s="7" t="n">
        <v>1112014848</v>
      </c>
    </row>
    <row r="5348" spans="1:6">
      <c r="A5348" t="s">
        <v>4</v>
      </c>
      <c r="B5348" s="4" t="s">
        <v>5</v>
      </c>
      <c r="C5348" s="4" t="s">
        <v>14</v>
      </c>
      <c r="D5348" s="4" t="s">
        <v>10</v>
      </c>
    </row>
    <row r="5349" spans="1:6">
      <c r="A5349" t="n">
        <v>42534</v>
      </c>
      <c r="B5349" s="72" t="n">
        <v>116</v>
      </c>
      <c r="C5349" s="7" t="n">
        <v>6</v>
      </c>
      <c r="D5349" s="7" t="n">
        <v>1</v>
      </c>
    </row>
    <row r="5350" spans="1:6">
      <c r="A5350" t="s">
        <v>4</v>
      </c>
      <c r="B5350" s="4" t="s">
        <v>5</v>
      </c>
      <c r="C5350" s="4" t="s">
        <v>14</v>
      </c>
      <c r="D5350" s="4" t="s">
        <v>14</v>
      </c>
      <c r="E5350" s="4" t="s">
        <v>24</v>
      </c>
      <c r="F5350" s="4" t="s">
        <v>24</v>
      </c>
      <c r="G5350" s="4" t="s">
        <v>24</v>
      </c>
      <c r="H5350" s="4" t="s">
        <v>10</v>
      </c>
    </row>
    <row r="5351" spans="1:6">
      <c r="A5351" t="n">
        <v>42538</v>
      </c>
      <c r="B5351" s="66" t="n">
        <v>45</v>
      </c>
      <c r="C5351" s="7" t="n">
        <v>2</v>
      </c>
      <c r="D5351" s="7" t="n">
        <v>3</v>
      </c>
      <c r="E5351" s="7" t="n">
        <v>-110.620002746582</v>
      </c>
      <c r="F5351" s="7" t="n">
        <v>1.0900000333786</v>
      </c>
      <c r="G5351" s="7" t="n">
        <v>133.979995727539</v>
      </c>
      <c r="H5351" s="7" t="n">
        <v>0</v>
      </c>
    </row>
    <row r="5352" spans="1:6">
      <c r="A5352" t="s">
        <v>4</v>
      </c>
      <c r="B5352" s="4" t="s">
        <v>5</v>
      </c>
      <c r="C5352" s="4" t="s">
        <v>14</v>
      </c>
      <c r="D5352" s="4" t="s">
        <v>14</v>
      </c>
      <c r="E5352" s="4" t="s">
        <v>24</v>
      </c>
      <c r="F5352" s="4" t="s">
        <v>24</v>
      </c>
      <c r="G5352" s="4" t="s">
        <v>24</v>
      </c>
      <c r="H5352" s="4" t="s">
        <v>10</v>
      </c>
      <c r="I5352" s="4" t="s">
        <v>14</v>
      </c>
    </row>
    <row r="5353" spans="1:6">
      <c r="A5353" t="n">
        <v>42555</v>
      </c>
      <c r="B5353" s="66" t="n">
        <v>45</v>
      </c>
      <c r="C5353" s="7" t="n">
        <v>4</v>
      </c>
      <c r="D5353" s="7" t="n">
        <v>3</v>
      </c>
      <c r="E5353" s="7" t="n">
        <v>340.579986572266</v>
      </c>
      <c r="F5353" s="7" t="n">
        <v>168.169998168945</v>
      </c>
      <c r="G5353" s="7" t="n">
        <v>348</v>
      </c>
      <c r="H5353" s="7" t="n">
        <v>0</v>
      </c>
      <c r="I5353" s="7" t="n">
        <v>0</v>
      </c>
    </row>
    <row r="5354" spans="1:6">
      <c r="A5354" t="s">
        <v>4</v>
      </c>
      <c r="B5354" s="4" t="s">
        <v>5</v>
      </c>
      <c r="C5354" s="4" t="s">
        <v>14</v>
      </c>
      <c r="D5354" s="4" t="s">
        <v>14</v>
      </c>
      <c r="E5354" s="4" t="s">
        <v>24</v>
      </c>
      <c r="F5354" s="4" t="s">
        <v>10</v>
      </c>
    </row>
    <row r="5355" spans="1:6">
      <c r="A5355" t="n">
        <v>42573</v>
      </c>
      <c r="B5355" s="66" t="n">
        <v>45</v>
      </c>
      <c r="C5355" s="7" t="n">
        <v>5</v>
      </c>
      <c r="D5355" s="7" t="n">
        <v>3</v>
      </c>
      <c r="E5355" s="7" t="n">
        <v>5.40000009536743</v>
      </c>
      <c r="F5355" s="7" t="n">
        <v>0</v>
      </c>
    </row>
    <row r="5356" spans="1:6">
      <c r="A5356" t="s">
        <v>4</v>
      </c>
      <c r="B5356" s="4" t="s">
        <v>5</v>
      </c>
      <c r="C5356" s="4" t="s">
        <v>14</v>
      </c>
      <c r="D5356" s="4" t="s">
        <v>14</v>
      </c>
      <c r="E5356" s="4" t="s">
        <v>24</v>
      </c>
      <c r="F5356" s="4" t="s">
        <v>10</v>
      </c>
    </row>
    <row r="5357" spans="1:6">
      <c r="A5357" t="n">
        <v>42582</v>
      </c>
      <c r="B5357" s="66" t="n">
        <v>45</v>
      </c>
      <c r="C5357" s="7" t="n">
        <v>11</v>
      </c>
      <c r="D5357" s="7" t="n">
        <v>3</v>
      </c>
      <c r="E5357" s="7" t="n">
        <v>45</v>
      </c>
      <c r="F5357" s="7" t="n">
        <v>0</v>
      </c>
    </row>
    <row r="5358" spans="1:6">
      <c r="A5358" t="s">
        <v>4</v>
      </c>
      <c r="B5358" s="4" t="s">
        <v>5</v>
      </c>
      <c r="C5358" s="4" t="s">
        <v>14</v>
      </c>
      <c r="D5358" s="4" t="s">
        <v>14</v>
      </c>
      <c r="E5358" s="4" t="s">
        <v>24</v>
      </c>
      <c r="F5358" s="4" t="s">
        <v>24</v>
      </c>
      <c r="G5358" s="4" t="s">
        <v>24</v>
      </c>
      <c r="H5358" s="4" t="s">
        <v>10</v>
      </c>
    </row>
    <row r="5359" spans="1:6">
      <c r="A5359" t="n">
        <v>42591</v>
      </c>
      <c r="B5359" s="66" t="n">
        <v>45</v>
      </c>
      <c r="C5359" s="7" t="n">
        <v>2</v>
      </c>
      <c r="D5359" s="7" t="n">
        <v>3</v>
      </c>
      <c r="E5359" s="7" t="n">
        <v>-110.620002746582</v>
      </c>
      <c r="F5359" s="7" t="n">
        <v>3.20000004768372</v>
      </c>
      <c r="G5359" s="7" t="n">
        <v>133.979995727539</v>
      </c>
      <c r="H5359" s="7" t="n">
        <v>5000</v>
      </c>
    </row>
    <row r="5360" spans="1:6">
      <c r="A5360" t="s">
        <v>4</v>
      </c>
      <c r="B5360" s="4" t="s">
        <v>5</v>
      </c>
      <c r="C5360" s="4" t="s">
        <v>14</v>
      </c>
      <c r="D5360" s="4" t="s">
        <v>14</v>
      </c>
      <c r="E5360" s="4" t="s">
        <v>24</v>
      </c>
      <c r="F5360" s="4" t="s">
        <v>24</v>
      </c>
      <c r="G5360" s="4" t="s">
        <v>24</v>
      </c>
      <c r="H5360" s="4" t="s">
        <v>10</v>
      </c>
      <c r="I5360" s="4" t="s">
        <v>14</v>
      </c>
    </row>
    <row r="5361" spans="1:9">
      <c r="A5361" t="n">
        <v>42608</v>
      </c>
      <c r="B5361" s="66" t="n">
        <v>45</v>
      </c>
      <c r="C5361" s="7" t="n">
        <v>4</v>
      </c>
      <c r="D5361" s="7" t="n">
        <v>3</v>
      </c>
      <c r="E5361" s="7" t="n">
        <v>351.75</v>
      </c>
      <c r="F5361" s="7" t="n">
        <v>111.830001831055</v>
      </c>
      <c r="G5361" s="7" t="n">
        <v>348</v>
      </c>
      <c r="H5361" s="7" t="n">
        <v>5000</v>
      </c>
      <c r="I5361" s="7" t="n">
        <v>1</v>
      </c>
    </row>
    <row r="5362" spans="1:9">
      <c r="A5362" t="s">
        <v>4</v>
      </c>
      <c r="B5362" s="4" t="s">
        <v>5</v>
      </c>
      <c r="C5362" s="4" t="s">
        <v>14</v>
      </c>
      <c r="D5362" s="4" t="s">
        <v>14</v>
      </c>
      <c r="E5362" s="4" t="s">
        <v>24</v>
      </c>
      <c r="F5362" s="4" t="s">
        <v>10</v>
      </c>
    </row>
    <row r="5363" spans="1:9">
      <c r="A5363" t="n">
        <v>42626</v>
      </c>
      <c r="B5363" s="66" t="n">
        <v>45</v>
      </c>
      <c r="C5363" s="7" t="n">
        <v>5</v>
      </c>
      <c r="D5363" s="7" t="n">
        <v>3</v>
      </c>
      <c r="E5363" s="7" t="n">
        <v>5.40000009536743</v>
      </c>
      <c r="F5363" s="7" t="n">
        <v>5000</v>
      </c>
    </row>
    <row r="5364" spans="1:9">
      <c r="A5364" t="s">
        <v>4</v>
      </c>
      <c r="B5364" s="4" t="s">
        <v>5</v>
      </c>
      <c r="C5364" s="4" t="s">
        <v>14</v>
      </c>
      <c r="D5364" s="4" t="s">
        <v>14</v>
      </c>
      <c r="E5364" s="4" t="s">
        <v>24</v>
      </c>
      <c r="F5364" s="4" t="s">
        <v>10</v>
      </c>
    </row>
    <row r="5365" spans="1:9">
      <c r="A5365" t="n">
        <v>42635</v>
      </c>
      <c r="B5365" s="66" t="n">
        <v>45</v>
      </c>
      <c r="C5365" s="7" t="n">
        <v>11</v>
      </c>
      <c r="D5365" s="7" t="n">
        <v>3</v>
      </c>
      <c r="E5365" s="7" t="n">
        <v>45</v>
      </c>
      <c r="F5365" s="7" t="n">
        <v>5000</v>
      </c>
    </row>
    <row r="5366" spans="1:9">
      <c r="A5366" t="s">
        <v>4</v>
      </c>
      <c r="B5366" s="4" t="s">
        <v>5</v>
      </c>
      <c r="C5366" s="4" t="s">
        <v>10</v>
      </c>
      <c r="D5366" s="4" t="s">
        <v>14</v>
      </c>
      <c r="E5366" s="4" t="s">
        <v>6</v>
      </c>
      <c r="F5366" s="4" t="s">
        <v>24</v>
      </c>
      <c r="G5366" s="4" t="s">
        <v>24</v>
      </c>
      <c r="H5366" s="4" t="s">
        <v>24</v>
      </c>
    </row>
    <row r="5367" spans="1:9">
      <c r="A5367" t="n">
        <v>42644</v>
      </c>
      <c r="B5367" s="60" t="n">
        <v>48</v>
      </c>
      <c r="C5367" s="7" t="n">
        <v>7033</v>
      </c>
      <c r="D5367" s="7" t="n">
        <v>0</v>
      </c>
      <c r="E5367" s="7" t="s">
        <v>404</v>
      </c>
      <c r="F5367" s="7" t="n">
        <v>-1</v>
      </c>
      <c r="G5367" s="7" t="n">
        <v>1</v>
      </c>
      <c r="H5367" s="7" t="n">
        <v>0</v>
      </c>
    </row>
    <row r="5368" spans="1:9">
      <c r="A5368" t="s">
        <v>4</v>
      </c>
      <c r="B5368" s="4" t="s">
        <v>5</v>
      </c>
      <c r="C5368" s="4" t="s">
        <v>14</v>
      </c>
      <c r="D5368" s="4" t="s">
        <v>10</v>
      </c>
      <c r="E5368" s="4" t="s">
        <v>24</v>
      </c>
      <c r="F5368" s="4" t="s">
        <v>10</v>
      </c>
      <c r="G5368" s="4" t="s">
        <v>9</v>
      </c>
      <c r="H5368" s="4" t="s">
        <v>9</v>
      </c>
      <c r="I5368" s="4" t="s">
        <v>10</v>
      </c>
      <c r="J5368" s="4" t="s">
        <v>10</v>
      </c>
      <c r="K5368" s="4" t="s">
        <v>9</v>
      </c>
      <c r="L5368" s="4" t="s">
        <v>9</v>
      </c>
      <c r="M5368" s="4" t="s">
        <v>9</v>
      </c>
      <c r="N5368" s="4" t="s">
        <v>9</v>
      </c>
      <c r="O5368" s="4" t="s">
        <v>6</v>
      </c>
    </row>
    <row r="5369" spans="1:9">
      <c r="A5369" t="n">
        <v>42671</v>
      </c>
      <c r="B5369" s="11" t="n">
        <v>50</v>
      </c>
      <c r="C5369" s="7" t="n">
        <v>0</v>
      </c>
      <c r="D5369" s="7" t="n">
        <v>4400</v>
      </c>
      <c r="E5369" s="7" t="n">
        <v>1</v>
      </c>
      <c r="F5369" s="7" t="n">
        <v>200</v>
      </c>
      <c r="G5369" s="7" t="n">
        <v>0</v>
      </c>
      <c r="H5369" s="7" t="n">
        <v>-1065353216</v>
      </c>
      <c r="I5369" s="7" t="n">
        <v>0</v>
      </c>
      <c r="J5369" s="7" t="n">
        <v>65533</v>
      </c>
      <c r="K5369" s="7" t="n">
        <v>0</v>
      </c>
      <c r="L5369" s="7" t="n">
        <v>0</v>
      </c>
      <c r="M5369" s="7" t="n">
        <v>0</v>
      </c>
      <c r="N5369" s="7" t="n">
        <v>0</v>
      </c>
      <c r="O5369" s="7" t="s">
        <v>13</v>
      </c>
    </row>
    <row r="5370" spans="1:9">
      <c r="A5370" t="s">
        <v>4</v>
      </c>
      <c r="B5370" s="4" t="s">
        <v>5</v>
      </c>
      <c r="C5370" s="4" t="s">
        <v>10</v>
      </c>
    </row>
    <row r="5371" spans="1:9">
      <c r="A5371" t="n">
        <v>42710</v>
      </c>
      <c r="B5371" s="41" t="n">
        <v>16</v>
      </c>
      <c r="C5371" s="7" t="n">
        <v>2000</v>
      </c>
    </row>
    <row r="5372" spans="1:9">
      <c r="A5372" t="s">
        <v>4</v>
      </c>
      <c r="B5372" s="4" t="s">
        <v>5</v>
      </c>
      <c r="C5372" s="4" t="s">
        <v>14</v>
      </c>
      <c r="D5372" s="4" t="s">
        <v>10</v>
      </c>
      <c r="E5372" s="4" t="s">
        <v>24</v>
      </c>
      <c r="F5372" s="4" t="s">
        <v>10</v>
      </c>
      <c r="G5372" s="4" t="s">
        <v>9</v>
      </c>
      <c r="H5372" s="4" t="s">
        <v>9</v>
      </c>
      <c r="I5372" s="4" t="s">
        <v>10</v>
      </c>
      <c r="J5372" s="4" t="s">
        <v>10</v>
      </c>
      <c r="K5372" s="4" t="s">
        <v>9</v>
      </c>
      <c r="L5372" s="4" t="s">
        <v>9</v>
      </c>
      <c r="M5372" s="4" t="s">
        <v>9</v>
      </c>
      <c r="N5372" s="4" t="s">
        <v>9</v>
      </c>
      <c r="O5372" s="4" t="s">
        <v>6</v>
      </c>
    </row>
    <row r="5373" spans="1:9">
      <c r="A5373" t="n">
        <v>42713</v>
      </c>
      <c r="B5373" s="11" t="n">
        <v>50</v>
      </c>
      <c r="C5373" s="7" t="n">
        <v>0</v>
      </c>
      <c r="D5373" s="7" t="n">
        <v>4400</v>
      </c>
      <c r="E5373" s="7" t="n">
        <v>0.600000023841858</v>
      </c>
      <c r="F5373" s="7" t="n">
        <v>400</v>
      </c>
      <c r="G5373" s="7" t="n">
        <v>0</v>
      </c>
      <c r="H5373" s="7" t="n">
        <v>0</v>
      </c>
      <c r="I5373" s="7" t="n">
        <v>0</v>
      </c>
      <c r="J5373" s="7" t="n">
        <v>65533</v>
      </c>
      <c r="K5373" s="7" t="n">
        <v>0</v>
      </c>
      <c r="L5373" s="7" t="n">
        <v>0</v>
      </c>
      <c r="M5373" s="7" t="n">
        <v>0</v>
      </c>
      <c r="N5373" s="7" t="n">
        <v>0</v>
      </c>
      <c r="O5373" s="7" t="s">
        <v>13</v>
      </c>
    </row>
    <row r="5374" spans="1:9">
      <c r="A5374" t="s">
        <v>4</v>
      </c>
      <c r="B5374" s="4" t="s">
        <v>5</v>
      </c>
      <c r="C5374" s="4" t="s">
        <v>10</v>
      </c>
      <c r="D5374" s="4" t="s">
        <v>9</v>
      </c>
      <c r="E5374" s="4" t="s">
        <v>14</v>
      </c>
    </row>
    <row r="5375" spans="1:9">
      <c r="A5375" t="n">
        <v>42752</v>
      </c>
      <c r="B5375" s="81" t="n">
        <v>35</v>
      </c>
      <c r="C5375" s="7" t="n">
        <v>7033</v>
      </c>
      <c r="D5375" s="7" t="n">
        <v>0</v>
      </c>
      <c r="E5375" s="7" t="n">
        <v>0</v>
      </c>
    </row>
    <row r="5376" spans="1:9">
      <c r="A5376" t="s">
        <v>4</v>
      </c>
      <c r="B5376" s="4" t="s">
        <v>5</v>
      </c>
      <c r="C5376" s="4" t="s">
        <v>14</v>
      </c>
      <c r="D5376" s="4" t="s">
        <v>14</v>
      </c>
      <c r="E5376" s="4" t="s">
        <v>14</v>
      </c>
      <c r="F5376" s="4" t="s">
        <v>14</v>
      </c>
    </row>
    <row r="5377" spans="1:15">
      <c r="A5377" t="n">
        <v>42760</v>
      </c>
      <c r="B5377" s="8" t="n">
        <v>14</v>
      </c>
      <c r="C5377" s="7" t="n">
        <v>0</v>
      </c>
      <c r="D5377" s="7" t="n">
        <v>1</v>
      </c>
      <c r="E5377" s="7" t="n">
        <v>0</v>
      </c>
      <c r="F5377" s="7" t="n">
        <v>0</v>
      </c>
    </row>
    <row r="5378" spans="1:15">
      <c r="A5378" t="s">
        <v>4</v>
      </c>
      <c r="B5378" s="4" t="s">
        <v>5</v>
      </c>
      <c r="C5378" s="4" t="s">
        <v>14</v>
      </c>
      <c r="D5378" s="4" t="s">
        <v>10</v>
      </c>
      <c r="E5378" s="4" t="s">
        <v>6</v>
      </c>
    </row>
    <row r="5379" spans="1:15">
      <c r="A5379" t="n">
        <v>42765</v>
      </c>
      <c r="B5379" s="57" t="n">
        <v>51</v>
      </c>
      <c r="C5379" s="7" t="n">
        <v>4</v>
      </c>
      <c r="D5379" s="7" t="n">
        <v>1560</v>
      </c>
      <c r="E5379" s="7" t="s">
        <v>76</v>
      </c>
    </row>
    <row r="5380" spans="1:15">
      <c r="A5380" t="s">
        <v>4</v>
      </c>
      <c r="B5380" s="4" t="s">
        <v>5</v>
      </c>
      <c r="C5380" s="4" t="s">
        <v>10</v>
      </c>
    </row>
    <row r="5381" spans="1:15">
      <c r="A5381" t="n">
        <v>42778</v>
      </c>
      <c r="B5381" s="41" t="n">
        <v>16</v>
      </c>
      <c r="C5381" s="7" t="n">
        <v>0</v>
      </c>
    </row>
    <row r="5382" spans="1:15">
      <c r="A5382" t="s">
        <v>4</v>
      </c>
      <c r="B5382" s="4" t="s">
        <v>5</v>
      </c>
      <c r="C5382" s="4" t="s">
        <v>10</v>
      </c>
      <c r="D5382" s="4" t="s">
        <v>14</v>
      </c>
      <c r="E5382" s="4" t="s">
        <v>9</v>
      </c>
      <c r="F5382" s="4" t="s">
        <v>50</v>
      </c>
      <c r="G5382" s="4" t="s">
        <v>14</v>
      </c>
      <c r="H5382" s="4" t="s">
        <v>14</v>
      </c>
    </row>
    <row r="5383" spans="1:15">
      <c r="A5383" t="n">
        <v>42781</v>
      </c>
      <c r="B5383" s="58" t="n">
        <v>26</v>
      </c>
      <c r="C5383" s="7" t="n">
        <v>1560</v>
      </c>
      <c r="D5383" s="7" t="n">
        <v>17</v>
      </c>
      <c r="E5383" s="7" t="n">
        <v>61150</v>
      </c>
      <c r="F5383" s="7" t="s">
        <v>423</v>
      </c>
      <c r="G5383" s="7" t="n">
        <v>2</v>
      </c>
      <c r="H5383" s="7" t="n">
        <v>0</v>
      </c>
    </row>
    <row r="5384" spans="1:15">
      <c r="A5384" t="s">
        <v>4</v>
      </c>
      <c r="B5384" s="4" t="s">
        <v>5</v>
      </c>
    </row>
    <row r="5385" spans="1:15">
      <c r="A5385" t="n">
        <v>42819</v>
      </c>
      <c r="B5385" s="33" t="n">
        <v>28</v>
      </c>
    </row>
    <row r="5386" spans="1:15">
      <c r="A5386" t="s">
        <v>4</v>
      </c>
      <c r="B5386" s="4" t="s">
        <v>5</v>
      </c>
      <c r="C5386" s="4" t="s">
        <v>10</v>
      </c>
      <c r="D5386" s="4" t="s">
        <v>14</v>
      </c>
    </row>
    <row r="5387" spans="1:15">
      <c r="A5387" t="n">
        <v>42820</v>
      </c>
      <c r="B5387" s="69" t="n">
        <v>89</v>
      </c>
      <c r="C5387" s="7" t="n">
        <v>65533</v>
      </c>
      <c r="D5387" s="7" t="n">
        <v>1</v>
      </c>
    </row>
    <row r="5388" spans="1:15">
      <c r="A5388" t="s">
        <v>4</v>
      </c>
      <c r="B5388" s="4" t="s">
        <v>5</v>
      </c>
      <c r="C5388" s="4" t="s">
        <v>9</v>
      </c>
    </row>
    <row r="5389" spans="1:15">
      <c r="A5389" t="n">
        <v>42824</v>
      </c>
      <c r="B5389" s="44" t="n">
        <v>15</v>
      </c>
      <c r="C5389" s="7" t="n">
        <v>256</v>
      </c>
    </row>
    <row r="5390" spans="1:15">
      <c r="A5390" t="s">
        <v>4</v>
      </c>
      <c r="B5390" s="4" t="s">
        <v>5</v>
      </c>
      <c r="C5390" s="4" t="s">
        <v>14</v>
      </c>
      <c r="D5390" s="4" t="s">
        <v>10</v>
      </c>
    </row>
    <row r="5391" spans="1:15">
      <c r="A5391" t="n">
        <v>42829</v>
      </c>
      <c r="B5391" s="66" t="n">
        <v>45</v>
      </c>
      <c r="C5391" s="7" t="n">
        <v>7</v>
      </c>
      <c r="D5391" s="7" t="n">
        <v>255</v>
      </c>
    </row>
    <row r="5392" spans="1:15">
      <c r="A5392" t="s">
        <v>4</v>
      </c>
      <c r="B5392" s="4" t="s">
        <v>5</v>
      </c>
      <c r="C5392" s="4" t="s">
        <v>14</v>
      </c>
      <c r="D5392" s="4" t="s">
        <v>10</v>
      </c>
      <c r="E5392" s="4" t="s">
        <v>24</v>
      </c>
    </row>
    <row r="5393" spans="1:8">
      <c r="A5393" t="n">
        <v>42833</v>
      </c>
      <c r="B5393" s="37" t="n">
        <v>58</v>
      </c>
      <c r="C5393" s="7" t="n">
        <v>101</v>
      </c>
      <c r="D5393" s="7" t="n">
        <v>300</v>
      </c>
      <c r="E5393" s="7" t="n">
        <v>1</v>
      </c>
    </row>
    <row r="5394" spans="1:8">
      <c r="A5394" t="s">
        <v>4</v>
      </c>
      <c r="B5394" s="4" t="s">
        <v>5</v>
      </c>
      <c r="C5394" s="4" t="s">
        <v>14</v>
      </c>
      <c r="D5394" s="4" t="s">
        <v>10</v>
      </c>
    </row>
    <row r="5395" spans="1:8">
      <c r="A5395" t="n">
        <v>42841</v>
      </c>
      <c r="B5395" s="37" t="n">
        <v>58</v>
      </c>
      <c r="C5395" s="7" t="n">
        <v>254</v>
      </c>
      <c r="D5395" s="7" t="n">
        <v>0</v>
      </c>
    </row>
    <row r="5396" spans="1:8">
      <c r="A5396" t="s">
        <v>4</v>
      </c>
      <c r="B5396" s="4" t="s">
        <v>5</v>
      </c>
      <c r="C5396" s="4" t="s">
        <v>14</v>
      </c>
      <c r="D5396" s="4" t="s">
        <v>14</v>
      </c>
      <c r="E5396" s="4" t="s">
        <v>24</v>
      </c>
      <c r="F5396" s="4" t="s">
        <v>24</v>
      </c>
      <c r="G5396" s="4" t="s">
        <v>24</v>
      </c>
      <c r="H5396" s="4" t="s">
        <v>10</v>
      </c>
    </row>
    <row r="5397" spans="1:8">
      <c r="A5397" t="n">
        <v>42845</v>
      </c>
      <c r="B5397" s="66" t="n">
        <v>45</v>
      </c>
      <c r="C5397" s="7" t="n">
        <v>2</v>
      </c>
      <c r="D5397" s="7" t="n">
        <v>3</v>
      </c>
      <c r="E5397" s="7" t="n">
        <v>-128.630004882813</v>
      </c>
      <c r="F5397" s="7" t="n">
        <v>3.86999988555908</v>
      </c>
      <c r="G5397" s="7" t="n">
        <v>135.380004882813</v>
      </c>
      <c r="H5397" s="7" t="n">
        <v>0</v>
      </c>
    </row>
    <row r="5398" spans="1:8">
      <c r="A5398" t="s">
        <v>4</v>
      </c>
      <c r="B5398" s="4" t="s">
        <v>5</v>
      </c>
      <c r="C5398" s="4" t="s">
        <v>14</v>
      </c>
      <c r="D5398" s="4" t="s">
        <v>14</v>
      </c>
      <c r="E5398" s="4" t="s">
        <v>24</v>
      </c>
      <c r="F5398" s="4" t="s">
        <v>24</v>
      </c>
      <c r="G5398" s="4" t="s">
        <v>24</v>
      </c>
      <c r="H5398" s="4" t="s">
        <v>10</v>
      </c>
      <c r="I5398" s="4" t="s">
        <v>14</v>
      </c>
    </row>
    <row r="5399" spans="1:8">
      <c r="A5399" t="n">
        <v>42862</v>
      </c>
      <c r="B5399" s="66" t="n">
        <v>45</v>
      </c>
      <c r="C5399" s="7" t="n">
        <v>4</v>
      </c>
      <c r="D5399" s="7" t="n">
        <v>3</v>
      </c>
      <c r="E5399" s="7" t="n">
        <v>351.899993896484</v>
      </c>
      <c r="F5399" s="7" t="n">
        <v>102.160003662109</v>
      </c>
      <c r="G5399" s="7" t="n">
        <v>0</v>
      </c>
      <c r="H5399" s="7" t="n">
        <v>0</v>
      </c>
      <c r="I5399" s="7" t="n">
        <v>1</v>
      </c>
    </row>
    <row r="5400" spans="1:8">
      <c r="A5400" t="s">
        <v>4</v>
      </c>
      <c r="B5400" s="4" t="s">
        <v>5</v>
      </c>
      <c r="C5400" s="4" t="s">
        <v>14</v>
      </c>
      <c r="D5400" s="4" t="s">
        <v>14</v>
      </c>
      <c r="E5400" s="4" t="s">
        <v>24</v>
      </c>
      <c r="F5400" s="4" t="s">
        <v>10</v>
      </c>
    </row>
    <row r="5401" spans="1:8">
      <c r="A5401" t="n">
        <v>42880</v>
      </c>
      <c r="B5401" s="66" t="n">
        <v>45</v>
      </c>
      <c r="C5401" s="7" t="n">
        <v>5</v>
      </c>
      <c r="D5401" s="7" t="n">
        <v>3</v>
      </c>
      <c r="E5401" s="7" t="n">
        <v>8.5</v>
      </c>
      <c r="F5401" s="7" t="n">
        <v>0</v>
      </c>
    </row>
    <row r="5402" spans="1:8">
      <c r="A5402" t="s">
        <v>4</v>
      </c>
      <c r="B5402" s="4" t="s">
        <v>5</v>
      </c>
      <c r="C5402" s="4" t="s">
        <v>14</v>
      </c>
      <c r="D5402" s="4" t="s">
        <v>14</v>
      </c>
      <c r="E5402" s="4" t="s">
        <v>24</v>
      </c>
      <c r="F5402" s="4" t="s">
        <v>10</v>
      </c>
    </row>
    <row r="5403" spans="1:8">
      <c r="A5403" t="n">
        <v>42889</v>
      </c>
      <c r="B5403" s="66" t="n">
        <v>45</v>
      </c>
      <c r="C5403" s="7" t="n">
        <v>11</v>
      </c>
      <c r="D5403" s="7" t="n">
        <v>3</v>
      </c>
      <c r="E5403" s="7" t="n">
        <v>45</v>
      </c>
      <c r="F5403" s="7" t="n">
        <v>0</v>
      </c>
    </row>
    <row r="5404" spans="1:8">
      <c r="A5404" t="s">
        <v>4</v>
      </c>
      <c r="B5404" s="4" t="s">
        <v>5</v>
      </c>
      <c r="C5404" s="4" t="s">
        <v>14</v>
      </c>
      <c r="D5404" s="4" t="s">
        <v>14</v>
      </c>
      <c r="E5404" s="4" t="s">
        <v>24</v>
      </c>
      <c r="F5404" s="4" t="s">
        <v>10</v>
      </c>
    </row>
    <row r="5405" spans="1:8">
      <c r="A5405" t="n">
        <v>42898</v>
      </c>
      <c r="B5405" s="66" t="n">
        <v>45</v>
      </c>
      <c r="C5405" s="7" t="n">
        <v>5</v>
      </c>
      <c r="D5405" s="7" t="n">
        <v>3</v>
      </c>
      <c r="E5405" s="7" t="n">
        <v>11.5</v>
      </c>
      <c r="F5405" s="7" t="n">
        <v>10000</v>
      </c>
    </row>
    <row r="5406" spans="1:8">
      <c r="A5406" t="s">
        <v>4</v>
      </c>
      <c r="B5406" s="4" t="s">
        <v>5</v>
      </c>
      <c r="C5406" s="4" t="s">
        <v>14</v>
      </c>
      <c r="D5406" s="4" t="s">
        <v>10</v>
      </c>
    </row>
    <row r="5407" spans="1:8">
      <c r="A5407" t="n">
        <v>42907</v>
      </c>
      <c r="B5407" s="37" t="n">
        <v>58</v>
      </c>
      <c r="C5407" s="7" t="n">
        <v>255</v>
      </c>
      <c r="D5407" s="7" t="n">
        <v>0</v>
      </c>
    </row>
    <row r="5408" spans="1:8">
      <c r="A5408" t="s">
        <v>4</v>
      </c>
      <c r="B5408" s="4" t="s">
        <v>5</v>
      </c>
      <c r="C5408" s="4" t="s">
        <v>10</v>
      </c>
    </row>
    <row r="5409" spans="1:9">
      <c r="A5409" t="n">
        <v>42911</v>
      </c>
      <c r="B5409" s="41" t="n">
        <v>16</v>
      </c>
      <c r="C5409" s="7" t="n">
        <v>300</v>
      </c>
    </row>
    <row r="5410" spans="1:9">
      <c r="A5410" t="s">
        <v>4</v>
      </c>
      <c r="B5410" s="4" t="s">
        <v>5</v>
      </c>
      <c r="C5410" s="4" t="s">
        <v>14</v>
      </c>
      <c r="D5410" s="4" t="s">
        <v>24</v>
      </c>
      <c r="E5410" s="4" t="s">
        <v>24</v>
      </c>
      <c r="F5410" s="4" t="s">
        <v>24</v>
      </c>
    </row>
    <row r="5411" spans="1:9">
      <c r="A5411" t="n">
        <v>42914</v>
      </c>
      <c r="B5411" s="66" t="n">
        <v>45</v>
      </c>
      <c r="C5411" s="7" t="n">
        <v>9</v>
      </c>
      <c r="D5411" s="7" t="n">
        <v>0.0500000007450581</v>
      </c>
      <c r="E5411" s="7" t="n">
        <v>0.0500000007450581</v>
      </c>
      <c r="F5411" s="7" t="n">
        <v>0.200000002980232</v>
      </c>
    </row>
    <row r="5412" spans="1:9">
      <c r="A5412" t="s">
        <v>4</v>
      </c>
      <c r="B5412" s="4" t="s">
        <v>5</v>
      </c>
      <c r="C5412" s="4" t="s">
        <v>14</v>
      </c>
      <c r="D5412" s="4" t="s">
        <v>10</v>
      </c>
      <c r="E5412" s="4" t="s">
        <v>6</v>
      </c>
    </row>
    <row r="5413" spans="1:9">
      <c r="A5413" t="n">
        <v>42928</v>
      </c>
      <c r="B5413" s="57" t="n">
        <v>51</v>
      </c>
      <c r="C5413" s="7" t="n">
        <v>4</v>
      </c>
      <c r="D5413" s="7" t="n">
        <v>1560</v>
      </c>
      <c r="E5413" s="7" t="s">
        <v>76</v>
      </c>
    </row>
    <row r="5414" spans="1:9">
      <c r="A5414" t="s">
        <v>4</v>
      </c>
      <c r="B5414" s="4" t="s">
        <v>5</v>
      </c>
      <c r="C5414" s="4" t="s">
        <v>10</v>
      </c>
    </row>
    <row r="5415" spans="1:9">
      <c r="A5415" t="n">
        <v>42941</v>
      </c>
      <c r="B5415" s="41" t="n">
        <v>16</v>
      </c>
      <c r="C5415" s="7" t="n">
        <v>0</v>
      </c>
    </row>
    <row r="5416" spans="1:9">
      <c r="A5416" t="s">
        <v>4</v>
      </c>
      <c r="B5416" s="4" t="s">
        <v>5</v>
      </c>
      <c r="C5416" s="4" t="s">
        <v>10</v>
      </c>
      <c r="D5416" s="4" t="s">
        <v>14</v>
      </c>
      <c r="E5416" s="4" t="s">
        <v>9</v>
      </c>
      <c r="F5416" s="4" t="s">
        <v>50</v>
      </c>
      <c r="G5416" s="4" t="s">
        <v>14</v>
      </c>
      <c r="H5416" s="4" t="s">
        <v>14</v>
      </c>
      <c r="I5416" s="4" t="s">
        <v>14</v>
      </c>
      <c r="J5416" s="4" t="s">
        <v>9</v>
      </c>
      <c r="K5416" s="4" t="s">
        <v>50</v>
      </c>
      <c r="L5416" s="4" t="s">
        <v>14</v>
      </c>
      <c r="M5416" s="4" t="s">
        <v>14</v>
      </c>
    </row>
    <row r="5417" spans="1:9">
      <c r="A5417" t="n">
        <v>42944</v>
      </c>
      <c r="B5417" s="58" t="n">
        <v>26</v>
      </c>
      <c r="C5417" s="7" t="n">
        <v>1560</v>
      </c>
      <c r="D5417" s="7" t="n">
        <v>17</v>
      </c>
      <c r="E5417" s="7" t="n">
        <v>61151</v>
      </c>
      <c r="F5417" s="7" t="s">
        <v>424</v>
      </c>
      <c r="G5417" s="7" t="n">
        <v>2</v>
      </c>
      <c r="H5417" s="7" t="n">
        <v>3</v>
      </c>
      <c r="I5417" s="7" t="n">
        <v>17</v>
      </c>
      <c r="J5417" s="7" t="n">
        <v>61152</v>
      </c>
      <c r="K5417" s="7" t="s">
        <v>425</v>
      </c>
      <c r="L5417" s="7" t="n">
        <v>2</v>
      </c>
      <c r="M5417" s="7" t="n">
        <v>0</v>
      </c>
    </row>
    <row r="5418" spans="1:9">
      <c r="A5418" t="s">
        <v>4</v>
      </c>
      <c r="B5418" s="4" t="s">
        <v>5</v>
      </c>
    </row>
    <row r="5419" spans="1:9">
      <c r="A5419" t="n">
        <v>43092</v>
      </c>
      <c r="B5419" s="33" t="n">
        <v>28</v>
      </c>
    </row>
    <row r="5420" spans="1:9">
      <c r="A5420" t="s">
        <v>4</v>
      </c>
      <c r="B5420" s="4" t="s">
        <v>5</v>
      </c>
      <c r="C5420" s="4" t="s">
        <v>10</v>
      </c>
    </row>
    <row r="5421" spans="1:9">
      <c r="A5421" t="n">
        <v>43093</v>
      </c>
      <c r="B5421" s="41" t="n">
        <v>16</v>
      </c>
      <c r="C5421" s="7" t="n">
        <v>500</v>
      </c>
    </row>
    <row r="5422" spans="1:9">
      <c r="A5422" t="s">
        <v>4</v>
      </c>
      <c r="B5422" s="4" t="s">
        <v>5</v>
      </c>
      <c r="C5422" s="4" t="s">
        <v>14</v>
      </c>
      <c r="D5422" s="4" t="s">
        <v>24</v>
      </c>
      <c r="E5422" s="4" t="s">
        <v>24</v>
      </c>
      <c r="F5422" s="4" t="s">
        <v>24</v>
      </c>
    </row>
    <row r="5423" spans="1:9">
      <c r="A5423" t="n">
        <v>43096</v>
      </c>
      <c r="B5423" s="66" t="n">
        <v>45</v>
      </c>
      <c r="C5423" s="7" t="n">
        <v>9</v>
      </c>
      <c r="D5423" s="7" t="n">
        <v>0.100000001490116</v>
      </c>
      <c r="E5423" s="7" t="n">
        <v>0.100000001490116</v>
      </c>
      <c r="F5423" s="7" t="n">
        <v>0.200000002980232</v>
      </c>
    </row>
    <row r="5424" spans="1:9">
      <c r="A5424" t="s">
        <v>4</v>
      </c>
      <c r="B5424" s="4" t="s">
        <v>5</v>
      </c>
      <c r="C5424" s="4" t="s">
        <v>14</v>
      </c>
      <c r="D5424" s="4" t="s">
        <v>10</v>
      </c>
      <c r="E5424" s="4" t="s">
        <v>6</v>
      </c>
    </row>
    <row r="5425" spans="1:13">
      <c r="A5425" t="n">
        <v>43110</v>
      </c>
      <c r="B5425" s="57" t="n">
        <v>51</v>
      </c>
      <c r="C5425" s="7" t="n">
        <v>4</v>
      </c>
      <c r="D5425" s="7" t="n">
        <v>1561</v>
      </c>
      <c r="E5425" s="7" t="s">
        <v>76</v>
      </c>
    </row>
    <row r="5426" spans="1:13">
      <c r="A5426" t="s">
        <v>4</v>
      </c>
      <c r="B5426" s="4" t="s">
        <v>5</v>
      </c>
      <c r="C5426" s="4" t="s">
        <v>10</v>
      </c>
    </row>
    <row r="5427" spans="1:13">
      <c r="A5427" t="n">
        <v>43123</v>
      </c>
      <c r="B5427" s="41" t="n">
        <v>16</v>
      </c>
      <c r="C5427" s="7" t="n">
        <v>0</v>
      </c>
    </row>
    <row r="5428" spans="1:13">
      <c r="A5428" t="s">
        <v>4</v>
      </c>
      <c r="B5428" s="4" t="s">
        <v>5</v>
      </c>
      <c r="C5428" s="4" t="s">
        <v>10</v>
      </c>
      <c r="D5428" s="4" t="s">
        <v>14</v>
      </c>
      <c r="E5428" s="4" t="s">
        <v>9</v>
      </c>
      <c r="F5428" s="4" t="s">
        <v>50</v>
      </c>
      <c r="G5428" s="4" t="s">
        <v>14</v>
      </c>
      <c r="H5428" s="4" t="s">
        <v>14</v>
      </c>
    </row>
    <row r="5429" spans="1:13">
      <c r="A5429" t="n">
        <v>43126</v>
      </c>
      <c r="B5429" s="58" t="n">
        <v>26</v>
      </c>
      <c r="C5429" s="7" t="n">
        <v>1561</v>
      </c>
      <c r="D5429" s="7" t="n">
        <v>17</v>
      </c>
      <c r="E5429" s="7" t="n">
        <v>61153</v>
      </c>
      <c r="F5429" s="7" t="s">
        <v>426</v>
      </c>
      <c r="G5429" s="7" t="n">
        <v>2</v>
      </c>
      <c r="H5429" s="7" t="n">
        <v>0</v>
      </c>
    </row>
    <row r="5430" spans="1:13">
      <c r="A5430" t="s">
        <v>4</v>
      </c>
      <c r="B5430" s="4" t="s">
        <v>5</v>
      </c>
      <c r="C5430" s="4" t="s">
        <v>14</v>
      </c>
      <c r="D5430" s="4" t="s">
        <v>10</v>
      </c>
      <c r="E5430" s="4" t="s">
        <v>6</v>
      </c>
    </row>
    <row r="5431" spans="1:13">
      <c r="A5431" t="n">
        <v>43157</v>
      </c>
      <c r="B5431" s="57" t="n">
        <v>51</v>
      </c>
      <c r="C5431" s="7" t="n">
        <v>4</v>
      </c>
      <c r="D5431" s="7" t="n">
        <v>1562</v>
      </c>
      <c r="E5431" s="7" t="s">
        <v>76</v>
      </c>
    </row>
    <row r="5432" spans="1:13">
      <c r="A5432" t="s">
        <v>4</v>
      </c>
      <c r="B5432" s="4" t="s">
        <v>5</v>
      </c>
      <c r="C5432" s="4" t="s">
        <v>10</v>
      </c>
    </row>
    <row r="5433" spans="1:13">
      <c r="A5433" t="n">
        <v>43170</v>
      </c>
      <c r="B5433" s="41" t="n">
        <v>16</v>
      </c>
      <c r="C5433" s="7" t="n">
        <v>0</v>
      </c>
    </row>
    <row r="5434" spans="1:13">
      <c r="A5434" t="s">
        <v>4</v>
      </c>
      <c r="B5434" s="4" t="s">
        <v>5</v>
      </c>
      <c r="C5434" s="4" t="s">
        <v>10</v>
      </c>
      <c r="D5434" s="4" t="s">
        <v>50</v>
      </c>
      <c r="E5434" s="4" t="s">
        <v>14</v>
      </c>
      <c r="F5434" s="4" t="s">
        <v>14</v>
      </c>
    </row>
    <row r="5435" spans="1:13">
      <c r="A5435" t="n">
        <v>43173</v>
      </c>
      <c r="B5435" s="58" t="n">
        <v>26</v>
      </c>
      <c r="C5435" s="7" t="n">
        <v>1562</v>
      </c>
      <c r="D5435" s="7" t="s">
        <v>427</v>
      </c>
      <c r="E5435" s="7" t="n">
        <v>2</v>
      </c>
      <c r="F5435" s="7" t="n">
        <v>0</v>
      </c>
    </row>
    <row r="5436" spans="1:13">
      <c r="A5436" t="s">
        <v>4</v>
      </c>
      <c r="B5436" s="4" t="s">
        <v>5</v>
      </c>
    </row>
    <row r="5437" spans="1:13">
      <c r="A5437" t="n">
        <v>43199</v>
      </c>
      <c r="B5437" s="33" t="n">
        <v>28</v>
      </c>
    </row>
    <row r="5438" spans="1:13">
      <c r="A5438" t="s">
        <v>4</v>
      </c>
      <c r="B5438" s="4" t="s">
        <v>5</v>
      </c>
      <c r="C5438" s="4" t="s">
        <v>10</v>
      </c>
      <c r="D5438" s="4" t="s">
        <v>14</v>
      </c>
    </row>
    <row r="5439" spans="1:13">
      <c r="A5439" t="n">
        <v>43200</v>
      </c>
      <c r="B5439" s="69" t="n">
        <v>89</v>
      </c>
      <c r="C5439" s="7" t="n">
        <v>65533</v>
      </c>
      <c r="D5439" s="7" t="n">
        <v>1</v>
      </c>
    </row>
    <row r="5440" spans="1:13">
      <c r="A5440" t="s">
        <v>4</v>
      </c>
      <c r="B5440" s="4" t="s">
        <v>5</v>
      </c>
      <c r="C5440" s="4" t="s">
        <v>14</v>
      </c>
      <c r="D5440" s="4" t="s">
        <v>10</v>
      </c>
      <c r="E5440" s="4" t="s">
        <v>24</v>
      </c>
    </row>
    <row r="5441" spans="1:8">
      <c r="A5441" t="n">
        <v>43204</v>
      </c>
      <c r="B5441" s="37" t="n">
        <v>58</v>
      </c>
      <c r="C5441" s="7" t="n">
        <v>101</v>
      </c>
      <c r="D5441" s="7" t="n">
        <v>500</v>
      </c>
      <c r="E5441" s="7" t="n">
        <v>1</v>
      </c>
    </row>
    <row r="5442" spans="1:8">
      <c r="A5442" t="s">
        <v>4</v>
      </c>
      <c r="B5442" s="4" t="s">
        <v>5</v>
      </c>
      <c r="C5442" s="4" t="s">
        <v>14</v>
      </c>
      <c r="D5442" s="4" t="s">
        <v>10</v>
      </c>
    </row>
    <row r="5443" spans="1:8">
      <c r="A5443" t="n">
        <v>43212</v>
      </c>
      <c r="B5443" s="37" t="n">
        <v>58</v>
      </c>
      <c r="C5443" s="7" t="n">
        <v>254</v>
      </c>
      <c r="D5443" s="7" t="n">
        <v>0</v>
      </c>
    </row>
    <row r="5444" spans="1:8">
      <c r="A5444" t="s">
        <v>4</v>
      </c>
      <c r="B5444" s="4" t="s">
        <v>5</v>
      </c>
      <c r="C5444" s="4" t="s">
        <v>14</v>
      </c>
    </row>
    <row r="5445" spans="1:8">
      <c r="A5445" t="n">
        <v>43216</v>
      </c>
      <c r="B5445" s="66" t="n">
        <v>45</v>
      </c>
      <c r="C5445" s="7" t="n">
        <v>0</v>
      </c>
    </row>
    <row r="5446" spans="1:8">
      <c r="A5446" t="s">
        <v>4</v>
      </c>
      <c r="B5446" s="4" t="s">
        <v>5</v>
      </c>
      <c r="C5446" s="4" t="s">
        <v>14</v>
      </c>
      <c r="D5446" s="4" t="s">
        <v>14</v>
      </c>
      <c r="E5446" s="4" t="s">
        <v>24</v>
      </c>
      <c r="F5446" s="4" t="s">
        <v>24</v>
      </c>
      <c r="G5446" s="4" t="s">
        <v>24</v>
      </c>
      <c r="H5446" s="4" t="s">
        <v>10</v>
      </c>
    </row>
    <row r="5447" spans="1:8">
      <c r="A5447" t="n">
        <v>43218</v>
      </c>
      <c r="B5447" s="66" t="n">
        <v>45</v>
      </c>
      <c r="C5447" s="7" t="n">
        <v>2</v>
      </c>
      <c r="D5447" s="7" t="n">
        <v>3</v>
      </c>
      <c r="E5447" s="7" t="n">
        <v>-119.309997558594</v>
      </c>
      <c r="F5447" s="7" t="n">
        <v>2.98000001907349</v>
      </c>
      <c r="G5447" s="7" t="n">
        <v>134.860000610352</v>
      </c>
      <c r="H5447" s="7" t="n">
        <v>0</v>
      </c>
    </row>
    <row r="5448" spans="1:8">
      <c r="A5448" t="s">
        <v>4</v>
      </c>
      <c r="B5448" s="4" t="s">
        <v>5</v>
      </c>
      <c r="C5448" s="4" t="s">
        <v>14</v>
      </c>
      <c r="D5448" s="4" t="s">
        <v>14</v>
      </c>
      <c r="E5448" s="4" t="s">
        <v>24</v>
      </c>
      <c r="F5448" s="4" t="s">
        <v>24</v>
      </c>
      <c r="G5448" s="4" t="s">
        <v>24</v>
      </c>
      <c r="H5448" s="4" t="s">
        <v>10</v>
      </c>
      <c r="I5448" s="4" t="s">
        <v>14</v>
      </c>
    </row>
    <row r="5449" spans="1:8">
      <c r="A5449" t="n">
        <v>43235</v>
      </c>
      <c r="B5449" s="66" t="n">
        <v>45</v>
      </c>
      <c r="C5449" s="7" t="n">
        <v>4</v>
      </c>
      <c r="D5449" s="7" t="n">
        <v>3</v>
      </c>
      <c r="E5449" s="7" t="n">
        <v>359.549987792969</v>
      </c>
      <c r="F5449" s="7" t="n">
        <v>247.910003662109</v>
      </c>
      <c r="G5449" s="7" t="n">
        <v>350</v>
      </c>
      <c r="H5449" s="7" t="n">
        <v>0</v>
      </c>
      <c r="I5449" s="7" t="n">
        <v>1</v>
      </c>
    </row>
    <row r="5450" spans="1:8">
      <c r="A5450" t="s">
        <v>4</v>
      </c>
      <c r="B5450" s="4" t="s">
        <v>5</v>
      </c>
      <c r="C5450" s="4" t="s">
        <v>14</v>
      </c>
      <c r="D5450" s="4" t="s">
        <v>14</v>
      </c>
      <c r="E5450" s="4" t="s">
        <v>24</v>
      </c>
      <c r="F5450" s="4" t="s">
        <v>10</v>
      </c>
    </row>
    <row r="5451" spans="1:8">
      <c r="A5451" t="n">
        <v>43253</v>
      </c>
      <c r="B5451" s="66" t="n">
        <v>45</v>
      </c>
      <c r="C5451" s="7" t="n">
        <v>5</v>
      </c>
      <c r="D5451" s="7" t="n">
        <v>3</v>
      </c>
      <c r="E5451" s="7" t="n">
        <v>19.7999992370605</v>
      </c>
      <c r="F5451" s="7" t="n">
        <v>0</v>
      </c>
    </row>
    <row r="5452" spans="1:8">
      <c r="A5452" t="s">
        <v>4</v>
      </c>
      <c r="B5452" s="4" t="s">
        <v>5</v>
      </c>
      <c r="C5452" s="4" t="s">
        <v>14</v>
      </c>
      <c r="D5452" s="4" t="s">
        <v>14</v>
      </c>
      <c r="E5452" s="4" t="s">
        <v>24</v>
      </c>
      <c r="F5452" s="4" t="s">
        <v>10</v>
      </c>
    </row>
    <row r="5453" spans="1:8">
      <c r="A5453" t="n">
        <v>43262</v>
      </c>
      <c r="B5453" s="66" t="n">
        <v>45</v>
      </c>
      <c r="C5453" s="7" t="n">
        <v>11</v>
      </c>
      <c r="D5453" s="7" t="n">
        <v>3</v>
      </c>
      <c r="E5453" s="7" t="n">
        <v>34.7000007629395</v>
      </c>
      <c r="F5453" s="7" t="n">
        <v>0</v>
      </c>
    </row>
    <row r="5454" spans="1:8">
      <c r="A5454" t="s">
        <v>4</v>
      </c>
      <c r="B5454" s="4" t="s">
        <v>5</v>
      </c>
      <c r="C5454" s="4" t="s">
        <v>14</v>
      </c>
      <c r="D5454" s="4" t="s">
        <v>14</v>
      </c>
      <c r="E5454" s="4" t="s">
        <v>24</v>
      </c>
      <c r="F5454" s="4" t="s">
        <v>24</v>
      </c>
      <c r="G5454" s="4" t="s">
        <v>24</v>
      </c>
      <c r="H5454" s="4" t="s">
        <v>10</v>
      </c>
    </row>
    <row r="5455" spans="1:8">
      <c r="A5455" t="n">
        <v>43271</v>
      </c>
      <c r="B5455" s="66" t="n">
        <v>45</v>
      </c>
      <c r="C5455" s="7" t="n">
        <v>2</v>
      </c>
      <c r="D5455" s="7" t="n">
        <v>3</v>
      </c>
      <c r="E5455" s="7" t="n">
        <v>-119.309997558594</v>
      </c>
      <c r="F5455" s="7" t="n">
        <v>2.98000001907349</v>
      </c>
      <c r="G5455" s="7" t="n">
        <v>134.860000610352</v>
      </c>
      <c r="H5455" s="7" t="n">
        <v>8000</v>
      </c>
    </row>
    <row r="5456" spans="1:8">
      <c r="A5456" t="s">
        <v>4</v>
      </c>
      <c r="B5456" s="4" t="s">
        <v>5</v>
      </c>
      <c r="C5456" s="4" t="s">
        <v>14</v>
      </c>
      <c r="D5456" s="4" t="s">
        <v>14</v>
      </c>
      <c r="E5456" s="4" t="s">
        <v>24</v>
      </c>
      <c r="F5456" s="4" t="s">
        <v>24</v>
      </c>
      <c r="G5456" s="4" t="s">
        <v>24</v>
      </c>
      <c r="H5456" s="4" t="s">
        <v>10</v>
      </c>
      <c r="I5456" s="4" t="s">
        <v>14</v>
      </c>
    </row>
    <row r="5457" spans="1:9">
      <c r="A5457" t="n">
        <v>43288</v>
      </c>
      <c r="B5457" s="66" t="n">
        <v>45</v>
      </c>
      <c r="C5457" s="7" t="n">
        <v>4</v>
      </c>
      <c r="D5457" s="7" t="n">
        <v>3</v>
      </c>
      <c r="E5457" s="7" t="n">
        <v>10.4399995803833</v>
      </c>
      <c r="F5457" s="7" t="n">
        <v>257.5</v>
      </c>
      <c r="G5457" s="7" t="n">
        <v>350</v>
      </c>
      <c r="H5457" s="7" t="n">
        <v>8000</v>
      </c>
      <c r="I5457" s="7" t="n">
        <v>1</v>
      </c>
    </row>
    <row r="5458" spans="1:9">
      <c r="A5458" t="s">
        <v>4</v>
      </c>
      <c r="B5458" s="4" t="s">
        <v>5</v>
      </c>
      <c r="C5458" s="4" t="s">
        <v>14</v>
      </c>
      <c r="D5458" s="4" t="s">
        <v>14</v>
      </c>
      <c r="E5458" s="4" t="s">
        <v>24</v>
      </c>
      <c r="F5458" s="4" t="s">
        <v>10</v>
      </c>
    </row>
    <row r="5459" spans="1:9">
      <c r="A5459" t="n">
        <v>43306</v>
      </c>
      <c r="B5459" s="66" t="n">
        <v>45</v>
      </c>
      <c r="C5459" s="7" t="n">
        <v>5</v>
      </c>
      <c r="D5459" s="7" t="n">
        <v>3</v>
      </c>
      <c r="E5459" s="7" t="n">
        <v>18.6000003814697</v>
      </c>
      <c r="F5459" s="7" t="n">
        <v>8000</v>
      </c>
    </row>
    <row r="5460" spans="1:9">
      <c r="A5460" t="s">
        <v>4</v>
      </c>
      <c r="B5460" s="4" t="s">
        <v>5</v>
      </c>
      <c r="C5460" s="4" t="s">
        <v>14</v>
      </c>
      <c r="D5460" s="4" t="s">
        <v>14</v>
      </c>
      <c r="E5460" s="4" t="s">
        <v>24</v>
      </c>
      <c r="F5460" s="4" t="s">
        <v>10</v>
      </c>
    </row>
    <row r="5461" spans="1:9">
      <c r="A5461" t="n">
        <v>43315</v>
      </c>
      <c r="B5461" s="66" t="n">
        <v>45</v>
      </c>
      <c r="C5461" s="7" t="n">
        <v>11</v>
      </c>
      <c r="D5461" s="7" t="n">
        <v>3</v>
      </c>
      <c r="E5461" s="7" t="n">
        <v>34.7000007629395</v>
      </c>
      <c r="F5461" s="7" t="n">
        <v>8000</v>
      </c>
    </row>
    <row r="5462" spans="1:9">
      <c r="A5462" t="s">
        <v>4</v>
      </c>
      <c r="B5462" s="4" t="s">
        <v>5</v>
      </c>
      <c r="C5462" s="4" t="s">
        <v>10</v>
      </c>
      <c r="D5462" s="4" t="s">
        <v>14</v>
      </c>
      <c r="E5462" s="4" t="s">
        <v>14</v>
      </c>
      <c r="F5462" s="4" t="s">
        <v>6</v>
      </c>
    </row>
    <row r="5463" spans="1:9">
      <c r="A5463" t="n">
        <v>43324</v>
      </c>
      <c r="B5463" s="19" t="n">
        <v>20</v>
      </c>
      <c r="C5463" s="7" t="n">
        <v>1561</v>
      </c>
      <c r="D5463" s="7" t="n">
        <v>2</v>
      </c>
      <c r="E5463" s="7" t="n">
        <v>11</v>
      </c>
      <c r="F5463" s="7" t="s">
        <v>428</v>
      </c>
    </row>
    <row r="5464" spans="1:9">
      <c r="A5464" t="s">
        <v>4</v>
      </c>
      <c r="B5464" s="4" t="s">
        <v>5</v>
      </c>
      <c r="C5464" s="4" t="s">
        <v>10</v>
      </c>
      <c r="D5464" s="4" t="s">
        <v>14</v>
      </c>
      <c r="E5464" s="4" t="s">
        <v>14</v>
      </c>
      <c r="F5464" s="4" t="s">
        <v>6</v>
      </c>
    </row>
    <row r="5465" spans="1:9">
      <c r="A5465" t="n">
        <v>43359</v>
      </c>
      <c r="B5465" s="19" t="n">
        <v>20</v>
      </c>
      <c r="C5465" s="7" t="n">
        <v>1562</v>
      </c>
      <c r="D5465" s="7" t="n">
        <v>2</v>
      </c>
      <c r="E5465" s="7" t="n">
        <v>11</v>
      </c>
      <c r="F5465" s="7" t="s">
        <v>429</v>
      </c>
    </row>
    <row r="5466" spans="1:9">
      <c r="A5466" t="s">
        <v>4</v>
      </c>
      <c r="B5466" s="4" t="s">
        <v>5</v>
      </c>
      <c r="C5466" s="4" t="s">
        <v>10</v>
      </c>
    </row>
    <row r="5467" spans="1:9">
      <c r="A5467" t="n">
        <v>43394</v>
      </c>
      <c r="B5467" s="41" t="n">
        <v>16</v>
      </c>
      <c r="C5467" s="7" t="n">
        <v>1500</v>
      </c>
    </row>
    <row r="5468" spans="1:9">
      <c r="A5468" t="s">
        <v>4</v>
      </c>
      <c r="B5468" s="4" t="s">
        <v>5</v>
      </c>
      <c r="C5468" s="4" t="s">
        <v>10</v>
      </c>
      <c r="D5468" s="4" t="s">
        <v>14</v>
      </c>
    </row>
    <row r="5469" spans="1:9">
      <c r="A5469" t="n">
        <v>43397</v>
      </c>
      <c r="B5469" s="68" t="n">
        <v>67</v>
      </c>
      <c r="C5469" s="7" t="n">
        <v>1561</v>
      </c>
      <c r="D5469" s="7" t="n">
        <v>2</v>
      </c>
    </row>
    <row r="5470" spans="1:9">
      <c r="A5470" t="s">
        <v>4</v>
      </c>
      <c r="B5470" s="4" t="s">
        <v>5</v>
      </c>
      <c r="C5470" s="4" t="s">
        <v>10</v>
      </c>
      <c r="D5470" s="4" t="s">
        <v>14</v>
      </c>
    </row>
    <row r="5471" spans="1:9">
      <c r="A5471" t="n">
        <v>43401</v>
      </c>
      <c r="B5471" s="68" t="n">
        <v>67</v>
      </c>
      <c r="C5471" s="7" t="n">
        <v>1562</v>
      </c>
      <c r="D5471" s="7" t="n">
        <v>2</v>
      </c>
    </row>
    <row r="5472" spans="1:9">
      <c r="A5472" t="s">
        <v>4</v>
      </c>
      <c r="B5472" s="4" t="s">
        <v>5</v>
      </c>
      <c r="C5472" s="4" t="s">
        <v>10</v>
      </c>
    </row>
    <row r="5473" spans="1:9">
      <c r="A5473" t="n">
        <v>43405</v>
      </c>
      <c r="B5473" s="41" t="n">
        <v>16</v>
      </c>
      <c r="C5473" s="7" t="n">
        <v>500</v>
      </c>
    </row>
    <row r="5474" spans="1:9">
      <c r="A5474" t="s">
        <v>4</v>
      </c>
      <c r="B5474" s="4" t="s">
        <v>5</v>
      </c>
      <c r="C5474" s="4" t="s">
        <v>10</v>
      </c>
      <c r="D5474" s="4" t="s">
        <v>14</v>
      </c>
      <c r="E5474" s="4" t="s">
        <v>6</v>
      </c>
    </row>
    <row r="5475" spans="1:9">
      <c r="A5475" t="n">
        <v>43408</v>
      </c>
      <c r="B5475" s="84" t="n">
        <v>86</v>
      </c>
      <c r="C5475" s="7" t="n">
        <v>7033</v>
      </c>
      <c r="D5475" s="7" t="n">
        <v>0</v>
      </c>
      <c r="E5475" s="7" t="s">
        <v>13</v>
      </c>
    </row>
    <row r="5476" spans="1:9">
      <c r="A5476" t="s">
        <v>4</v>
      </c>
      <c r="B5476" s="4" t="s">
        <v>5</v>
      </c>
      <c r="C5476" s="4" t="s">
        <v>10</v>
      </c>
    </row>
    <row r="5477" spans="1:9">
      <c r="A5477" t="n">
        <v>43413</v>
      </c>
      <c r="B5477" s="41" t="n">
        <v>16</v>
      </c>
      <c r="C5477" s="7" t="n">
        <v>2000</v>
      </c>
    </row>
    <row r="5478" spans="1:9">
      <c r="A5478" t="s">
        <v>4</v>
      </c>
      <c r="B5478" s="4" t="s">
        <v>5</v>
      </c>
      <c r="C5478" s="4" t="s">
        <v>14</v>
      </c>
      <c r="D5478" s="4" t="s">
        <v>10</v>
      </c>
      <c r="E5478" s="4" t="s">
        <v>24</v>
      </c>
    </row>
    <row r="5479" spans="1:9">
      <c r="A5479" t="n">
        <v>43416</v>
      </c>
      <c r="B5479" s="37" t="n">
        <v>58</v>
      </c>
      <c r="C5479" s="7" t="n">
        <v>101</v>
      </c>
      <c r="D5479" s="7" t="n">
        <v>500</v>
      </c>
      <c r="E5479" s="7" t="n">
        <v>1</v>
      </c>
    </row>
    <row r="5480" spans="1:9">
      <c r="A5480" t="s">
        <v>4</v>
      </c>
      <c r="B5480" s="4" t="s">
        <v>5</v>
      </c>
      <c r="C5480" s="4" t="s">
        <v>14</v>
      </c>
      <c r="D5480" s="4" t="s">
        <v>10</v>
      </c>
      <c r="E5480" s="4" t="s">
        <v>24</v>
      </c>
      <c r="F5480" s="4" t="s">
        <v>10</v>
      </c>
      <c r="G5480" s="4" t="s">
        <v>9</v>
      </c>
      <c r="H5480" s="4" t="s">
        <v>9</v>
      </c>
      <c r="I5480" s="4" t="s">
        <v>10</v>
      </c>
      <c r="J5480" s="4" t="s">
        <v>10</v>
      </c>
      <c r="K5480" s="4" t="s">
        <v>9</v>
      </c>
      <c r="L5480" s="4" t="s">
        <v>9</v>
      </c>
      <c r="M5480" s="4" t="s">
        <v>9</v>
      </c>
      <c r="N5480" s="4" t="s">
        <v>9</v>
      </c>
      <c r="O5480" s="4" t="s">
        <v>6</v>
      </c>
    </row>
    <row r="5481" spans="1:9">
      <c r="A5481" t="n">
        <v>43424</v>
      </c>
      <c r="B5481" s="11" t="n">
        <v>50</v>
      </c>
      <c r="C5481" s="7" t="n">
        <v>0</v>
      </c>
      <c r="D5481" s="7" t="n">
        <v>8203</v>
      </c>
      <c r="E5481" s="7" t="n">
        <v>0.800000011920929</v>
      </c>
      <c r="F5481" s="7" t="n">
        <v>500</v>
      </c>
      <c r="G5481" s="7" t="n">
        <v>0</v>
      </c>
      <c r="H5481" s="7" t="n">
        <v>0</v>
      </c>
      <c r="I5481" s="7" t="n">
        <v>0</v>
      </c>
      <c r="J5481" s="7" t="n">
        <v>65533</v>
      </c>
      <c r="K5481" s="7" t="n">
        <v>0</v>
      </c>
      <c r="L5481" s="7" t="n">
        <v>0</v>
      </c>
      <c r="M5481" s="7" t="n">
        <v>0</v>
      </c>
      <c r="N5481" s="7" t="n">
        <v>0</v>
      </c>
      <c r="O5481" s="7" t="s">
        <v>13</v>
      </c>
    </row>
    <row r="5482" spans="1:9">
      <c r="A5482" t="s">
        <v>4</v>
      </c>
      <c r="B5482" s="4" t="s">
        <v>5</v>
      </c>
      <c r="C5482" s="4" t="s">
        <v>14</v>
      </c>
      <c r="D5482" s="4" t="s">
        <v>10</v>
      </c>
      <c r="E5482" s="4" t="s">
        <v>24</v>
      </c>
      <c r="F5482" s="4" t="s">
        <v>10</v>
      </c>
      <c r="G5482" s="4" t="s">
        <v>9</v>
      </c>
      <c r="H5482" s="4" t="s">
        <v>9</v>
      </c>
      <c r="I5482" s="4" t="s">
        <v>10</v>
      </c>
      <c r="J5482" s="4" t="s">
        <v>10</v>
      </c>
      <c r="K5482" s="4" t="s">
        <v>9</v>
      </c>
      <c r="L5482" s="4" t="s">
        <v>9</v>
      </c>
      <c r="M5482" s="4" t="s">
        <v>9</v>
      </c>
      <c r="N5482" s="4" t="s">
        <v>9</v>
      </c>
      <c r="O5482" s="4" t="s">
        <v>6</v>
      </c>
    </row>
    <row r="5483" spans="1:9">
      <c r="A5483" t="n">
        <v>43463</v>
      </c>
      <c r="B5483" s="11" t="n">
        <v>50</v>
      </c>
      <c r="C5483" s="7" t="n">
        <v>0</v>
      </c>
      <c r="D5483" s="7" t="n">
        <v>8203</v>
      </c>
      <c r="E5483" s="7" t="n">
        <v>0.800000011920929</v>
      </c>
      <c r="F5483" s="7" t="n">
        <v>500</v>
      </c>
      <c r="G5483" s="7" t="n">
        <v>0</v>
      </c>
      <c r="H5483" s="7" t="n">
        <v>0</v>
      </c>
      <c r="I5483" s="7" t="n">
        <v>0</v>
      </c>
      <c r="J5483" s="7" t="n">
        <v>65533</v>
      </c>
      <c r="K5483" s="7" t="n">
        <v>0</v>
      </c>
      <c r="L5483" s="7" t="n">
        <v>0</v>
      </c>
      <c r="M5483" s="7" t="n">
        <v>0</v>
      </c>
      <c r="N5483" s="7" t="n">
        <v>0</v>
      </c>
      <c r="O5483" s="7" t="s">
        <v>13</v>
      </c>
    </row>
    <row r="5484" spans="1:9">
      <c r="A5484" t="s">
        <v>4</v>
      </c>
      <c r="B5484" s="4" t="s">
        <v>5</v>
      </c>
      <c r="C5484" s="4" t="s">
        <v>14</v>
      </c>
      <c r="D5484" s="4" t="s">
        <v>10</v>
      </c>
      <c r="E5484" s="4" t="s">
        <v>9</v>
      </c>
      <c r="F5484" s="4" t="s">
        <v>10</v>
      </c>
    </row>
    <row r="5485" spans="1:9">
      <c r="A5485" t="n">
        <v>43502</v>
      </c>
      <c r="B5485" s="11" t="n">
        <v>50</v>
      </c>
      <c r="C5485" s="7" t="n">
        <v>3</v>
      </c>
      <c r="D5485" s="7" t="n">
        <v>8060</v>
      </c>
      <c r="E5485" s="7" t="n">
        <v>0</v>
      </c>
      <c r="F5485" s="7" t="n">
        <v>500</v>
      </c>
    </row>
    <row r="5486" spans="1:9">
      <c r="A5486" t="s">
        <v>4</v>
      </c>
      <c r="B5486" s="4" t="s">
        <v>5</v>
      </c>
      <c r="C5486" s="4" t="s">
        <v>14</v>
      </c>
      <c r="D5486" s="4" t="s">
        <v>10</v>
      </c>
    </row>
    <row r="5487" spans="1:9">
      <c r="A5487" t="n">
        <v>43512</v>
      </c>
      <c r="B5487" s="37" t="n">
        <v>58</v>
      </c>
      <c r="C5487" s="7" t="n">
        <v>254</v>
      </c>
      <c r="D5487" s="7" t="n">
        <v>0</v>
      </c>
    </row>
    <row r="5488" spans="1:9">
      <c r="A5488" t="s">
        <v>4</v>
      </c>
      <c r="B5488" s="4" t="s">
        <v>5</v>
      </c>
      <c r="C5488" s="4" t="s">
        <v>14</v>
      </c>
      <c r="D5488" s="4" t="s">
        <v>14</v>
      </c>
      <c r="E5488" s="4" t="s">
        <v>9</v>
      </c>
      <c r="F5488" s="4" t="s">
        <v>14</v>
      </c>
      <c r="G5488" s="4" t="s">
        <v>14</v>
      </c>
    </row>
    <row r="5489" spans="1:15">
      <c r="A5489" t="n">
        <v>43516</v>
      </c>
      <c r="B5489" s="28" t="n">
        <v>8</v>
      </c>
      <c r="C5489" s="7" t="n">
        <v>5</v>
      </c>
      <c r="D5489" s="7" t="n">
        <v>0</v>
      </c>
      <c r="E5489" s="7" t="n">
        <v>7</v>
      </c>
      <c r="F5489" s="7" t="n">
        <v>19</v>
      </c>
      <c r="G5489" s="7" t="n">
        <v>1</v>
      </c>
    </row>
    <row r="5490" spans="1:15">
      <c r="A5490" t="s">
        <v>4</v>
      </c>
      <c r="B5490" s="4" t="s">
        <v>5</v>
      </c>
      <c r="C5490" s="4" t="s">
        <v>14</v>
      </c>
      <c r="D5490" s="4" t="s">
        <v>10</v>
      </c>
      <c r="E5490" s="4" t="s">
        <v>10</v>
      </c>
      <c r="F5490" s="4" t="s">
        <v>9</v>
      </c>
      <c r="G5490" s="4" t="s">
        <v>9</v>
      </c>
      <c r="H5490" s="4" t="s">
        <v>9</v>
      </c>
    </row>
    <row r="5491" spans="1:15">
      <c r="A5491" t="n">
        <v>43525</v>
      </c>
      <c r="B5491" s="89" t="n">
        <v>97</v>
      </c>
      <c r="C5491" s="7" t="n">
        <v>6</v>
      </c>
      <c r="D5491" s="7" t="n">
        <v>0</v>
      </c>
      <c r="E5491" s="7" t="n">
        <v>0</v>
      </c>
      <c r="F5491" s="7" t="n">
        <v>1084227584</v>
      </c>
      <c r="G5491" s="7" t="n">
        <v>1084227584</v>
      </c>
      <c r="H5491" s="7" t="n">
        <v>1084227584</v>
      </c>
    </row>
    <row r="5492" spans="1:15">
      <c r="A5492" t="s">
        <v>4</v>
      </c>
      <c r="B5492" s="4" t="s">
        <v>5</v>
      </c>
      <c r="C5492" s="4" t="s">
        <v>14</v>
      </c>
      <c r="D5492" s="4" t="s">
        <v>14</v>
      </c>
      <c r="E5492" s="4" t="s">
        <v>24</v>
      </c>
      <c r="F5492" s="4" t="s">
        <v>24</v>
      </c>
      <c r="G5492" s="4" t="s">
        <v>24</v>
      </c>
      <c r="H5492" s="4" t="s">
        <v>10</v>
      </c>
    </row>
    <row r="5493" spans="1:15">
      <c r="A5493" t="n">
        <v>43543</v>
      </c>
      <c r="B5493" s="66" t="n">
        <v>45</v>
      </c>
      <c r="C5493" s="7" t="n">
        <v>2</v>
      </c>
      <c r="D5493" s="7" t="n">
        <v>3</v>
      </c>
      <c r="E5493" s="7" t="n">
        <v>-0.46000000834465</v>
      </c>
      <c r="F5493" s="7" t="n">
        <v>-499.399993896484</v>
      </c>
      <c r="G5493" s="7" t="n">
        <v>0.219999998807907</v>
      </c>
      <c r="H5493" s="7" t="n">
        <v>0</v>
      </c>
    </row>
    <row r="5494" spans="1:15">
      <c r="A5494" t="s">
        <v>4</v>
      </c>
      <c r="B5494" s="4" t="s">
        <v>5</v>
      </c>
      <c r="C5494" s="4" t="s">
        <v>14</v>
      </c>
      <c r="D5494" s="4" t="s">
        <v>14</v>
      </c>
      <c r="E5494" s="4" t="s">
        <v>24</v>
      </c>
      <c r="F5494" s="4" t="s">
        <v>24</v>
      </c>
      <c r="G5494" s="4" t="s">
        <v>24</v>
      </c>
      <c r="H5494" s="4" t="s">
        <v>10</v>
      </c>
      <c r="I5494" s="4" t="s">
        <v>14</v>
      </c>
    </row>
    <row r="5495" spans="1:15">
      <c r="A5495" t="n">
        <v>43560</v>
      </c>
      <c r="B5495" s="66" t="n">
        <v>45</v>
      </c>
      <c r="C5495" s="7" t="n">
        <v>4</v>
      </c>
      <c r="D5495" s="7" t="n">
        <v>3</v>
      </c>
      <c r="E5495" s="7" t="n">
        <v>7.15000009536743</v>
      </c>
      <c r="F5495" s="7" t="n">
        <v>330.940002441406</v>
      </c>
      <c r="G5495" s="7" t="n">
        <v>2</v>
      </c>
      <c r="H5495" s="7" t="n">
        <v>0</v>
      </c>
      <c r="I5495" s="7" t="n">
        <v>0</v>
      </c>
    </row>
    <row r="5496" spans="1:15">
      <c r="A5496" t="s">
        <v>4</v>
      </c>
      <c r="B5496" s="4" t="s">
        <v>5</v>
      </c>
      <c r="C5496" s="4" t="s">
        <v>14</v>
      </c>
      <c r="D5496" s="4" t="s">
        <v>14</v>
      </c>
      <c r="E5496" s="4" t="s">
        <v>24</v>
      </c>
      <c r="F5496" s="4" t="s">
        <v>10</v>
      </c>
    </row>
    <row r="5497" spans="1:15">
      <c r="A5497" t="n">
        <v>43578</v>
      </c>
      <c r="B5497" s="66" t="n">
        <v>45</v>
      </c>
      <c r="C5497" s="7" t="n">
        <v>5</v>
      </c>
      <c r="D5497" s="7" t="n">
        <v>3</v>
      </c>
      <c r="E5497" s="7" t="n">
        <v>1.20000004768372</v>
      </c>
      <c r="F5497" s="7" t="n">
        <v>0</v>
      </c>
    </row>
    <row r="5498" spans="1:15">
      <c r="A5498" t="s">
        <v>4</v>
      </c>
      <c r="B5498" s="4" t="s">
        <v>5</v>
      </c>
      <c r="C5498" s="4" t="s">
        <v>14</v>
      </c>
      <c r="D5498" s="4" t="s">
        <v>14</v>
      </c>
      <c r="E5498" s="4" t="s">
        <v>24</v>
      </c>
      <c r="F5498" s="4" t="s">
        <v>10</v>
      </c>
    </row>
    <row r="5499" spans="1:15">
      <c r="A5499" t="n">
        <v>43587</v>
      </c>
      <c r="B5499" s="66" t="n">
        <v>45</v>
      </c>
      <c r="C5499" s="7" t="n">
        <v>11</v>
      </c>
      <c r="D5499" s="7" t="n">
        <v>3</v>
      </c>
      <c r="E5499" s="7" t="n">
        <v>45</v>
      </c>
      <c r="F5499" s="7" t="n">
        <v>0</v>
      </c>
    </row>
    <row r="5500" spans="1:15">
      <c r="A5500" t="s">
        <v>4</v>
      </c>
      <c r="B5500" s="4" t="s">
        <v>5</v>
      </c>
      <c r="C5500" s="4" t="s">
        <v>10</v>
      </c>
      <c r="D5500" s="4" t="s">
        <v>9</v>
      </c>
      <c r="E5500" s="4" t="s">
        <v>9</v>
      </c>
      <c r="F5500" s="4" t="s">
        <v>9</v>
      </c>
      <c r="G5500" s="4" t="s">
        <v>9</v>
      </c>
      <c r="H5500" s="4" t="s">
        <v>10</v>
      </c>
      <c r="I5500" s="4" t="s">
        <v>14</v>
      </c>
    </row>
    <row r="5501" spans="1:15">
      <c r="A5501" t="n">
        <v>43596</v>
      </c>
      <c r="B5501" s="87" t="n">
        <v>66</v>
      </c>
      <c r="C5501" s="7" t="n">
        <v>0</v>
      </c>
      <c r="D5501" s="7" t="n">
        <v>1065353216</v>
      </c>
      <c r="E5501" s="7" t="n">
        <v>1065353216</v>
      </c>
      <c r="F5501" s="7" t="n">
        <v>1065353216</v>
      </c>
      <c r="G5501" s="7" t="n">
        <v>1065353216</v>
      </c>
      <c r="H5501" s="7" t="n">
        <v>0</v>
      </c>
      <c r="I5501" s="7" t="n">
        <v>0</v>
      </c>
    </row>
    <row r="5502" spans="1:15">
      <c r="A5502" t="s">
        <v>4</v>
      </c>
      <c r="B5502" s="4" t="s">
        <v>5</v>
      </c>
      <c r="C5502" s="4" t="s">
        <v>10</v>
      </c>
      <c r="D5502" s="4" t="s">
        <v>9</v>
      </c>
      <c r="E5502" s="4" t="s">
        <v>9</v>
      </c>
      <c r="F5502" s="4" t="s">
        <v>9</v>
      </c>
      <c r="G5502" s="4" t="s">
        <v>9</v>
      </c>
      <c r="H5502" s="4" t="s">
        <v>10</v>
      </c>
      <c r="I5502" s="4" t="s">
        <v>14</v>
      </c>
    </row>
    <row r="5503" spans="1:15">
      <c r="A5503" t="n">
        <v>43618</v>
      </c>
      <c r="B5503" s="87" t="n">
        <v>66</v>
      </c>
      <c r="C5503" s="7" t="n">
        <v>7032</v>
      </c>
      <c r="D5503" s="7" t="n">
        <v>1065353216</v>
      </c>
      <c r="E5503" s="7" t="n">
        <v>1065353216</v>
      </c>
      <c r="F5503" s="7" t="n">
        <v>1065353216</v>
      </c>
      <c r="G5503" s="7" t="n">
        <v>1065353216</v>
      </c>
      <c r="H5503" s="7" t="n">
        <v>0</v>
      </c>
      <c r="I5503" s="7" t="n">
        <v>0</v>
      </c>
    </row>
    <row r="5504" spans="1:15">
      <c r="A5504" t="s">
        <v>4</v>
      </c>
      <c r="B5504" s="4" t="s">
        <v>5</v>
      </c>
      <c r="C5504" s="4" t="s">
        <v>10</v>
      </c>
      <c r="D5504" s="4" t="s">
        <v>24</v>
      </c>
      <c r="E5504" s="4" t="s">
        <v>24</v>
      </c>
      <c r="F5504" s="4" t="s">
        <v>24</v>
      </c>
      <c r="G5504" s="4" t="s">
        <v>24</v>
      </c>
    </row>
    <row r="5505" spans="1:9">
      <c r="A5505" t="n">
        <v>43640</v>
      </c>
      <c r="B5505" s="51" t="n">
        <v>46</v>
      </c>
      <c r="C5505" s="7" t="n">
        <v>0</v>
      </c>
      <c r="D5505" s="7" t="n">
        <v>0</v>
      </c>
      <c r="E5505" s="7" t="n">
        <v>-499.970001220703</v>
      </c>
      <c r="F5505" s="7" t="n">
        <v>-0.439999997615814</v>
      </c>
      <c r="G5505" s="7" t="n">
        <v>0</v>
      </c>
    </row>
    <row r="5506" spans="1:9">
      <c r="A5506" t="s">
        <v>4</v>
      </c>
      <c r="B5506" s="4" t="s">
        <v>5</v>
      </c>
      <c r="C5506" s="4" t="s">
        <v>10</v>
      </c>
      <c r="D5506" s="4" t="s">
        <v>24</v>
      </c>
      <c r="E5506" s="4" t="s">
        <v>24</v>
      </c>
      <c r="F5506" s="4" t="s">
        <v>24</v>
      </c>
      <c r="G5506" s="4" t="s">
        <v>24</v>
      </c>
    </row>
    <row r="5507" spans="1:9">
      <c r="A5507" t="n">
        <v>43659</v>
      </c>
      <c r="B5507" s="51" t="n">
        <v>46</v>
      </c>
      <c r="C5507" s="7" t="n">
        <v>7032</v>
      </c>
      <c r="D5507" s="7" t="n">
        <v>-0.540000021457672</v>
      </c>
      <c r="E5507" s="7" t="n">
        <v>-499.489990234375</v>
      </c>
      <c r="F5507" s="7" t="n">
        <v>-0.509999990463257</v>
      </c>
      <c r="G5507" s="7" t="n">
        <v>0</v>
      </c>
    </row>
    <row r="5508" spans="1:9">
      <c r="A5508" t="s">
        <v>4</v>
      </c>
      <c r="B5508" s="4" t="s">
        <v>5</v>
      </c>
      <c r="C5508" s="4" t="s">
        <v>10</v>
      </c>
    </row>
    <row r="5509" spans="1:9">
      <c r="A5509" t="n">
        <v>43678</v>
      </c>
      <c r="B5509" s="41" t="n">
        <v>16</v>
      </c>
      <c r="C5509" s="7" t="n">
        <v>0</v>
      </c>
    </row>
    <row r="5510" spans="1:9">
      <c r="A5510" t="s">
        <v>4</v>
      </c>
      <c r="B5510" s="4" t="s">
        <v>5</v>
      </c>
      <c r="C5510" s="4" t="s">
        <v>10</v>
      </c>
      <c r="D5510" s="4" t="s">
        <v>24</v>
      </c>
      <c r="E5510" s="4" t="s">
        <v>24</v>
      </c>
      <c r="F5510" s="4" t="s">
        <v>24</v>
      </c>
      <c r="G5510" s="4" t="s">
        <v>24</v>
      </c>
    </row>
    <row r="5511" spans="1:9">
      <c r="A5511" t="n">
        <v>43681</v>
      </c>
      <c r="B5511" s="51" t="n">
        <v>46</v>
      </c>
      <c r="C5511" s="7" t="n">
        <v>1590</v>
      </c>
      <c r="D5511" s="7" t="n">
        <v>0</v>
      </c>
      <c r="E5511" s="7" t="n">
        <v>-499.75</v>
      </c>
      <c r="F5511" s="7" t="n">
        <v>1.77999997138977</v>
      </c>
      <c r="G5511" s="7" t="n">
        <v>0</v>
      </c>
    </row>
    <row r="5512" spans="1:9">
      <c r="A5512" t="s">
        <v>4</v>
      </c>
      <c r="B5512" s="4" t="s">
        <v>5</v>
      </c>
      <c r="C5512" s="4" t="s">
        <v>14</v>
      </c>
      <c r="D5512" s="4" t="s">
        <v>10</v>
      </c>
      <c r="E5512" s="4" t="s">
        <v>6</v>
      </c>
      <c r="F5512" s="4" t="s">
        <v>6</v>
      </c>
      <c r="G5512" s="4" t="s">
        <v>6</v>
      </c>
      <c r="H5512" s="4" t="s">
        <v>6</v>
      </c>
    </row>
    <row r="5513" spans="1:9">
      <c r="A5513" t="n">
        <v>43700</v>
      </c>
      <c r="B5513" s="57" t="n">
        <v>51</v>
      </c>
      <c r="C5513" s="7" t="n">
        <v>3</v>
      </c>
      <c r="D5513" s="7" t="n">
        <v>0</v>
      </c>
      <c r="E5513" s="7" t="s">
        <v>177</v>
      </c>
      <c r="F5513" s="7" t="s">
        <v>178</v>
      </c>
      <c r="G5513" s="7" t="s">
        <v>169</v>
      </c>
      <c r="H5513" s="7" t="s">
        <v>170</v>
      </c>
    </row>
    <row r="5514" spans="1:9">
      <c r="A5514" t="s">
        <v>4</v>
      </c>
      <c r="B5514" s="4" t="s">
        <v>5</v>
      </c>
      <c r="C5514" s="4" t="s">
        <v>10</v>
      </c>
      <c r="D5514" s="4" t="s">
        <v>10</v>
      </c>
      <c r="E5514" s="4" t="s">
        <v>10</v>
      </c>
    </row>
    <row r="5515" spans="1:9">
      <c r="A5515" t="n">
        <v>43713</v>
      </c>
      <c r="B5515" s="73" t="n">
        <v>61</v>
      </c>
      <c r="C5515" s="7" t="n">
        <v>0</v>
      </c>
      <c r="D5515" s="7" t="n">
        <v>1590</v>
      </c>
      <c r="E5515" s="7" t="n">
        <v>0</v>
      </c>
    </row>
    <row r="5516" spans="1:9">
      <c r="A5516" t="s">
        <v>4</v>
      </c>
      <c r="B5516" s="4" t="s">
        <v>5</v>
      </c>
      <c r="C5516" s="4" t="s">
        <v>10</v>
      </c>
      <c r="D5516" s="4" t="s">
        <v>24</v>
      </c>
      <c r="E5516" s="4" t="s">
        <v>24</v>
      </c>
      <c r="F5516" s="4" t="s">
        <v>24</v>
      </c>
      <c r="G5516" s="4" t="s">
        <v>10</v>
      </c>
      <c r="H5516" s="4" t="s">
        <v>10</v>
      </c>
    </row>
    <row r="5517" spans="1:9">
      <c r="A5517" t="n">
        <v>43720</v>
      </c>
      <c r="B5517" s="53" t="n">
        <v>60</v>
      </c>
      <c r="C5517" s="7" t="n">
        <v>7032</v>
      </c>
      <c r="D5517" s="7" t="n">
        <v>0</v>
      </c>
      <c r="E5517" s="7" t="n">
        <v>0</v>
      </c>
      <c r="F5517" s="7" t="n">
        <v>0</v>
      </c>
      <c r="G5517" s="7" t="n">
        <v>0</v>
      </c>
      <c r="H5517" s="7" t="n">
        <v>1</v>
      </c>
    </row>
    <row r="5518" spans="1:9">
      <c r="A5518" t="s">
        <v>4</v>
      </c>
      <c r="B5518" s="4" t="s">
        <v>5</v>
      </c>
      <c r="C5518" s="4" t="s">
        <v>10</v>
      </c>
      <c r="D5518" s="4" t="s">
        <v>24</v>
      </c>
      <c r="E5518" s="4" t="s">
        <v>24</v>
      </c>
      <c r="F5518" s="4" t="s">
        <v>24</v>
      </c>
      <c r="G5518" s="4" t="s">
        <v>10</v>
      </c>
      <c r="H5518" s="4" t="s">
        <v>10</v>
      </c>
    </row>
    <row r="5519" spans="1:9">
      <c r="A5519" t="n">
        <v>43739</v>
      </c>
      <c r="B5519" s="53" t="n">
        <v>60</v>
      </c>
      <c r="C5519" s="7" t="n">
        <v>7032</v>
      </c>
      <c r="D5519" s="7" t="n">
        <v>0</v>
      </c>
      <c r="E5519" s="7" t="n">
        <v>0</v>
      </c>
      <c r="F5519" s="7" t="n">
        <v>0</v>
      </c>
      <c r="G5519" s="7" t="n">
        <v>0</v>
      </c>
      <c r="H5519" s="7" t="n">
        <v>0</v>
      </c>
    </row>
    <row r="5520" spans="1:9">
      <c r="A5520" t="s">
        <v>4</v>
      </c>
      <c r="B5520" s="4" t="s">
        <v>5</v>
      </c>
      <c r="C5520" s="4" t="s">
        <v>10</v>
      </c>
      <c r="D5520" s="4" t="s">
        <v>10</v>
      </c>
      <c r="E5520" s="4" t="s">
        <v>10</v>
      </c>
    </row>
    <row r="5521" spans="1:8">
      <c r="A5521" t="n">
        <v>43758</v>
      </c>
      <c r="B5521" s="73" t="n">
        <v>61</v>
      </c>
      <c r="C5521" s="7" t="n">
        <v>7032</v>
      </c>
      <c r="D5521" s="7" t="n">
        <v>65533</v>
      </c>
      <c r="E5521" s="7" t="n">
        <v>0</v>
      </c>
    </row>
    <row r="5522" spans="1:8">
      <c r="A5522" t="s">
        <v>4</v>
      </c>
      <c r="B5522" s="4" t="s">
        <v>5</v>
      </c>
      <c r="C5522" s="4" t="s">
        <v>10</v>
      </c>
    </row>
    <row r="5523" spans="1:8">
      <c r="A5523" t="n">
        <v>43765</v>
      </c>
      <c r="B5523" s="41" t="n">
        <v>16</v>
      </c>
      <c r="C5523" s="7" t="n">
        <v>0</v>
      </c>
    </row>
    <row r="5524" spans="1:8">
      <c r="A5524" t="s">
        <v>4</v>
      </c>
      <c r="B5524" s="4" t="s">
        <v>5</v>
      </c>
      <c r="C5524" s="4" t="s">
        <v>6</v>
      </c>
      <c r="D5524" s="4" t="s">
        <v>6</v>
      </c>
    </row>
    <row r="5525" spans="1:8">
      <c r="A5525" t="n">
        <v>43768</v>
      </c>
      <c r="B5525" s="42" t="n">
        <v>70</v>
      </c>
      <c r="C5525" s="7" t="s">
        <v>37</v>
      </c>
      <c r="D5525" s="7" t="s">
        <v>430</v>
      </c>
    </row>
    <row r="5526" spans="1:8">
      <c r="A5526" t="s">
        <v>4</v>
      </c>
      <c r="B5526" s="4" t="s">
        <v>5</v>
      </c>
      <c r="C5526" s="4" t="s">
        <v>10</v>
      </c>
      <c r="D5526" s="4" t="s">
        <v>14</v>
      </c>
      <c r="E5526" s="4" t="s">
        <v>6</v>
      </c>
      <c r="F5526" s="4" t="s">
        <v>24</v>
      </c>
      <c r="G5526" s="4" t="s">
        <v>24</v>
      </c>
      <c r="H5526" s="4" t="s">
        <v>24</v>
      </c>
    </row>
    <row r="5527" spans="1:8">
      <c r="A5527" t="n">
        <v>43784</v>
      </c>
      <c r="B5527" s="60" t="n">
        <v>48</v>
      </c>
      <c r="C5527" s="7" t="n">
        <v>0</v>
      </c>
      <c r="D5527" s="7" t="n">
        <v>0</v>
      </c>
      <c r="E5527" s="7" t="s">
        <v>401</v>
      </c>
      <c r="F5527" s="7" t="n">
        <v>0</v>
      </c>
      <c r="G5527" s="7" t="n">
        <v>1</v>
      </c>
      <c r="H5527" s="7" t="n">
        <v>0</v>
      </c>
    </row>
    <row r="5528" spans="1:8">
      <c r="A5528" t="s">
        <v>4</v>
      </c>
      <c r="B5528" s="4" t="s">
        <v>5</v>
      </c>
      <c r="C5528" s="4" t="s">
        <v>10</v>
      </c>
      <c r="D5528" s="4" t="s">
        <v>9</v>
      </c>
    </row>
    <row r="5529" spans="1:8">
      <c r="A5529" t="n">
        <v>43810</v>
      </c>
      <c r="B5529" s="79" t="n">
        <v>44</v>
      </c>
      <c r="C5529" s="7" t="n">
        <v>0</v>
      </c>
      <c r="D5529" s="7" t="n">
        <v>128</v>
      </c>
    </row>
    <row r="5530" spans="1:8">
      <c r="A5530" t="s">
        <v>4</v>
      </c>
      <c r="B5530" s="4" t="s">
        <v>5</v>
      </c>
      <c r="C5530" s="4" t="s">
        <v>10</v>
      </c>
      <c r="D5530" s="4" t="s">
        <v>9</v>
      </c>
    </row>
    <row r="5531" spans="1:8">
      <c r="A5531" t="n">
        <v>43817</v>
      </c>
      <c r="B5531" s="79" t="n">
        <v>44</v>
      </c>
      <c r="C5531" s="7" t="n">
        <v>7032</v>
      </c>
      <c r="D5531" s="7" t="n">
        <v>128</v>
      </c>
    </row>
    <row r="5532" spans="1:8">
      <c r="A5532" t="s">
        <v>4</v>
      </c>
      <c r="B5532" s="4" t="s">
        <v>5</v>
      </c>
      <c r="C5532" s="4" t="s">
        <v>14</v>
      </c>
      <c r="D5532" s="4" t="s">
        <v>6</v>
      </c>
      <c r="E5532" s="4" t="s">
        <v>10</v>
      </c>
    </row>
    <row r="5533" spans="1:8">
      <c r="A5533" t="n">
        <v>43824</v>
      </c>
      <c r="B5533" s="23" t="n">
        <v>94</v>
      </c>
      <c r="C5533" s="7" t="n">
        <v>0</v>
      </c>
      <c r="D5533" s="7" t="s">
        <v>42</v>
      </c>
      <c r="E5533" s="7" t="n">
        <v>4</v>
      </c>
    </row>
    <row r="5534" spans="1:8">
      <c r="A5534" t="s">
        <v>4</v>
      </c>
      <c r="B5534" s="4" t="s">
        <v>5</v>
      </c>
      <c r="C5534" s="4" t="s">
        <v>14</v>
      </c>
      <c r="D5534" s="4" t="s">
        <v>6</v>
      </c>
      <c r="E5534" s="4" t="s">
        <v>10</v>
      </c>
    </row>
    <row r="5535" spans="1:8">
      <c r="A5535" t="n">
        <v>43832</v>
      </c>
      <c r="B5535" s="23" t="n">
        <v>94</v>
      </c>
      <c r="C5535" s="7" t="n">
        <v>1</v>
      </c>
      <c r="D5535" s="7" t="s">
        <v>37</v>
      </c>
      <c r="E5535" s="7" t="n">
        <v>4</v>
      </c>
    </row>
    <row r="5536" spans="1:8">
      <c r="A5536" t="s">
        <v>4</v>
      </c>
      <c r="B5536" s="4" t="s">
        <v>5</v>
      </c>
      <c r="C5536" s="4" t="s">
        <v>14</v>
      </c>
      <c r="D5536" s="4" t="s">
        <v>14</v>
      </c>
      <c r="E5536" s="4" t="s">
        <v>24</v>
      </c>
      <c r="F5536" s="4" t="s">
        <v>24</v>
      </c>
      <c r="G5536" s="4" t="s">
        <v>24</v>
      </c>
      <c r="H5536" s="4" t="s">
        <v>10</v>
      </c>
    </row>
    <row r="5537" spans="1:8">
      <c r="A5537" t="n">
        <v>43845</v>
      </c>
      <c r="B5537" s="66" t="n">
        <v>45</v>
      </c>
      <c r="C5537" s="7" t="n">
        <v>2</v>
      </c>
      <c r="D5537" s="7" t="n">
        <v>3</v>
      </c>
      <c r="E5537" s="7" t="n">
        <v>-0.230000004172325</v>
      </c>
      <c r="F5537" s="7" t="n">
        <v>-499.070007324219</v>
      </c>
      <c r="G5537" s="7" t="n">
        <v>-0.100000001490116</v>
      </c>
      <c r="H5537" s="7" t="n">
        <v>3000</v>
      </c>
    </row>
    <row r="5538" spans="1:8">
      <c r="A5538" t="s">
        <v>4</v>
      </c>
      <c r="B5538" s="4" t="s">
        <v>5</v>
      </c>
      <c r="C5538" s="4" t="s">
        <v>14</v>
      </c>
      <c r="D5538" s="4" t="s">
        <v>14</v>
      </c>
      <c r="E5538" s="4" t="s">
        <v>24</v>
      </c>
      <c r="F5538" s="4" t="s">
        <v>24</v>
      </c>
      <c r="G5538" s="4" t="s">
        <v>24</v>
      </c>
      <c r="H5538" s="4" t="s">
        <v>10</v>
      </c>
      <c r="I5538" s="4" t="s">
        <v>14</v>
      </c>
    </row>
    <row r="5539" spans="1:8">
      <c r="A5539" t="n">
        <v>43862</v>
      </c>
      <c r="B5539" s="66" t="n">
        <v>45</v>
      </c>
      <c r="C5539" s="7" t="n">
        <v>4</v>
      </c>
      <c r="D5539" s="7" t="n">
        <v>3</v>
      </c>
      <c r="E5539" s="7" t="n">
        <v>353.369995117188</v>
      </c>
      <c r="F5539" s="7" t="n">
        <v>331.489990234375</v>
      </c>
      <c r="G5539" s="7" t="n">
        <v>2</v>
      </c>
      <c r="H5539" s="7" t="n">
        <v>3000</v>
      </c>
      <c r="I5539" s="7" t="n">
        <v>1</v>
      </c>
    </row>
    <row r="5540" spans="1:8">
      <c r="A5540" t="s">
        <v>4</v>
      </c>
      <c r="B5540" s="4" t="s">
        <v>5</v>
      </c>
      <c r="C5540" s="4" t="s">
        <v>14</v>
      </c>
      <c r="D5540" s="4" t="s">
        <v>14</v>
      </c>
      <c r="E5540" s="4" t="s">
        <v>24</v>
      </c>
      <c r="F5540" s="4" t="s">
        <v>10</v>
      </c>
    </row>
    <row r="5541" spans="1:8">
      <c r="A5541" t="n">
        <v>43880</v>
      </c>
      <c r="B5541" s="66" t="n">
        <v>45</v>
      </c>
      <c r="C5541" s="7" t="n">
        <v>5</v>
      </c>
      <c r="D5541" s="7" t="n">
        <v>3</v>
      </c>
      <c r="E5541" s="7" t="n">
        <v>1.10000002384186</v>
      </c>
      <c r="F5541" s="7" t="n">
        <v>3000</v>
      </c>
    </row>
    <row r="5542" spans="1:8">
      <c r="A5542" t="s">
        <v>4</v>
      </c>
      <c r="B5542" s="4" t="s">
        <v>5</v>
      </c>
      <c r="C5542" s="4" t="s">
        <v>14</v>
      </c>
      <c r="D5542" s="4" t="s">
        <v>14</v>
      </c>
      <c r="E5542" s="4" t="s">
        <v>24</v>
      </c>
      <c r="F5542" s="4" t="s">
        <v>10</v>
      </c>
    </row>
    <row r="5543" spans="1:8">
      <c r="A5543" t="n">
        <v>43889</v>
      </c>
      <c r="B5543" s="66" t="n">
        <v>45</v>
      </c>
      <c r="C5543" s="7" t="n">
        <v>11</v>
      </c>
      <c r="D5543" s="7" t="n">
        <v>3</v>
      </c>
      <c r="E5543" s="7" t="n">
        <v>45</v>
      </c>
      <c r="F5543" s="7" t="n">
        <v>3000</v>
      </c>
    </row>
    <row r="5544" spans="1:8">
      <c r="A5544" t="s">
        <v>4</v>
      </c>
      <c r="B5544" s="4" t="s">
        <v>5</v>
      </c>
      <c r="C5544" s="4" t="s">
        <v>14</v>
      </c>
      <c r="D5544" s="4" t="s">
        <v>10</v>
      </c>
    </row>
    <row r="5545" spans="1:8">
      <c r="A5545" t="n">
        <v>43898</v>
      </c>
      <c r="B5545" s="37" t="n">
        <v>58</v>
      </c>
      <c r="C5545" s="7" t="n">
        <v>255</v>
      </c>
      <c r="D5545" s="7" t="n">
        <v>0</v>
      </c>
    </row>
    <row r="5546" spans="1:8">
      <c r="A5546" t="s">
        <v>4</v>
      </c>
      <c r="B5546" s="4" t="s">
        <v>5</v>
      </c>
      <c r="C5546" s="4" t="s">
        <v>14</v>
      </c>
      <c r="D5546" s="4" t="s">
        <v>10</v>
      </c>
    </row>
    <row r="5547" spans="1:8">
      <c r="A5547" t="n">
        <v>43902</v>
      </c>
      <c r="B5547" s="66" t="n">
        <v>45</v>
      </c>
      <c r="C5547" s="7" t="n">
        <v>7</v>
      </c>
      <c r="D5547" s="7" t="n">
        <v>255</v>
      </c>
    </row>
    <row r="5548" spans="1:8">
      <c r="A5548" t="s">
        <v>4</v>
      </c>
      <c r="B5548" s="4" t="s">
        <v>5</v>
      </c>
      <c r="C5548" s="4" t="s">
        <v>14</v>
      </c>
      <c r="D5548" s="4" t="s">
        <v>10</v>
      </c>
      <c r="E5548" s="4" t="s">
        <v>6</v>
      </c>
    </row>
    <row r="5549" spans="1:8">
      <c r="A5549" t="n">
        <v>43906</v>
      </c>
      <c r="B5549" s="57" t="n">
        <v>51</v>
      </c>
      <c r="C5549" s="7" t="n">
        <v>4</v>
      </c>
      <c r="D5549" s="7" t="n">
        <v>0</v>
      </c>
      <c r="E5549" s="7" t="s">
        <v>431</v>
      </c>
    </row>
    <row r="5550" spans="1:8">
      <c r="A5550" t="s">
        <v>4</v>
      </c>
      <c r="B5550" s="4" t="s">
        <v>5</v>
      </c>
      <c r="C5550" s="4" t="s">
        <v>10</v>
      </c>
    </row>
    <row r="5551" spans="1:8">
      <c r="A5551" t="n">
        <v>43919</v>
      </c>
      <c r="B5551" s="41" t="n">
        <v>16</v>
      </c>
      <c r="C5551" s="7" t="n">
        <v>0</v>
      </c>
    </row>
    <row r="5552" spans="1:8">
      <c r="A5552" t="s">
        <v>4</v>
      </c>
      <c r="B5552" s="4" t="s">
        <v>5</v>
      </c>
      <c r="C5552" s="4" t="s">
        <v>10</v>
      </c>
      <c r="D5552" s="4" t="s">
        <v>14</v>
      </c>
      <c r="E5552" s="4" t="s">
        <v>9</v>
      </c>
      <c r="F5552" s="4" t="s">
        <v>50</v>
      </c>
      <c r="G5552" s="4" t="s">
        <v>14</v>
      </c>
      <c r="H5552" s="4" t="s">
        <v>14</v>
      </c>
    </row>
    <row r="5553" spans="1:9">
      <c r="A5553" t="n">
        <v>43922</v>
      </c>
      <c r="B5553" s="58" t="n">
        <v>26</v>
      </c>
      <c r="C5553" s="7" t="n">
        <v>0</v>
      </c>
      <c r="D5553" s="7" t="n">
        <v>17</v>
      </c>
      <c r="E5553" s="7" t="n">
        <v>61154</v>
      </c>
      <c r="F5553" s="7" t="s">
        <v>432</v>
      </c>
      <c r="G5553" s="7" t="n">
        <v>2</v>
      </c>
      <c r="H5553" s="7" t="n">
        <v>0</v>
      </c>
    </row>
    <row r="5554" spans="1:9">
      <c r="A5554" t="s">
        <v>4</v>
      </c>
      <c r="B5554" s="4" t="s">
        <v>5</v>
      </c>
    </row>
    <row r="5555" spans="1:9">
      <c r="A5555" t="n">
        <v>44011</v>
      </c>
      <c r="B5555" s="33" t="n">
        <v>28</v>
      </c>
    </row>
    <row r="5556" spans="1:9">
      <c r="A5556" t="s">
        <v>4</v>
      </c>
      <c r="B5556" s="4" t="s">
        <v>5</v>
      </c>
      <c r="C5556" s="4" t="s">
        <v>14</v>
      </c>
      <c r="D5556" s="4" t="s">
        <v>10</v>
      </c>
      <c r="E5556" s="4" t="s">
        <v>6</v>
      </c>
    </row>
    <row r="5557" spans="1:9">
      <c r="A5557" t="n">
        <v>44012</v>
      </c>
      <c r="B5557" s="57" t="n">
        <v>51</v>
      </c>
      <c r="C5557" s="7" t="n">
        <v>4</v>
      </c>
      <c r="D5557" s="7" t="n">
        <v>7032</v>
      </c>
      <c r="E5557" s="7" t="s">
        <v>152</v>
      </c>
    </row>
    <row r="5558" spans="1:9">
      <c r="A5558" t="s">
        <v>4</v>
      </c>
      <c r="B5558" s="4" t="s">
        <v>5</v>
      </c>
      <c r="C5558" s="4" t="s">
        <v>10</v>
      </c>
    </row>
    <row r="5559" spans="1:9">
      <c r="A5559" t="n">
        <v>44025</v>
      </c>
      <c r="B5559" s="41" t="n">
        <v>16</v>
      </c>
      <c r="C5559" s="7" t="n">
        <v>0</v>
      </c>
    </row>
    <row r="5560" spans="1:9">
      <c r="A5560" t="s">
        <v>4</v>
      </c>
      <c r="B5560" s="4" t="s">
        <v>5</v>
      </c>
      <c r="C5560" s="4" t="s">
        <v>10</v>
      </c>
      <c r="D5560" s="4" t="s">
        <v>14</v>
      </c>
      <c r="E5560" s="4" t="s">
        <v>9</v>
      </c>
      <c r="F5560" s="4" t="s">
        <v>50</v>
      </c>
      <c r="G5560" s="4" t="s">
        <v>14</v>
      </c>
      <c r="H5560" s="4" t="s">
        <v>14</v>
      </c>
      <c r="I5560" s="4" t="s">
        <v>14</v>
      </c>
      <c r="J5560" s="4" t="s">
        <v>9</v>
      </c>
      <c r="K5560" s="4" t="s">
        <v>50</v>
      </c>
      <c r="L5560" s="4" t="s">
        <v>14</v>
      </c>
      <c r="M5560" s="4" t="s">
        <v>14</v>
      </c>
    </row>
    <row r="5561" spans="1:9">
      <c r="A5561" t="n">
        <v>44028</v>
      </c>
      <c r="B5561" s="58" t="n">
        <v>26</v>
      </c>
      <c r="C5561" s="7" t="n">
        <v>7032</v>
      </c>
      <c r="D5561" s="7" t="n">
        <v>17</v>
      </c>
      <c r="E5561" s="7" t="n">
        <v>61155</v>
      </c>
      <c r="F5561" s="7" t="s">
        <v>433</v>
      </c>
      <c r="G5561" s="7" t="n">
        <v>2</v>
      </c>
      <c r="H5561" s="7" t="n">
        <v>3</v>
      </c>
      <c r="I5561" s="7" t="n">
        <v>17</v>
      </c>
      <c r="J5561" s="7" t="n">
        <v>61156</v>
      </c>
      <c r="K5561" s="7" t="s">
        <v>434</v>
      </c>
      <c r="L5561" s="7" t="n">
        <v>2</v>
      </c>
      <c r="M5561" s="7" t="n">
        <v>0</v>
      </c>
    </row>
    <row r="5562" spans="1:9">
      <c r="A5562" t="s">
        <v>4</v>
      </c>
      <c r="B5562" s="4" t="s">
        <v>5</v>
      </c>
    </row>
    <row r="5563" spans="1:9">
      <c r="A5563" t="n">
        <v>44140</v>
      </c>
      <c r="B5563" s="33" t="n">
        <v>28</v>
      </c>
    </row>
    <row r="5564" spans="1:9">
      <c r="A5564" t="s">
        <v>4</v>
      </c>
      <c r="B5564" s="4" t="s">
        <v>5</v>
      </c>
      <c r="C5564" s="4" t="s">
        <v>10</v>
      </c>
      <c r="D5564" s="4" t="s">
        <v>14</v>
      </c>
    </row>
    <row r="5565" spans="1:9">
      <c r="A5565" t="n">
        <v>44141</v>
      </c>
      <c r="B5565" s="69" t="n">
        <v>89</v>
      </c>
      <c r="C5565" s="7" t="n">
        <v>65533</v>
      </c>
      <c r="D5565" s="7" t="n">
        <v>1</v>
      </c>
    </row>
    <row r="5566" spans="1:9">
      <c r="A5566" t="s">
        <v>4</v>
      </c>
      <c r="B5566" s="4" t="s">
        <v>5</v>
      </c>
      <c r="C5566" s="4" t="s">
        <v>14</v>
      </c>
      <c r="D5566" s="4" t="s">
        <v>10</v>
      </c>
      <c r="E5566" s="4" t="s">
        <v>24</v>
      </c>
    </row>
    <row r="5567" spans="1:9">
      <c r="A5567" t="n">
        <v>44145</v>
      </c>
      <c r="B5567" s="37" t="n">
        <v>58</v>
      </c>
      <c r="C5567" s="7" t="n">
        <v>101</v>
      </c>
      <c r="D5567" s="7" t="n">
        <v>500</v>
      </c>
      <c r="E5567" s="7" t="n">
        <v>1</v>
      </c>
    </row>
    <row r="5568" spans="1:9">
      <c r="A5568" t="s">
        <v>4</v>
      </c>
      <c r="B5568" s="4" t="s">
        <v>5</v>
      </c>
      <c r="C5568" s="4" t="s">
        <v>14</v>
      </c>
      <c r="D5568" s="4" t="s">
        <v>10</v>
      </c>
    </row>
    <row r="5569" spans="1:13">
      <c r="A5569" t="n">
        <v>44153</v>
      </c>
      <c r="B5569" s="37" t="n">
        <v>58</v>
      </c>
      <c r="C5569" s="7" t="n">
        <v>254</v>
      </c>
      <c r="D5569" s="7" t="n">
        <v>0</v>
      </c>
    </row>
    <row r="5570" spans="1:13">
      <c r="A5570" t="s">
        <v>4</v>
      </c>
      <c r="B5570" s="4" t="s">
        <v>5</v>
      </c>
      <c r="C5570" s="4" t="s">
        <v>14</v>
      </c>
      <c r="D5570" s="4" t="s">
        <v>14</v>
      </c>
      <c r="E5570" s="4" t="s">
        <v>24</v>
      </c>
      <c r="F5570" s="4" t="s">
        <v>24</v>
      </c>
      <c r="G5570" s="4" t="s">
        <v>24</v>
      </c>
      <c r="H5570" s="4" t="s">
        <v>10</v>
      </c>
    </row>
    <row r="5571" spans="1:13">
      <c r="A5571" t="n">
        <v>44157</v>
      </c>
      <c r="B5571" s="66" t="n">
        <v>45</v>
      </c>
      <c r="C5571" s="7" t="n">
        <v>2</v>
      </c>
      <c r="D5571" s="7" t="n">
        <v>3</v>
      </c>
      <c r="E5571" s="7" t="n">
        <v>-0.0500000007450581</v>
      </c>
      <c r="F5571" s="7" t="n">
        <v>-498.899993896484</v>
      </c>
      <c r="G5571" s="7" t="n">
        <v>-0.0700000002980232</v>
      </c>
      <c r="H5571" s="7" t="n">
        <v>0</v>
      </c>
    </row>
    <row r="5572" spans="1:13">
      <c r="A5572" t="s">
        <v>4</v>
      </c>
      <c r="B5572" s="4" t="s">
        <v>5</v>
      </c>
      <c r="C5572" s="4" t="s">
        <v>14</v>
      </c>
      <c r="D5572" s="4" t="s">
        <v>14</v>
      </c>
      <c r="E5572" s="4" t="s">
        <v>24</v>
      </c>
      <c r="F5572" s="4" t="s">
        <v>24</v>
      </c>
      <c r="G5572" s="4" t="s">
        <v>24</v>
      </c>
      <c r="H5572" s="4" t="s">
        <v>10</v>
      </c>
      <c r="I5572" s="4" t="s">
        <v>14</v>
      </c>
    </row>
    <row r="5573" spans="1:13">
      <c r="A5573" t="n">
        <v>44174</v>
      </c>
      <c r="B5573" s="66" t="n">
        <v>45</v>
      </c>
      <c r="C5573" s="7" t="n">
        <v>4</v>
      </c>
      <c r="D5573" s="7" t="n">
        <v>3</v>
      </c>
      <c r="E5573" s="7" t="n">
        <v>349.420013427734</v>
      </c>
      <c r="F5573" s="7" t="n">
        <v>346.970001220703</v>
      </c>
      <c r="G5573" s="7" t="n">
        <v>2</v>
      </c>
      <c r="H5573" s="7" t="n">
        <v>0</v>
      </c>
      <c r="I5573" s="7" t="n">
        <v>0</v>
      </c>
    </row>
    <row r="5574" spans="1:13">
      <c r="A5574" t="s">
        <v>4</v>
      </c>
      <c r="B5574" s="4" t="s">
        <v>5</v>
      </c>
      <c r="C5574" s="4" t="s">
        <v>14</v>
      </c>
      <c r="D5574" s="4" t="s">
        <v>14</v>
      </c>
      <c r="E5574" s="4" t="s">
        <v>24</v>
      </c>
      <c r="F5574" s="4" t="s">
        <v>10</v>
      </c>
    </row>
    <row r="5575" spans="1:13">
      <c r="A5575" t="n">
        <v>44192</v>
      </c>
      <c r="B5575" s="66" t="n">
        <v>45</v>
      </c>
      <c r="C5575" s="7" t="n">
        <v>5</v>
      </c>
      <c r="D5575" s="7" t="n">
        <v>3</v>
      </c>
      <c r="E5575" s="7" t="n">
        <v>0.600000023841858</v>
      </c>
      <c r="F5575" s="7" t="n">
        <v>0</v>
      </c>
    </row>
    <row r="5576" spans="1:13">
      <c r="A5576" t="s">
        <v>4</v>
      </c>
      <c r="B5576" s="4" t="s">
        <v>5</v>
      </c>
      <c r="C5576" s="4" t="s">
        <v>14</v>
      </c>
      <c r="D5576" s="4" t="s">
        <v>14</v>
      </c>
      <c r="E5576" s="4" t="s">
        <v>24</v>
      </c>
      <c r="F5576" s="4" t="s">
        <v>10</v>
      </c>
    </row>
    <row r="5577" spans="1:13">
      <c r="A5577" t="n">
        <v>44201</v>
      </c>
      <c r="B5577" s="66" t="n">
        <v>45</v>
      </c>
      <c r="C5577" s="7" t="n">
        <v>11</v>
      </c>
      <c r="D5577" s="7" t="n">
        <v>3</v>
      </c>
      <c r="E5577" s="7" t="n">
        <v>45</v>
      </c>
      <c r="F5577" s="7" t="n">
        <v>0</v>
      </c>
    </row>
    <row r="5578" spans="1:13">
      <c r="A5578" t="s">
        <v>4</v>
      </c>
      <c r="B5578" s="4" t="s">
        <v>5</v>
      </c>
      <c r="C5578" s="4" t="s">
        <v>10</v>
      </c>
      <c r="D5578" s="4" t="s">
        <v>24</v>
      </c>
      <c r="E5578" s="4" t="s">
        <v>24</v>
      </c>
      <c r="F5578" s="4" t="s">
        <v>24</v>
      </c>
      <c r="G5578" s="4" t="s">
        <v>24</v>
      </c>
    </row>
    <row r="5579" spans="1:13">
      <c r="A5579" t="n">
        <v>44210</v>
      </c>
      <c r="B5579" s="51" t="n">
        <v>46</v>
      </c>
      <c r="C5579" s="7" t="n">
        <v>1590</v>
      </c>
      <c r="D5579" s="7" t="n">
        <v>0</v>
      </c>
      <c r="E5579" s="7" t="n">
        <v>-500.299987792969</v>
      </c>
      <c r="F5579" s="7" t="n">
        <v>0.270000010728836</v>
      </c>
      <c r="G5579" s="7" t="n">
        <v>0</v>
      </c>
    </row>
    <row r="5580" spans="1:13">
      <c r="A5580" t="s">
        <v>4</v>
      </c>
      <c r="B5580" s="4" t="s">
        <v>5</v>
      </c>
      <c r="C5580" s="4" t="s">
        <v>10</v>
      </c>
      <c r="D5580" s="4" t="s">
        <v>10</v>
      </c>
      <c r="E5580" s="4" t="s">
        <v>10</v>
      </c>
    </row>
    <row r="5581" spans="1:13">
      <c r="A5581" t="n">
        <v>44229</v>
      </c>
      <c r="B5581" s="73" t="n">
        <v>61</v>
      </c>
      <c r="C5581" s="7" t="n">
        <v>0</v>
      </c>
      <c r="D5581" s="7" t="n">
        <v>1590</v>
      </c>
      <c r="E5581" s="7" t="n">
        <v>1000</v>
      </c>
    </row>
    <row r="5582" spans="1:13">
      <c r="A5582" t="s">
        <v>4</v>
      </c>
      <c r="B5582" s="4" t="s">
        <v>5</v>
      </c>
      <c r="C5582" s="4" t="s">
        <v>14</v>
      </c>
      <c r="D5582" s="4" t="s">
        <v>10</v>
      </c>
    </row>
    <row r="5583" spans="1:13">
      <c r="A5583" t="n">
        <v>44236</v>
      </c>
      <c r="B5583" s="37" t="n">
        <v>58</v>
      </c>
      <c r="C5583" s="7" t="n">
        <v>255</v>
      </c>
      <c r="D5583" s="7" t="n">
        <v>0</v>
      </c>
    </row>
    <row r="5584" spans="1:13">
      <c r="A5584" t="s">
        <v>4</v>
      </c>
      <c r="B5584" s="4" t="s">
        <v>5</v>
      </c>
      <c r="C5584" s="4" t="s">
        <v>14</v>
      </c>
      <c r="D5584" s="4" t="s">
        <v>10</v>
      </c>
      <c r="E5584" s="4" t="s">
        <v>6</v>
      </c>
    </row>
    <row r="5585" spans="1:9">
      <c r="A5585" t="n">
        <v>44240</v>
      </c>
      <c r="B5585" s="57" t="n">
        <v>51</v>
      </c>
      <c r="C5585" s="7" t="n">
        <v>4</v>
      </c>
      <c r="D5585" s="7" t="n">
        <v>0</v>
      </c>
      <c r="E5585" s="7" t="s">
        <v>435</v>
      </c>
    </row>
    <row r="5586" spans="1:9">
      <c r="A5586" t="s">
        <v>4</v>
      </c>
      <c r="B5586" s="4" t="s">
        <v>5</v>
      </c>
      <c r="C5586" s="4" t="s">
        <v>10</v>
      </c>
    </row>
    <row r="5587" spans="1:9">
      <c r="A5587" t="n">
        <v>44254</v>
      </c>
      <c r="B5587" s="41" t="n">
        <v>16</v>
      </c>
      <c r="C5587" s="7" t="n">
        <v>0</v>
      </c>
    </row>
    <row r="5588" spans="1:9">
      <c r="A5588" t="s">
        <v>4</v>
      </c>
      <c r="B5588" s="4" t="s">
        <v>5</v>
      </c>
      <c r="C5588" s="4" t="s">
        <v>10</v>
      </c>
      <c r="D5588" s="4" t="s">
        <v>14</v>
      </c>
      <c r="E5588" s="4" t="s">
        <v>9</v>
      </c>
      <c r="F5588" s="4" t="s">
        <v>50</v>
      </c>
      <c r="G5588" s="4" t="s">
        <v>14</v>
      </c>
      <c r="H5588" s="4" t="s">
        <v>14</v>
      </c>
      <c r="I5588" s="4" t="s">
        <v>14</v>
      </c>
      <c r="J5588" s="4" t="s">
        <v>9</v>
      </c>
      <c r="K5588" s="4" t="s">
        <v>50</v>
      </c>
      <c r="L5588" s="4" t="s">
        <v>14</v>
      </c>
      <c r="M5588" s="4" t="s">
        <v>14</v>
      </c>
    </row>
    <row r="5589" spans="1:9">
      <c r="A5589" t="n">
        <v>44257</v>
      </c>
      <c r="B5589" s="58" t="n">
        <v>26</v>
      </c>
      <c r="C5589" s="7" t="n">
        <v>0</v>
      </c>
      <c r="D5589" s="7" t="n">
        <v>17</v>
      </c>
      <c r="E5589" s="7" t="n">
        <v>61157</v>
      </c>
      <c r="F5589" s="7" t="s">
        <v>436</v>
      </c>
      <c r="G5589" s="7" t="n">
        <v>2</v>
      </c>
      <c r="H5589" s="7" t="n">
        <v>3</v>
      </c>
      <c r="I5589" s="7" t="n">
        <v>17</v>
      </c>
      <c r="J5589" s="7" t="n">
        <v>61158</v>
      </c>
      <c r="K5589" s="7" t="s">
        <v>437</v>
      </c>
      <c r="L5589" s="7" t="n">
        <v>2</v>
      </c>
      <c r="M5589" s="7" t="n">
        <v>0</v>
      </c>
    </row>
    <row r="5590" spans="1:9">
      <c r="A5590" t="s">
        <v>4</v>
      </c>
      <c r="B5590" s="4" t="s">
        <v>5</v>
      </c>
    </row>
    <row r="5591" spans="1:9">
      <c r="A5591" t="n">
        <v>44376</v>
      </c>
      <c r="B5591" s="33" t="n">
        <v>28</v>
      </c>
    </row>
    <row r="5592" spans="1:9">
      <c r="A5592" t="s">
        <v>4</v>
      </c>
      <c r="B5592" s="4" t="s">
        <v>5</v>
      </c>
      <c r="C5592" s="4" t="s">
        <v>10</v>
      </c>
      <c r="D5592" s="4" t="s">
        <v>14</v>
      </c>
    </row>
    <row r="5593" spans="1:9">
      <c r="A5593" t="n">
        <v>44377</v>
      </c>
      <c r="B5593" s="69" t="n">
        <v>89</v>
      </c>
      <c r="C5593" s="7" t="n">
        <v>65533</v>
      </c>
      <c r="D5593" s="7" t="n">
        <v>1</v>
      </c>
    </row>
    <row r="5594" spans="1:9">
      <c r="A5594" t="s">
        <v>4</v>
      </c>
      <c r="B5594" s="4" t="s">
        <v>5</v>
      </c>
      <c r="C5594" s="4" t="s">
        <v>14</v>
      </c>
      <c r="D5594" s="4" t="s">
        <v>10</v>
      </c>
      <c r="E5594" s="4" t="s">
        <v>24</v>
      </c>
    </row>
    <row r="5595" spans="1:9">
      <c r="A5595" t="n">
        <v>44381</v>
      </c>
      <c r="B5595" s="37" t="n">
        <v>58</v>
      </c>
      <c r="C5595" s="7" t="n">
        <v>101</v>
      </c>
      <c r="D5595" s="7" t="n">
        <v>500</v>
      </c>
      <c r="E5595" s="7" t="n">
        <v>1</v>
      </c>
    </row>
    <row r="5596" spans="1:9">
      <c r="A5596" t="s">
        <v>4</v>
      </c>
      <c r="B5596" s="4" t="s">
        <v>5</v>
      </c>
      <c r="C5596" s="4" t="s">
        <v>14</v>
      </c>
      <c r="D5596" s="4" t="s">
        <v>10</v>
      </c>
      <c r="E5596" s="4" t="s">
        <v>10</v>
      </c>
    </row>
    <row r="5597" spans="1:9">
      <c r="A5597" t="n">
        <v>44389</v>
      </c>
      <c r="B5597" s="11" t="n">
        <v>50</v>
      </c>
      <c r="C5597" s="7" t="n">
        <v>1</v>
      </c>
      <c r="D5597" s="7" t="n">
        <v>8203</v>
      </c>
      <c r="E5597" s="7" t="n">
        <v>500</v>
      </c>
    </row>
    <row r="5598" spans="1:9">
      <c r="A5598" t="s">
        <v>4</v>
      </c>
      <c r="B5598" s="4" t="s">
        <v>5</v>
      </c>
      <c r="C5598" s="4" t="s">
        <v>14</v>
      </c>
      <c r="D5598" s="4" t="s">
        <v>10</v>
      </c>
      <c r="E5598" s="4" t="s">
        <v>10</v>
      </c>
    </row>
    <row r="5599" spans="1:9">
      <c r="A5599" t="n">
        <v>44395</v>
      </c>
      <c r="B5599" s="11" t="n">
        <v>50</v>
      </c>
      <c r="C5599" s="7" t="n">
        <v>1</v>
      </c>
      <c r="D5599" s="7" t="n">
        <v>8203</v>
      </c>
      <c r="E5599" s="7" t="n">
        <v>500</v>
      </c>
    </row>
    <row r="5600" spans="1:9">
      <c r="A5600" t="s">
        <v>4</v>
      </c>
      <c r="B5600" s="4" t="s">
        <v>5</v>
      </c>
      <c r="C5600" s="4" t="s">
        <v>14</v>
      </c>
      <c r="D5600" s="4" t="s">
        <v>10</v>
      </c>
      <c r="E5600" s="4" t="s">
        <v>9</v>
      </c>
      <c r="F5600" s="4" t="s">
        <v>10</v>
      </c>
    </row>
    <row r="5601" spans="1:13">
      <c r="A5601" t="n">
        <v>44401</v>
      </c>
      <c r="B5601" s="11" t="n">
        <v>50</v>
      </c>
      <c r="C5601" s="7" t="n">
        <v>3</v>
      </c>
      <c r="D5601" s="7" t="n">
        <v>8060</v>
      </c>
      <c r="E5601" s="7" t="n">
        <v>1050253722</v>
      </c>
      <c r="F5601" s="7" t="n">
        <v>500</v>
      </c>
    </row>
    <row r="5602" spans="1:13">
      <c r="A5602" t="s">
        <v>4</v>
      </c>
      <c r="B5602" s="4" t="s">
        <v>5</v>
      </c>
      <c r="C5602" s="4" t="s">
        <v>14</v>
      </c>
      <c r="D5602" s="4" t="s">
        <v>10</v>
      </c>
    </row>
    <row r="5603" spans="1:13">
      <c r="A5603" t="n">
        <v>44411</v>
      </c>
      <c r="B5603" s="37" t="n">
        <v>58</v>
      </c>
      <c r="C5603" s="7" t="n">
        <v>254</v>
      </c>
      <c r="D5603" s="7" t="n">
        <v>0</v>
      </c>
    </row>
    <row r="5604" spans="1:13">
      <c r="A5604" t="s">
        <v>4</v>
      </c>
      <c r="B5604" s="4" t="s">
        <v>5</v>
      </c>
      <c r="C5604" s="4" t="s">
        <v>14</v>
      </c>
      <c r="D5604" s="4" t="s">
        <v>14</v>
      </c>
      <c r="E5604" s="4" t="s">
        <v>9</v>
      </c>
      <c r="F5604" s="4" t="s">
        <v>14</v>
      </c>
      <c r="G5604" s="4" t="s">
        <v>14</v>
      </c>
    </row>
    <row r="5605" spans="1:13">
      <c r="A5605" t="n">
        <v>44415</v>
      </c>
      <c r="B5605" s="28" t="n">
        <v>8</v>
      </c>
      <c r="C5605" s="7" t="n">
        <v>5</v>
      </c>
      <c r="D5605" s="7" t="n">
        <v>0</v>
      </c>
      <c r="E5605" s="7" t="n">
        <v>0</v>
      </c>
      <c r="F5605" s="7" t="n">
        <v>19</v>
      </c>
      <c r="G5605" s="7" t="n">
        <v>1</v>
      </c>
    </row>
    <row r="5606" spans="1:13">
      <c r="A5606" t="s">
        <v>4</v>
      </c>
      <c r="B5606" s="4" t="s">
        <v>5</v>
      </c>
      <c r="C5606" s="4" t="s">
        <v>14</v>
      </c>
      <c r="D5606" s="4" t="s">
        <v>10</v>
      </c>
      <c r="E5606" s="4" t="s">
        <v>10</v>
      </c>
      <c r="F5606" s="4" t="s">
        <v>9</v>
      </c>
      <c r="G5606" s="4" t="s">
        <v>9</v>
      </c>
      <c r="H5606" s="4" t="s">
        <v>9</v>
      </c>
    </row>
    <row r="5607" spans="1:13">
      <c r="A5607" t="n">
        <v>44424</v>
      </c>
      <c r="B5607" s="89" t="n">
        <v>97</v>
      </c>
      <c r="C5607" s="7" t="n">
        <v>7</v>
      </c>
      <c r="D5607" s="7" t="n">
        <v>0</v>
      </c>
      <c r="E5607" s="7" t="n">
        <v>0</v>
      </c>
      <c r="F5607" s="7" t="n">
        <v>0</v>
      </c>
      <c r="G5607" s="7" t="n">
        <v>0</v>
      </c>
      <c r="H5607" s="7" t="n">
        <v>0</v>
      </c>
    </row>
    <row r="5608" spans="1:13">
      <c r="A5608" t="s">
        <v>4</v>
      </c>
      <c r="B5608" s="4" t="s">
        <v>5</v>
      </c>
      <c r="C5608" s="4" t="s">
        <v>14</v>
      </c>
      <c r="D5608" s="4" t="s">
        <v>14</v>
      </c>
      <c r="E5608" s="4" t="s">
        <v>24</v>
      </c>
      <c r="F5608" s="4" t="s">
        <v>24</v>
      </c>
      <c r="G5608" s="4" t="s">
        <v>24</v>
      </c>
      <c r="H5608" s="4" t="s">
        <v>10</v>
      </c>
    </row>
    <row r="5609" spans="1:13">
      <c r="A5609" t="n">
        <v>44442</v>
      </c>
      <c r="B5609" s="66" t="n">
        <v>45</v>
      </c>
      <c r="C5609" s="7" t="n">
        <v>2</v>
      </c>
      <c r="D5609" s="7" t="n">
        <v>3</v>
      </c>
      <c r="E5609" s="7" t="n">
        <v>-119.099998474121</v>
      </c>
      <c r="F5609" s="7" t="n">
        <v>3.05999994277954</v>
      </c>
      <c r="G5609" s="7" t="n">
        <v>133.309997558594</v>
      </c>
      <c r="H5609" s="7" t="n">
        <v>0</v>
      </c>
    </row>
    <row r="5610" spans="1:13">
      <c r="A5610" t="s">
        <v>4</v>
      </c>
      <c r="B5610" s="4" t="s">
        <v>5</v>
      </c>
      <c r="C5610" s="4" t="s">
        <v>14</v>
      </c>
      <c r="D5610" s="4" t="s">
        <v>14</v>
      </c>
      <c r="E5610" s="4" t="s">
        <v>24</v>
      </c>
      <c r="F5610" s="4" t="s">
        <v>24</v>
      </c>
      <c r="G5610" s="4" t="s">
        <v>24</v>
      </c>
      <c r="H5610" s="4" t="s">
        <v>10</v>
      </c>
      <c r="I5610" s="4" t="s">
        <v>14</v>
      </c>
    </row>
    <row r="5611" spans="1:13">
      <c r="A5611" t="n">
        <v>44459</v>
      </c>
      <c r="B5611" s="66" t="n">
        <v>45</v>
      </c>
      <c r="C5611" s="7" t="n">
        <v>4</v>
      </c>
      <c r="D5611" s="7" t="n">
        <v>3</v>
      </c>
      <c r="E5611" s="7" t="n">
        <v>7.3899998664856</v>
      </c>
      <c r="F5611" s="7" t="n">
        <v>185.320007324219</v>
      </c>
      <c r="G5611" s="7" t="n">
        <v>10</v>
      </c>
      <c r="H5611" s="7" t="n">
        <v>0</v>
      </c>
      <c r="I5611" s="7" t="n">
        <v>1</v>
      </c>
    </row>
    <row r="5612" spans="1:13">
      <c r="A5612" t="s">
        <v>4</v>
      </c>
      <c r="B5612" s="4" t="s">
        <v>5</v>
      </c>
      <c r="C5612" s="4" t="s">
        <v>14</v>
      </c>
      <c r="D5612" s="4" t="s">
        <v>14</v>
      </c>
      <c r="E5612" s="4" t="s">
        <v>24</v>
      </c>
      <c r="F5612" s="4" t="s">
        <v>10</v>
      </c>
    </row>
    <row r="5613" spans="1:13">
      <c r="A5613" t="n">
        <v>44477</v>
      </c>
      <c r="B5613" s="66" t="n">
        <v>45</v>
      </c>
      <c r="C5613" s="7" t="n">
        <v>5</v>
      </c>
      <c r="D5613" s="7" t="n">
        <v>3</v>
      </c>
      <c r="E5613" s="7" t="n">
        <v>11.1999998092651</v>
      </c>
      <c r="F5613" s="7" t="n">
        <v>0</v>
      </c>
    </row>
    <row r="5614" spans="1:13">
      <c r="A5614" t="s">
        <v>4</v>
      </c>
      <c r="B5614" s="4" t="s">
        <v>5</v>
      </c>
      <c r="C5614" s="4" t="s">
        <v>14</v>
      </c>
      <c r="D5614" s="4" t="s">
        <v>14</v>
      </c>
      <c r="E5614" s="4" t="s">
        <v>24</v>
      </c>
      <c r="F5614" s="4" t="s">
        <v>10</v>
      </c>
    </row>
    <row r="5615" spans="1:13">
      <c r="A5615" t="n">
        <v>44486</v>
      </c>
      <c r="B5615" s="66" t="n">
        <v>45</v>
      </c>
      <c r="C5615" s="7" t="n">
        <v>11</v>
      </c>
      <c r="D5615" s="7" t="n">
        <v>3</v>
      </c>
      <c r="E5615" s="7" t="n">
        <v>45</v>
      </c>
      <c r="F5615" s="7" t="n">
        <v>0</v>
      </c>
    </row>
    <row r="5616" spans="1:13">
      <c r="A5616" t="s">
        <v>4</v>
      </c>
      <c r="B5616" s="4" t="s">
        <v>5</v>
      </c>
      <c r="C5616" s="4" t="s">
        <v>14</v>
      </c>
      <c r="D5616" s="4" t="s">
        <v>14</v>
      </c>
      <c r="E5616" s="4" t="s">
        <v>24</v>
      </c>
      <c r="F5616" s="4" t="s">
        <v>24</v>
      </c>
      <c r="G5616" s="4" t="s">
        <v>24</v>
      </c>
      <c r="H5616" s="4" t="s">
        <v>10</v>
      </c>
    </row>
    <row r="5617" spans="1:9">
      <c r="A5617" t="n">
        <v>44495</v>
      </c>
      <c r="B5617" s="66" t="n">
        <v>45</v>
      </c>
      <c r="C5617" s="7" t="n">
        <v>2</v>
      </c>
      <c r="D5617" s="7" t="n">
        <v>3</v>
      </c>
      <c r="E5617" s="7" t="n">
        <v>-119.819999694824</v>
      </c>
      <c r="F5617" s="7" t="n">
        <v>1.61000001430511</v>
      </c>
      <c r="G5617" s="7" t="n">
        <v>133.240005493164</v>
      </c>
      <c r="H5617" s="7" t="n">
        <v>3000</v>
      </c>
    </row>
    <row r="5618" spans="1:9">
      <c r="A5618" t="s">
        <v>4</v>
      </c>
      <c r="B5618" s="4" t="s">
        <v>5</v>
      </c>
      <c r="C5618" s="4" t="s">
        <v>14</v>
      </c>
      <c r="D5618" s="4" t="s">
        <v>14</v>
      </c>
      <c r="E5618" s="4" t="s">
        <v>24</v>
      </c>
      <c r="F5618" s="4" t="s">
        <v>24</v>
      </c>
      <c r="G5618" s="4" t="s">
        <v>24</v>
      </c>
      <c r="H5618" s="4" t="s">
        <v>10</v>
      </c>
      <c r="I5618" s="4" t="s">
        <v>14</v>
      </c>
    </row>
    <row r="5619" spans="1:9">
      <c r="A5619" t="n">
        <v>44512</v>
      </c>
      <c r="B5619" s="66" t="n">
        <v>45</v>
      </c>
      <c r="C5619" s="7" t="n">
        <v>4</v>
      </c>
      <c r="D5619" s="7" t="n">
        <v>3</v>
      </c>
      <c r="E5619" s="7" t="n">
        <v>13.6499996185303</v>
      </c>
      <c r="F5619" s="7" t="n">
        <v>164.270004272461</v>
      </c>
      <c r="G5619" s="7" t="n">
        <v>10</v>
      </c>
      <c r="H5619" s="7" t="n">
        <v>3000</v>
      </c>
      <c r="I5619" s="7" t="n">
        <v>1</v>
      </c>
    </row>
    <row r="5620" spans="1:9">
      <c r="A5620" t="s">
        <v>4</v>
      </c>
      <c r="B5620" s="4" t="s">
        <v>5</v>
      </c>
      <c r="C5620" s="4" t="s">
        <v>14</v>
      </c>
      <c r="D5620" s="4" t="s">
        <v>14</v>
      </c>
      <c r="E5620" s="4" t="s">
        <v>24</v>
      </c>
      <c r="F5620" s="4" t="s">
        <v>10</v>
      </c>
    </row>
    <row r="5621" spans="1:9">
      <c r="A5621" t="n">
        <v>44530</v>
      </c>
      <c r="B5621" s="66" t="n">
        <v>45</v>
      </c>
      <c r="C5621" s="7" t="n">
        <v>5</v>
      </c>
      <c r="D5621" s="7" t="n">
        <v>3</v>
      </c>
      <c r="E5621" s="7" t="n">
        <v>9.89999961853027</v>
      </c>
      <c r="F5621" s="7" t="n">
        <v>3000</v>
      </c>
    </row>
    <row r="5622" spans="1:9">
      <c r="A5622" t="s">
        <v>4</v>
      </c>
      <c r="B5622" s="4" t="s">
        <v>5</v>
      </c>
      <c r="C5622" s="4" t="s">
        <v>14</v>
      </c>
      <c r="D5622" s="4" t="s">
        <v>14</v>
      </c>
      <c r="E5622" s="4" t="s">
        <v>24</v>
      </c>
      <c r="F5622" s="4" t="s">
        <v>10</v>
      </c>
    </row>
    <row r="5623" spans="1:9">
      <c r="A5623" t="n">
        <v>44539</v>
      </c>
      <c r="B5623" s="66" t="n">
        <v>45</v>
      </c>
      <c r="C5623" s="7" t="n">
        <v>11</v>
      </c>
      <c r="D5623" s="7" t="n">
        <v>3</v>
      </c>
      <c r="E5623" s="7" t="n">
        <v>45</v>
      </c>
      <c r="F5623" s="7" t="n">
        <v>3000</v>
      </c>
    </row>
    <row r="5624" spans="1:9">
      <c r="A5624" t="s">
        <v>4</v>
      </c>
      <c r="B5624" s="4" t="s">
        <v>5</v>
      </c>
      <c r="C5624" s="4" t="s">
        <v>14</v>
      </c>
      <c r="D5624" s="4" t="s">
        <v>6</v>
      </c>
      <c r="E5624" s="4" t="s">
        <v>10</v>
      </c>
    </row>
    <row r="5625" spans="1:9">
      <c r="A5625" t="n">
        <v>44548</v>
      </c>
      <c r="B5625" s="23" t="n">
        <v>94</v>
      </c>
      <c r="C5625" s="7" t="n">
        <v>1</v>
      </c>
      <c r="D5625" s="7" t="s">
        <v>42</v>
      </c>
      <c r="E5625" s="7" t="n">
        <v>4</v>
      </c>
    </row>
    <row r="5626" spans="1:9">
      <c r="A5626" t="s">
        <v>4</v>
      </c>
      <c r="B5626" s="4" t="s">
        <v>5</v>
      </c>
      <c r="C5626" s="4" t="s">
        <v>10</v>
      </c>
      <c r="D5626" s="4" t="s">
        <v>9</v>
      </c>
    </row>
    <row r="5627" spans="1:9">
      <c r="A5627" t="n">
        <v>44556</v>
      </c>
      <c r="B5627" s="52" t="n">
        <v>43</v>
      </c>
      <c r="C5627" s="7" t="n">
        <v>0</v>
      </c>
      <c r="D5627" s="7" t="n">
        <v>128</v>
      </c>
    </row>
    <row r="5628" spans="1:9">
      <c r="A5628" t="s">
        <v>4</v>
      </c>
      <c r="B5628" s="4" t="s">
        <v>5</v>
      </c>
      <c r="C5628" s="4" t="s">
        <v>10</v>
      </c>
      <c r="D5628" s="4" t="s">
        <v>9</v>
      </c>
    </row>
    <row r="5629" spans="1:9">
      <c r="A5629" t="n">
        <v>44563</v>
      </c>
      <c r="B5629" s="52" t="n">
        <v>43</v>
      </c>
      <c r="C5629" s="7" t="n">
        <v>7032</v>
      </c>
      <c r="D5629" s="7" t="n">
        <v>128</v>
      </c>
    </row>
    <row r="5630" spans="1:9">
      <c r="A5630" t="s">
        <v>4</v>
      </c>
      <c r="B5630" s="4" t="s">
        <v>5</v>
      </c>
      <c r="C5630" s="4" t="s">
        <v>14</v>
      </c>
      <c r="D5630" s="4" t="s">
        <v>10</v>
      </c>
    </row>
    <row r="5631" spans="1:9">
      <c r="A5631" t="n">
        <v>44570</v>
      </c>
      <c r="B5631" s="37" t="n">
        <v>58</v>
      </c>
      <c r="C5631" s="7" t="n">
        <v>255</v>
      </c>
      <c r="D5631" s="7" t="n">
        <v>0</v>
      </c>
    </row>
    <row r="5632" spans="1:9">
      <c r="A5632" t="s">
        <v>4</v>
      </c>
      <c r="B5632" s="4" t="s">
        <v>5</v>
      </c>
      <c r="C5632" s="4" t="s">
        <v>14</v>
      </c>
      <c r="D5632" s="4" t="s">
        <v>10</v>
      </c>
    </row>
    <row r="5633" spans="1:9">
      <c r="A5633" t="n">
        <v>44574</v>
      </c>
      <c r="B5633" s="66" t="n">
        <v>45</v>
      </c>
      <c r="C5633" s="7" t="n">
        <v>7</v>
      </c>
      <c r="D5633" s="7" t="n">
        <v>255</v>
      </c>
    </row>
    <row r="5634" spans="1:9">
      <c r="A5634" t="s">
        <v>4</v>
      </c>
      <c r="B5634" s="4" t="s">
        <v>5</v>
      </c>
      <c r="C5634" s="4" t="s">
        <v>10</v>
      </c>
    </row>
    <row r="5635" spans="1:9">
      <c r="A5635" t="n">
        <v>44578</v>
      </c>
      <c r="B5635" s="41" t="n">
        <v>16</v>
      </c>
      <c r="C5635" s="7" t="n">
        <v>500</v>
      </c>
    </row>
    <row r="5636" spans="1:9">
      <c r="A5636" t="s">
        <v>4</v>
      </c>
      <c r="B5636" s="4" t="s">
        <v>5</v>
      </c>
      <c r="C5636" s="4" t="s">
        <v>14</v>
      </c>
      <c r="D5636" s="4" t="s">
        <v>10</v>
      </c>
      <c r="E5636" s="4" t="s">
        <v>24</v>
      </c>
    </row>
    <row r="5637" spans="1:9">
      <c r="A5637" t="n">
        <v>44581</v>
      </c>
      <c r="B5637" s="37" t="n">
        <v>58</v>
      </c>
      <c r="C5637" s="7" t="n">
        <v>101</v>
      </c>
      <c r="D5637" s="7" t="n">
        <v>500</v>
      </c>
      <c r="E5637" s="7" t="n">
        <v>1</v>
      </c>
    </row>
    <row r="5638" spans="1:9">
      <c r="A5638" t="s">
        <v>4</v>
      </c>
      <c r="B5638" s="4" t="s">
        <v>5</v>
      </c>
      <c r="C5638" s="4" t="s">
        <v>14</v>
      </c>
      <c r="D5638" s="4" t="s">
        <v>10</v>
      </c>
      <c r="E5638" s="4" t="s">
        <v>24</v>
      </c>
      <c r="F5638" s="4" t="s">
        <v>10</v>
      </c>
      <c r="G5638" s="4" t="s">
        <v>9</v>
      </c>
      <c r="H5638" s="4" t="s">
        <v>9</v>
      </c>
      <c r="I5638" s="4" t="s">
        <v>10</v>
      </c>
      <c r="J5638" s="4" t="s">
        <v>10</v>
      </c>
      <c r="K5638" s="4" t="s">
        <v>9</v>
      </c>
      <c r="L5638" s="4" t="s">
        <v>9</v>
      </c>
      <c r="M5638" s="4" t="s">
        <v>9</v>
      </c>
      <c r="N5638" s="4" t="s">
        <v>9</v>
      </c>
      <c r="O5638" s="4" t="s">
        <v>6</v>
      </c>
    </row>
    <row r="5639" spans="1:9">
      <c r="A5639" t="n">
        <v>44589</v>
      </c>
      <c r="B5639" s="11" t="n">
        <v>50</v>
      </c>
      <c r="C5639" s="7" t="n">
        <v>0</v>
      </c>
      <c r="D5639" s="7" t="n">
        <v>8203</v>
      </c>
      <c r="E5639" s="7" t="n">
        <v>0.800000011920929</v>
      </c>
      <c r="F5639" s="7" t="n">
        <v>500</v>
      </c>
      <c r="G5639" s="7" t="n">
        <v>0</v>
      </c>
      <c r="H5639" s="7" t="n">
        <v>0</v>
      </c>
      <c r="I5639" s="7" t="n">
        <v>0</v>
      </c>
      <c r="J5639" s="7" t="n">
        <v>65533</v>
      </c>
      <c r="K5639" s="7" t="n">
        <v>0</v>
      </c>
      <c r="L5639" s="7" t="n">
        <v>0</v>
      </c>
      <c r="M5639" s="7" t="n">
        <v>0</v>
      </c>
      <c r="N5639" s="7" t="n">
        <v>0</v>
      </c>
      <c r="O5639" s="7" t="s">
        <v>13</v>
      </c>
    </row>
    <row r="5640" spans="1:9">
      <c r="A5640" t="s">
        <v>4</v>
      </c>
      <c r="B5640" s="4" t="s">
        <v>5</v>
      </c>
      <c r="C5640" s="4" t="s">
        <v>14</v>
      </c>
      <c r="D5640" s="4" t="s">
        <v>10</v>
      </c>
      <c r="E5640" s="4" t="s">
        <v>24</v>
      </c>
      <c r="F5640" s="4" t="s">
        <v>10</v>
      </c>
      <c r="G5640" s="4" t="s">
        <v>9</v>
      </c>
      <c r="H5640" s="4" t="s">
        <v>9</v>
      </c>
      <c r="I5640" s="4" t="s">
        <v>10</v>
      </c>
      <c r="J5640" s="4" t="s">
        <v>10</v>
      </c>
      <c r="K5640" s="4" t="s">
        <v>9</v>
      </c>
      <c r="L5640" s="4" t="s">
        <v>9</v>
      </c>
      <c r="M5640" s="4" t="s">
        <v>9</v>
      </c>
      <c r="N5640" s="4" t="s">
        <v>9</v>
      </c>
      <c r="O5640" s="4" t="s">
        <v>6</v>
      </c>
    </row>
    <row r="5641" spans="1:9">
      <c r="A5641" t="n">
        <v>44628</v>
      </c>
      <c r="B5641" s="11" t="n">
        <v>50</v>
      </c>
      <c r="C5641" s="7" t="n">
        <v>0</v>
      </c>
      <c r="D5641" s="7" t="n">
        <v>8203</v>
      </c>
      <c r="E5641" s="7" t="n">
        <v>0.800000011920929</v>
      </c>
      <c r="F5641" s="7" t="n">
        <v>500</v>
      </c>
      <c r="G5641" s="7" t="n">
        <v>0</v>
      </c>
      <c r="H5641" s="7" t="n">
        <v>0</v>
      </c>
      <c r="I5641" s="7" t="n">
        <v>0</v>
      </c>
      <c r="J5641" s="7" t="n">
        <v>65533</v>
      </c>
      <c r="K5641" s="7" t="n">
        <v>0</v>
      </c>
      <c r="L5641" s="7" t="n">
        <v>0</v>
      </c>
      <c r="M5641" s="7" t="n">
        <v>0</v>
      </c>
      <c r="N5641" s="7" t="n">
        <v>0</v>
      </c>
      <c r="O5641" s="7" t="s">
        <v>13</v>
      </c>
    </row>
    <row r="5642" spans="1:9">
      <c r="A5642" t="s">
        <v>4</v>
      </c>
      <c r="B5642" s="4" t="s">
        <v>5</v>
      </c>
      <c r="C5642" s="4" t="s">
        <v>14</v>
      </c>
      <c r="D5642" s="4" t="s">
        <v>10</v>
      </c>
      <c r="E5642" s="4" t="s">
        <v>9</v>
      </c>
      <c r="F5642" s="4" t="s">
        <v>10</v>
      </c>
    </row>
    <row r="5643" spans="1:9">
      <c r="A5643" t="n">
        <v>44667</v>
      </c>
      <c r="B5643" s="11" t="n">
        <v>50</v>
      </c>
      <c r="C5643" s="7" t="n">
        <v>3</v>
      </c>
      <c r="D5643" s="7" t="n">
        <v>8060</v>
      </c>
      <c r="E5643" s="7" t="n">
        <v>0</v>
      </c>
      <c r="F5643" s="7" t="n">
        <v>500</v>
      </c>
    </row>
    <row r="5644" spans="1:9">
      <c r="A5644" t="s">
        <v>4</v>
      </c>
      <c r="B5644" s="4" t="s">
        <v>5</v>
      </c>
      <c r="C5644" s="4" t="s">
        <v>14</v>
      </c>
      <c r="D5644" s="4" t="s">
        <v>10</v>
      </c>
    </row>
    <row r="5645" spans="1:9">
      <c r="A5645" t="n">
        <v>44677</v>
      </c>
      <c r="B5645" s="37" t="n">
        <v>58</v>
      </c>
      <c r="C5645" s="7" t="n">
        <v>254</v>
      </c>
      <c r="D5645" s="7" t="n">
        <v>0</v>
      </c>
    </row>
    <row r="5646" spans="1:9">
      <c r="A5646" t="s">
        <v>4</v>
      </c>
      <c r="B5646" s="4" t="s">
        <v>5</v>
      </c>
      <c r="C5646" s="4" t="s">
        <v>14</v>
      </c>
      <c r="D5646" s="4" t="s">
        <v>14</v>
      </c>
      <c r="E5646" s="4" t="s">
        <v>9</v>
      </c>
      <c r="F5646" s="4" t="s">
        <v>14</v>
      </c>
      <c r="G5646" s="4" t="s">
        <v>14</v>
      </c>
    </row>
    <row r="5647" spans="1:9">
      <c r="A5647" t="n">
        <v>44681</v>
      </c>
      <c r="B5647" s="28" t="n">
        <v>8</v>
      </c>
      <c r="C5647" s="7" t="n">
        <v>5</v>
      </c>
      <c r="D5647" s="7" t="n">
        <v>0</v>
      </c>
      <c r="E5647" s="7" t="n">
        <v>7</v>
      </c>
      <c r="F5647" s="7" t="n">
        <v>19</v>
      </c>
      <c r="G5647" s="7" t="n">
        <v>1</v>
      </c>
    </row>
    <row r="5648" spans="1:9">
      <c r="A5648" t="s">
        <v>4</v>
      </c>
      <c r="B5648" s="4" t="s">
        <v>5</v>
      </c>
      <c r="C5648" s="4" t="s">
        <v>14</v>
      </c>
      <c r="D5648" s="4" t="s">
        <v>10</v>
      </c>
      <c r="E5648" s="4" t="s">
        <v>10</v>
      </c>
      <c r="F5648" s="4" t="s">
        <v>9</v>
      </c>
      <c r="G5648" s="4" t="s">
        <v>9</v>
      </c>
      <c r="H5648" s="4" t="s">
        <v>9</v>
      </c>
    </row>
    <row r="5649" spans="1:15">
      <c r="A5649" t="n">
        <v>44690</v>
      </c>
      <c r="B5649" s="89" t="n">
        <v>97</v>
      </c>
      <c r="C5649" s="7" t="n">
        <v>6</v>
      </c>
      <c r="D5649" s="7" t="n">
        <v>0</v>
      </c>
      <c r="E5649" s="7" t="n">
        <v>0</v>
      </c>
      <c r="F5649" s="7" t="n">
        <v>1084227584</v>
      </c>
      <c r="G5649" s="7" t="n">
        <v>1084227584</v>
      </c>
      <c r="H5649" s="7" t="n">
        <v>1084227584</v>
      </c>
    </row>
    <row r="5650" spans="1:15">
      <c r="A5650" t="s">
        <v>4</v>
      </c>
      <c r="B5650" s="4" t="s">
        <v>5</v>
      </c>
      <c r="C5650" s="4" t="s">
        <v>14</v>
      </c>
      <c r="D5650" s="4" t="s">
        <v>14</v>
      </c>
      <c r="E5650" s="4" t="s">
        <v>24</v>
      </c>
      <c r="F5650" s="4" t="s">
        <v>24</v>
      </c>
      <c r="G5650" s="4" t="s">
        <v>24</v>
      </c>
      <c r="H5650" s="4" t="s">
        <v>10</v>
      </c>
    </row>
    <row r="5651" spans="1:15">
      <c r="A5651" t="n">
        <v>44708</v>
      </c>
      <c r="B5651" s="66" t="n">
        <v>45</v>
      </c>
      <c r="C5651" s="7" t="n">
        <v>2</v>
      </c>
      <c r="D5651" s="7" t="n">
        <v>3</v>
      </c>
      <c r="E5651" s="7" t="n">
        <v>-0.680000007152557</v>
      </c>
      <c r="F5651" s="7" t="n">
        <v>-499.100006103516</v>
      </c>
      <c r="G5651" s="7" t="n">
        <v>0.170000001788139</v>
      </c>
      <c r="H5651" s="7" t="n">
        <v>0</v>
      </c>
    </row>
    <row r="5652" spans="1:15">
      <c r="A5652" t="s">
        <v>4</v>
      </c>
      <c r="B5652" s="4" t="s">
        <v>5</v>
      </c>
      <c r="C5652" s="4" t="s">
        <v>14</v>
      </c>
      <c r="D5652" s="4" t="s">
        <v>14</v>
      </c>
      <c r="E5652" s="4" t="s">
        <v>24</v>
      </c>
      <c r="F5652" s="4" t="s">
        <v>24</v>
      </c>
      <c r="G5652" s="4" t="s">
        <v>24</v>
      </c>
      <c r="H5652" s="4" t="s">
        <v>10</v>
      </c>
      <c r="I5652" s="4" t="s">
        <v>14</v>
      </c>
    </row>
    <row r="5653" spans="1:15">
      <c r="A5653" t="n">
        <v>44725</v>
      </c>
      <c r="B5653" s="66" t="n">
        <v>45</v>
      </c>
      <c r="C5653" s="7" t="n">
        <v>4</v>
      </c>
      <c r="D5653" s="7" t="n">
        <v>3</v>
      </c>
      <c r="E5653" s="7" t="n">
        <v>350.799987792969</v>
      </c>
      <c r="F5653" s="7" t="n">
        <v>314.209991455078</v>
      </c>
      <c r="G5653" s="7" t="n">
        <v>2</v>
      </c>
      <c r="H5653" s="7" t="n">
        <v>0</v>
      </c>
      <c r="I5653" s="7" t="n">
        <v>0</v>
      </c>
    </row>
    <row r="5654" spans="1:15">
      <c r="A5654" t="s">
        <v>4</v>
      </c>
      <c r="B5654" s="4" t="s">
        <v>5</v>
      </c>
      <c r="C5654" s="4" t="s">
        <v>14</v>
      </c>
      <c r="D5654" s="4" t="s">
        <v>14</v>
      </c>
      <c r="E5654" s="4" t="s">
        <v>24</v>
      </c>
      <c r="F5654" s="4" t="s">
        <v>10</v>
      </c>
    </row>
    <row r="5655" spans="1:15">
      <c r="A5655" t="n">
        <v>44743</v>
      </c>
      <c r="B5655" s="66" t="n">
        <v>45</v>
      </c>
      <c r="C5655" s="7" t="n">
        <v>5</v>
      </c>
      <c r="D5655" s="7" t="n">
        <v>3</v>
      </c>
      <c r="E5655" s="7" t="n">
        <v>0.699999988079071</v>
      </c>
      <c r="F5655" s="7" t="n">
        <v>0</v>
      </c>
    </row>
    <row r="5656" spans="1:15">
      <c r="A5656" t="s">
        <v>4</v>
      </c>
      <c r="B5656" s="4" t="s">
        <v>5</v>
      </c>
      <c r="C5656" s="4" t="s">
        <v>14</v>
      </c>
      <c r="D5656" s="4" t="s">
        <v>14</v>
      </c>
      <c r="E5656" s="4" t="s">
        <v>24</v>
      </c>
      <c r="F5656" s="4" t="s">
        <v>10</v>
      </c>
    </row>
    <row r="5657" spans="1:15">
      <c r="A5657" t="n">
        <v>44752</v>
      </c>
      <c r="B5657" s="66" t="n">
        <v>45</v>
      </c>
      <c r="C5657" s="7" t="n">
        <v>11</v>
      </c>
      <c r="D5657" s="7" t="n">
        <v>3</v>
      </c>
      <c r="E5657" s="7" t="n">
        <v>45</v>
      </c>
      <c r="F5657" s="7" t="n">
        <v>0</v>
      </c>
    </row>
    <row r="5658" spans="1:15">
      <c r="A5658" t="s">
        <v>4</v>
      </c>
      <c r="B5658" s="4" t="s">
        <v>5</v>
      </c>
      <c r="C5658" s="4" t="s">
        <v>14</v>
      </c>
      <c r="D5658" s="4" t="s">
        <v>14</v>
      </c>
      <c r="E5658" s="4" t="s">
        <v>24</v>
      </c>
      <c r="F5658" s="4" t="s">
        <v>24</v>
      </c>
      <c r="G5658" s="4" t="s">
        <v>24</v>
      </c>
      <c r="H5658" s="4" t="s">
        <v>10</v>
      </c>
    </row>
    <row r="5659" spans="1:15">
      <c r="A5659" t="n">
        <v>44761</v>
      </c>
      <c r="B5659" s="66" t="n">
        <v>45</v>
      </c>
      <c r="C5659" s="7" t="n">
        <v>2</v>
      </c>
      <c r="D5659" s="7" t="n">
        <v>3</v>
      </c>
      <c r="E5659" s="7" t="n">
        <v>-0.280000001192093</v>
      </c>
      <c r="F5659" s="7" t="n">
        <v>-499.100006103516</v>
      </c>
      <c r="G5659" s="7" t="n">
        <v>0.200000002980232</v>
      </c>
      <c r="H5659" s="7" t="n">
        <v>10000</v>
      </c>
    </row>
    <row r="5660" spans="1:15">
      <c r="A5660" t="s">
        <v>4</v>
      </c>
      <c r="B5660" s="4" t="s">
        <v>5</v>
      </c>
      <c r="C5660" s="4" t="s">
        <v>14</v>
      </c>
      <c r="D5660" s="4" t="s">
        <v>14</v>
      </c>
      <c r="E5660" s="4" t="s">
        <v>24</v>
      </c>
      <c r="F5660" s="4" t="s">
        <v>24</v>
      </c>
      <c r="G5660" s="4" t="s">
        <v>24</v>
      </c>
      <c r="H5660" s="4" t="s">
        <v>10</v>
      </c>
      <c r="I5660" s="4" t="s">
        <v>14</v>
      </c>
    </row>
    <row r="5661" spans="1:15">
      <c r="A5661" t="n">
        <v>44778</v>
      </c>
      <c r="B5661" s="66" t="n">
        <v>45</v>
      </c>
      <c r="C5661" s="7" t="n">
        <v>4</v>
      </c>
      <c r="D5661" s="7" t="n">
        <v>3</v>
      </c>
      <c r="E5661" s="7" t="n">
        <v>350.799987792969</v>
      </c>
      <c r="F5661" s="7" t="n">
        <v>337.440002441406</v>
      </c>
      <c r="G5661" s="7" t="n">
        <v>2</v>
      </c>
      <c r="H5661" s="7" t="n">
        <v>10000</v>
      </c>
      <c r="I5661" s="7" t="n">
        <v>1</v>
      </c>
    </row>
    <row r="5662" spans="1:15">
      <c r="A5662" t="s">
        <v>4</v>
      </c>
      <c r="B5662" s="4" t="s">
        <v>5</v>
      </c>
      <c r="C5662" s="4" t="s">
        <v>10</v>
      </c>
      <c r="D5662" s="4" t="s">
        <v>9</v>
      </c>
    </row>
    <row r="5663" spans="1:15">
      <c r="A5663" t="n">
        <v>44796</v>
      </c>
      <c r="B5663" s="79" t="n">
        <v>44</v>
      </c>
      <c r="C5663" s="7" t="n">
        <v>0</v>
      </c>
      <c r="D5663" s="7" t="n">
        <v>128</v>
      </c>
    </row>
    <row r="5664" spans="1:15">
      <c r="A5664" t="s">
        <v>4</v>
      </c>
      <c r="B5664" s="4" t="s">
        <v>5</v>
      </c>
      <c r="C5664" s="4" t="s">
        <v>10</v>
      </c>
      <c r="D5664" s="4" t="s">
        <v>9</v>
      </c>
    </row>
    <row r="5665" spans="1:9">
      <c r="A5665" t="n">
        <v>44803</v>
      </c>
      <c r="B5665" s="79" t="n">
        <v>44</v>
      </c>
      <c r="C5665" s="7" t="n">
        <v>7032</v>
      </c>
      <c r="D5665" s="7" t="n">
        <v>128</v>
      </c>
    </row>
    <row r="5666" spans="1:9">
      <c r="A5666" t="s">
        <v>4</v>
      </c>
      <c r="B5666" s="4" t="s">
        <v>5</v>
      </c>
      <c r="C5666" s="4" t="s">
        <v>14</v>
      </c>
      <c r="D5666" s="4" t="s">
        <v>6</v>
      </c>
      <c r="E5666" s="4" t="s">
        <v>10</v>
      </c>
    </row>
    <row r="5667" spans="1:9">
      <c r="A5667" t="n">
        <v>44810</v>
      </c>
      <c r="B5667" s="23" t="n">
        <v>94</v>
      </c>
      <c r="C5667" s="7" t="n">
        <v>0</v>
      </c>
      <c r="D5667" s="7" t="s">
        <v>42</v>
      </c>
      <c r="E5667" s="7" t="n">
        <v>4</v>
      </c>
    </row>
    <row r="5668" spans="1:9">
      <c r="A5668" t="s">
        <v>4</v>
      </c>
      <c r="B5668" s="4" t="s">
        <v>5</v>
      </c>
      <c r="C5668" s="4" t="s">
        <v>14</v>
      </c>
      <c r="D5668" s="4" t="s">
        <v>10</v>
      </c>
      <c r="E5668" s="4" t="s">
        <v>6</v>
      </c>
      <c r="F5668" s="4" t="s">
        <v>6</v>
      </c>
      <c r="G5668" s="4" t="s">
        <v>6</v>
      </c>
      <c r="H5668" s="4" t="s">
        <v>6</v>
      </c>
    </row>
    <row r="5669" spans="1:9">
      <c r="A5669" t="n">
        <v>44818</v>
      </c>
      <c r="B5669" s="57" t="n">
        <v>51</v>
      </c>
      <c r="C5669" s="7" t="n">
        <v>3</v>
      </c>
      <c r="D5669" s="7" t="n">
        <v>7032</v>
      </c>
      <c r="E5669" s="7" t="s">
        <v>438</v>
      </c>
      <c r="F5669" s="7" t="s">
        <v>170</v>
      </c>
      <c r="G5669" s="7" t="s">
        <v>169</v>
      </c>
      <c r="H5669" s="7" t="s">
        <v>170</v>
      </c>
    </row>
    <row r="5670" spans="1:9">
      <c r="A5670" t="s">
        <v>4</v>
      </c>
      <c r="B5670" s="4" t="s">
        <v>5</v>
      </c>
      <c r="C5670" s="4" t="s">
        <v>14</v>
      </c>
      <c r="D5670" s="4" t="s">
        <v>10</v>
      </c>
    </row>
    <row r="5671" spans="1:9">
      <c r="A5671" t="n">
        <v>44831</v>
      </c>
      <c r="B5671" s="37" t="n">
        <v>58</v>
      </c>
      <c r="C5671" s="7" t="n">
        <v>255</v>
      </c>
      <c r="D5671" s="7" t="n">
        <v>0</v>
      </c>
    </row>
    <row r="5672" spans="1:9">
      <c r="A5672" t="s">
        <v>4</v>
      </c>
      <c r="B5672" s="4" t="s">
        <v>5</v>
      </c>
      <c r="C5672" s="4" t="s">
        <v>10</v>
      </c>
      <c r="D5672" s="4" t="s">
        <v>14</v>
      </c>
      <c r="E5672" s="4" t="s">
        <v>24</v>
      </c>
      <c r="F5672" s="4" t="s">
        <v>10</v>
      </c>
    </row>
    <row r="5673" spans="1:9">
      <c r="A5673" t="n">
        <v>44835</v>
      </c>
      <c r="B5673" s="54" t="n">
        <v>59</v>
      </c>
      <c r="C5673" s="7" t="n">
        <v>7032</v>
      </c>
      <c r="D5673" s="7" t="n">
        <v>13</v>
      </c>
      <c r="E5673" s="7" t="n">
        <v>0.150000005960464</v>
      </c>
      <c r="F5673" s="7" t="n">
        <v>0</v>
      </c>
    </row>
    <row r="5674" spans="1:9">
      <c r="A5674" t="s">
        <v>4</v>
      </c>
      <c r="B5674" s="4" t="s">
        <v>5</v>
      </c>
      <c r="C5674" s="4" t="s">
        <v>10</v>
      </c>
    </row>
    <row r="5675" spans="1:9">
      <c r="A5675" t="n">
        <v>44845</v>
      </c>
      <c r="B5675" s="41" t="n">
        <v>16</v>
      </c>
      <c r="C5675" s="7" t="n">
        <v>1000</v>
      </c>
    </row>
    <row r="5676" spans="1:9">
      <c r="A5676" t="s">
        <v>4</v>
      </c>
      <c r="B5676" s="4" t="s">
        <v>5</v>
      </c>
      <c r="C5676" s="4" t="s">
        <v>14</v>
      </c>
      <c r="D5676" s="4" t="s">
        <v>14</v>
      </c>
      <c r="E5676" s="4" t="s">
        <v>14</v>
      </c>
      <c r="F5676" s="4" t="s">
        <v>14</v>
      </c>
    </row>
    <row r="5677" spans="1:9">
      <c r="A5677" t="n">
        <v>44848</v>
      </c>
      <c r="B5677" s="8" t="n">
        <v>14</v>
      </c>
      <c r="C5677" s="7" t="n">
        <v>0</v>
      </c>
      <c r="D5677" s="7" t="n">
        <v>1</v>
      </c>
      <c r="E5677" s="7" t="n">
        <v>0</v>
      </c>
      <c r="F5677" s="7" t="n">
        <v>0</v>
      </c>
    </row>
    <row r="5678" spans="1:9">
      <c r="A5678" t="s">
        <v>4</v>
      </c>
      <c r="B5678" s="4" t="s">
        <v>5</v>
      </c>
      <c r="C5678" s="4" t="s">
        <v>14</v>
      </c>
      <c r="D5678" s="4" t="s">
        <v>10</v>
      </c>
      <c r="E5678" s="4" t="s">
        <v>6</v>
      </c>
    </row>
    <row r="5679" spans="1:9">
      <c r="A5679" t="n">
        <v>44853</v>
      </c>
      <c r="B5679" s="57" t="n">
        <v>51</v>
      </c>
      <c r="C5679" s="7" t="n">
        <v>4</v>
      </c>
      <c r="D5679" s="7" t="n">
        <v>7032</v>
      </c>
      <c r="E5679" s="7" t="s">
        <v>221</v>
      </c>
    </row>
    <row r="5680" spans="1:9">
      <c r="A5680" t="s">
        <v>4</v>
      </c>
      <c r="B5680" s="4" t="s">
        <v>5</v>
      </c>
      <c r="C5680" s="4" t="s">
        <v>10</v>
      </c>
    </row>
    <row r="5681" spans="1:8">
      <c r="A5681" t="n">
        <v>44867</v>
      </c>
      <c r="B5681" s="41" t="n">
        <v>16</v>
      </c>
      <c r="C5681" s="7" t="n">
        <v>0</v>
      </c>
    </row>
    <row r="5682" spans="1:8">
      <c r="A5682" t="s">
        <v>4</v>
      </c>
      <c r="B5682" s="4" t="s">
        <v>5</v>
      </c>
      <c r="C5682" s="4" t="s">
        <v>10</v>
      </c>
      <c r="D5682" s="4" t="s">
        <v>14</v>
      </c>
      <c r="E5682" s="4" t="s">
        <v>9</v>
      </c>
      <c r="F5682" s="4" t="s">
        <v>50</v>
      </c>
      <c r="G5682" s="4" t="s">
        <v>14</v>
      </c>
      <c r="H5682" s="4" t="s">
        <v>14</v>
      </c>
      <c r="I5682" s="4" t="s">
        <v>14</v>
      </c>
      <c r="J5682" s="4" t="s">
        <v>9</v>
      </c>
      <c r="K5682" s="4" t="s">
        <v>50</v>
      </c>
      <c r="L5682" s="4" t="s">
        <v>14</v>
      </c>
      <c r="M5682" s="4" t="s">
        <v>14</v>
      </c>
    </row>
    <row r="5683" spans="1:8">
      <c r="A5683" t="n">
        <v>44870</v>
      </c>
      <c r="B5683" s="58" t="n">
        <v>26</v>
      </c>
      <c r="C5683" s="7" t="n">
        <v>7032</v>
      </c>
      <c r="D5683" s="7" t="n">
        <v>17</v>
      </c>
      <c r="E5683" s="7" t="n">
        <v>61159</v>
      </c>
      <c r="F5683" s="7" t="s">
        <v>439</v>
      </c>
      <c r="G5683" s="7" t="n">
        <v>2</v>
      </c>
      <c r="H5683" s="7" t="n">
        <v>3</v>
      </c>
      <c r="I5683" s="7" t="n">
        <v>17</v>
      </c>
      <c r="J5683" s="7" t="n">
        <v>61160</v>
      </c>
      <c r="K5683" s="7" t="s">
        <v>440</v>
      </c>
      <c r="L5683" s="7" t="n">
        <v>2</v>
      </c>
      <c r="M5683" s="7" t="n">
        <v>0</v>
      </c>
    </row>
    <row r="5684" spans="1:8">
      <c r="A5684" t="s">
        <v>4</v>
      </c>
      <c r="B5684" s="4" t="s">
        <v>5</v>
      </c>
      <c r="C5684" s="4" t="s">
        <v>10</v>
      </c>
    </row>
    <row r="5685" spans="1:8">
      <c r="A5685" t="n">
        <v>45034</v>
      </c>
      <c r="B5685" s="41" t="n">
        <v>16</v>
      </c>
      <c r="C5685" s="7" t="n">
        <v>1300</v>
      </c>
    </row>
    <row r="5686" spans="1:8">
      <c r="A5686" t="s">
        <v>4</v>
      </c>
      <c r="B5686" s="4" t="s">
        <v>5</v>
      </c>
    </row>
    <row r="5687" spans="1:8">
      <c r="A5687" t="n">
        <v>45037</v>
      </c>
      <c r="B5687" s="33" t="n">
        <v>28</v>
      </c>
    </row>
    <row r="5688" spans="1:8">
      <c r="A5688" t="s">
        <v>4</v>
      </c>
      <c r="B5688" s="4" t="s">
        <v>5</v>
      </c>
      <c r="C5688" s="4" t="s">
        <v>10</v>
      </c>
      <c r="D5688" s="4" t="s">
        <v>14</v>
      </c>
    </row>
    <row r="5689" spans="1:8">
      <c r="A5689" t="n">
        <v>45038</v>
      </c>
      <c r="B5689" s="69" t="n">
        <v>89</v>
      </c>
      <c r="C5689" s="7" t="n">
        <v>65533</v>
      </c>
      <c r="D5689" s="7" t="n">
        <v>1</v>
      </c>
    </row>
    <row r="5690" spans="1:8">
      <c r="A5690" t="s">
        <v>4</v>
      </c>
      <c r="B5690" s="4" t="s">
        <v>5</v>
      </c>
      <c r="C5690" s="4" t="s">
        <v>14</v>
      </c>
      <c r="D5690" s="4" t="s">
        <v>10</v>
      </c>
      <c r="E5690" s="4" t="s">
        <v>6</v>
      </c>
    </row>
    <row r="5691" spans="1:8">
      <c r="A5691" t="n">
        <v>45042</v>
      </c>
      <c r="B5691" s="57" t="n">
        <v>51</v>
      </c>
      <c r="C5691" s="7" t="n">
        <v>4</v>
      </c>
      <c r="D5691" s="7" t="n">
        <v>0</v>
      </c>
      <c r="E5691" s="7" t="s">
        <v>435</v>
      </c>
    </row>
    <row r="5692" spans="1:8">
      <c r="A5692" t="s">
        <v>4</v>
      </c>
      <c r="B5692" s="4" t="s">
        <v>5</v>
      </c>
      <c r="C5692" s="4" t="s">
        <v>10</v>
      </c>
    </row>
    <row r="5693" spans="1:8">
      <c r="A5693" t="n">
        <v>45056</v>
      </c>
      <c r="B5693" s="41" t="n">
        <v>16</v>
      </c>
      <c r="C5693" s="7" t="n">
        <v>0</v>
      </c>
    </row>
    <row r="5694" spans="1:8">
      <c r="A5694" t="s">
        <v>4</v>
      </c>
      <c r="B5694" s="4" t="s">
        <v>5</v>
      </c>
      <c r="C5694" s="4" t="s">
        <v>10</v>
      </c>
      <c r="D5694" s="4" t="s">
        <v>14</v>
      </c>
      <c r="E5694" s="4" t="s">
        <v>9</v>
      </c>
      <c r="F5694" s="4" t="s">
        <v>50</v>
      </c>
      <c r="G5694" s="4" t="s">
        <v>14</v>
      </c>
      <c r="H5694" s="4" t="s">
        <v>14</v>
      </c>
      <c r="I5694" s="4" t="s">
        <v>14</v>
      </c>
      <c r="J5694" s="4" t="s">
        <v>9</v>
      </c>
      <c r="K5694" s="4" t="s">
        <v>50</v>
      </c>
      <c r="L5694" s="4" t="s">
        <v>14</v>
      </c>
      <c r="M5694" s="4" t="s">
        <v>14</v>
      </c>
    </row>
    <row r="5695" spans="1:8">
      <c r="A5695" t="n">
        <v>45059</v>
      </c>
      <c r="B5695" s="58" t="n">
        <v>26</v>
      </c>
      <c r="C5695" s="7" t="n">
        <v>0</v>
      </c>
      <c r="D5695" s="7" t="n">
        <v>17</v>
      </c>
      <c r="E5695" s="7" t="n">
        <v>61161</v>
      </c>
      <c r="F5695" s="7" t="s">
        <v>441</v>
      </c>
      <c r="G5695" s="7" t="n">
        <v>2</v>
      </c>
      <c r="H5695" s="7" t="n">
        <v>3</v>
      </c>
      <c r="I5695" s="7" t="n">
        <v>17</v>
      </c>
      <c r="J5695" s="7" t="n">
        <v>61162</v>
      </c>
      <c r="K5695" s="7" t="s">
        <v>442</v>
      </c>
      <c r="L5695" s="7" t="n">
        <v>2</v>
      </c>
      <c r="M5695" s="7" t="n">
        <v>0</v>
      </c>
    </row>
    <row r="5696" spans="1:8">
      <c r="A5696" t="s">
        <v>4</v>
      </c>
      <c r="B5696" s="4" t="s">
        <v>5</v>
      </c>
    </row>
    <row r="5697" spans="1:13">
      <c r="A5697" t="n">
        <v>45123</v>
      </c>
      <c r="B5697" s="33" t="n">
        <v>28</v>
      </c>
    </row>
    <row r="5698" spans="1:13">
      <c r="A5698" t="s">
        <v>4</v>
      </c>
      <c r="B5698" s="4" t="s">
        <v>5</v>
      </c>
      <c r="C5698" s="4" t="s">
        <v>9</v>
      </c>
    </row>
    <row r="5699" spans="1:13">
      <c r="A5699" t="n">
        <v>45124</v>
      </c>
      <c r="B5699" s="44" t="n">
        <v>15</v>
      </c>
      <c r="C5699" s="7" t="n">
        <v>256</v>
      </c>
    </row>
    <row r="5700" spans="1:13">
      <c r="A5700" t="s">
        <v>4</v>
      </c>
      <c r="B5700" s="4" t="s">
        <v>5</v>
      </c>
      <c r="C5700" s="4" t="s">
        <v>10</v>
      </c>
    </row>
    <row r="5701" spans="1:13">
      <c r="A5701" t="n">
        <v>45129</v>
      </c>
      <c r="B5701" s="41" t="n">
        <v>16</v>
      </c>
      <c r="C5701" s="7" t="n">
        <v>500</v>
      </c>
    </row>
    <row r="5702" spans="1:13">
      <c r="A5702" t="s">
        <v>4</v>
      </c>
      <c r="B5702" s="4" t="s">
        <v>5</v>
      </c>
      <c r="C5702" s="4" t="s">
        <v>14</v>
      </c>
      <c r="D5702" s="4" t="s">
        <v>10</v>
      </c>
      <c r="E5702" s="4" t="s">
        <v>10</v>
      </c>
      <c r="F5702" s="4" t="s">
        <v>14</v>
      </c>
    </row>
    <row r="5703" spans="1:13">
      <c r="A5703" t="n">
        <v>45132</v>
      </c>
      <c r="B5703" s="31" t="n">
        <v>25</v>
      </c>
      <c r="C5703" s="7" t="n">
        <v>1</v>
      </c>
      <c r="D5703" s="7" t="n">
        <v>830</v>
      </c>
      <c r="E5703" s="7" t="n">
        <v>100</v>
      </c>
      <c r="F5703" s="7" t="n">
        <v>5</v>
      </c>
    </row>
    <row r="5704" spans="1:13">
      <c r="A5704" t="s">
        <v>4</v>
      </c>
      <c r="B5704" s="4" t="s">
        <v>5</v>
      </c>
      <c r="C5704" s="4" t="s">
        <v>14</v>
      </c>
      <c r="D5704" s="4" t="s">
        <v>24</v>
      </c>
      <c r="E5704" s="4" t="s">
        <v>24</v>
      </c>
      <c r="F5704" s="4" t="s">
        <v>24</v>
      </c>
    </row>
    <row r="5705" spans="1:13">
      <c r="A5705" t="n">
        <v>45139</v>
      </c>
      <c r="B5705" s="66" t="n">
        <v>45</v>
      </c>
      <c r="C5705" s="7" t="n">
        <v>9</v>
      </c>
      <c r="D5705" s="7" t="n">
        <v>0.0199999995529652</v>
      </c>
      <c r="E5705" s="7" t="n">
        <v>0.0199999995529652</v>
      </c>
      <c r="F5705" s="7" t="n">
        <v>0.300000011920929</v>
      </c>
    </row>
    <row r="5706" spans="1:13">
      <c r="A5706" t="s">
        <v>4</v>
      </c>
      <c r="B5706" s="4" t="s">
        <v>5</v>
      </c>
      <c r="C5706" s="4" t="s">
        <v>6</v>
      </c>
      <c r="D5706" s="4" t="s">
        <v>10</v>
      </c>
    </row>
    <row r="5707" spans="1:13">
      <c r="A5707" t="n">
        <v>45153</v>
      </c>
      <c r="B5707" s="78" t="n">
        <v>29</v>
      </c>
      <c r="C5707" s="7" t="s">
        <v>379</v>
      </c>
      <c r="D5707" s="7" t="n">
        <v>65533</v>
      </c>
    </row>
    <row r="5708" spans="1:13">
      <c r="A5708" t="s">
        <v>4</v>
      </c>
      <c r="B5708" s="4" t="s">
        <v>5</v>
      </c>
      <c r="C5708" s="4" t="s">
        <v>14</v>
      </c>
      <c r="D5708" s="4" t="s">
        <v>10</v>
      </c>
      <c r="E5708" s="4" t="s">
        <v>6</v>
      </c>
    </row>
    <row r="5709" spans="1:13">
      <c r="A5709" t="n">
        <v>45178</v>
      </c>
      <c r="B5709" s="57" t="n">
        <v>51</v>
      </c>
      <c r="C5709" s="7" t="n">
        <v>4</v>
      </c>
      <c r="D5709" s="7" t="n">
        <v>7033</v>
      </c>
      <c r="E5709" s="7" t="s">
        <v>76</v>
      </c>
    </row>
    <row r="5710" spans="1:13">
      <c r="A5710" t="s">
        <v>4</v>
      </c>
      <c r="B5710" s="4" t="s">
        <v>5</v>
      </c>
      <c r="C5710" s="4" t="s">
        <v>10</v>
      </c>
    </row>
    <row r="5711" spans="1:13">
      <c r="A5711" t="n">
        <v>45191</v>
      </c>
      <c r="B5711" s="41" t="n">
        <v>16</v>
      </c>
      <c r="C5711" s="7" t="n">
        <v>0</v>
      </c>
    </row>
    <row r="5712" spans="1:13">
      <c r="A5712" t="s">
        <v>4</v>
      </c>
      <c r="B5712" s="4" t="s">
        <v>5</v>
      </c>
      <c r="C5712" s="4" t="s">
        <v>10</v>
      </c>
      <c r="D5712" s="4" t="s">
        <v>14</v>
      </c>
      <c r="E5712" s="4" t="s">
        <v>9</v>
      </c>
      <c r="F5712" s="4" t="s">
        <v>50</v>
      </c>
      <c r="G5712" s="4" t="s">
        <v>14</v>
      </c>
      <c r="H5712" s="4" t="s">
        <v>14</v>
      </c>
    </row>
    <row r="5713" spans="1:8">
      <c r="A5713" t="n">
        <v>45194</v>
      </c>
      <c r="B5713" s="58" t="n">
        <v>26</v>
      </c>
      <c r="C5713" s="7" t="n">
        <v>7033</v>
      </c>
      <c r="D5713" s="7" t="n">
        <v>17</v>
      </c>
      <c r="E5713" s="7" t="n">
        <v>61163</v>
      </c>
      <c r="F5713" s="7" t="s">
        <v>443</v>
      </c>
      <c r="G5713" s="7" t="n">
        <v>2</v>
      </c>
      <c r="H5713" s="7" t="n">
        <v>0</v>
      </c>
    </row>
    <row r="5714" spans="1:8">
      <c r="A5714" t="s">
        <v>4</v>
      </c>
      <c r="B5714" s="4" t="s">
        <v>5</v>
      </c>
    </row>
    <row r="5715" spans="1:8">
      <c r="A5715" t="n">
        <v>45229</v>
      </c>
      <c r="B5715" s="33" t="n">
        <v>28</v>
      </c>
    </row>
    <row r="5716" spans="1:8">
      <c r="A5716" t="s">
        <v>4</v>
      </c>
      <c r="B5716" s="4" t="s">
        <v>5</v>
      </c>
      <c r="C5716" s="4" t="s">
        <v>6</v>
      </c>
      <c r="D5716" s="4" t="s">
        <v>10</v>
      </c>
    </row>
    <row r="5717" spans="1:8">
      <c r="A5717" t="n">
        <v>45230</v>
      </c>
      <c r="B5717" s="78" t="n">
        <v>29</v>
      </c>
      <c r="C5717" s="7" t="s">
        <v>13</v>
      </c>
      <c r="D5717" s="7" t="n">
        <v>65533</v>
      </c>
    </row>
    <row r="5718" spans="1:8">
      <c r="A5718" t="s">
        <v>4</v>
      </c>
      <c r="B5718" s="4" t="s">
        <v>5</v>
      </c>
      <c r="C5718" s="4" t="s">
        <v>10</v>
      </c>
      <c r="D5718" s="4" t="s">
        <v>14</v>
      </c>
    </row>
    <row r="5719" spans="1:8">
      <c r="A5719" t="n">
        <v>45234</v>
      </c>
      <c r="B5719" s="69" t="n">
        <v>89</v>
      </c>
      <c r="C5719" s="7" t="n">
        <v>65533</v>
      </c>
      <c r="D5719" s="7" t="n">
        <v>1</v>
      </c>
    </row>
    <row r="5720" spans="1:8">
      <c r="A5720" t="s">
        <v>4</v>
      </c>
      <c r="B5720" s="4" t="s">
        <v>5</v>
      </c>
      <c r="C5720" s="4" t="s">
        <v>14</v>
      </c>
      <c r="D5720" s="4" t="s">
        <v>10</v>
      </c>
      <c r="E5720" s="4" t="s">
        <v>10</v>
      </c>
      <c r="F5720" s="4" t="s">
        <v>14</v>
      </c>
    </row>
    <row r="5721" spans="1:8">
      <c r="A5721" t="n">
        <v>45238</v>
      </c>
      <c r="B5721" s="31" t="n">
        <v>25</v>
      </c>
      <c r="C5721" s="7" t="n">
        <v>1</v>
      </c>
      <c r="D5721" s="7" t="n">
        <v>65535</v>
      </c>
      <c r="E5721" s="7" t="n">
        <v>65535</v>
      </c>
      <c r="F5721" s="7" t="n">
        <v>5</v>
      </c>
    </row>
    <row r="5722" spans="1:8">
      <c r="A5722" t="s">
        <v>4</v>
      </c>
      <c r="B5722" s="4" t="s">
        <v>5</v>
      </c>
      <c r="C5722" s="4" t="s">
        <v>14</v>
      </c>
      <c r="D5722" s="4" t="s">
        <v>10</v>
      </c>
      <c r="E5722" s="4" t="s">
        <v>24</v>
      </c>
    </row>
    <row r="5723" spans="1:8">
      <c r="A5723" t="n">
        <v>45245</v>
      </c>
      <c r="B5723" s="37" t="n">
        <v>58</v>
      </c>
      <c r="C5723" s="7" t="n">
        <v>101</v>
      </c>
      <c r="D5723" s="7" t="n">
        <v>500</v>
      </c>
      <c r="E5723" s="7" t="n">
        <v>1</v>
      </c>
    </row>
    <row r="5724" spans="1:8">
      <c r="A5724" t="s">
        <v>4</v>
      </c>
      <c r="B5724" s="4" t="s">
        <v>5</v>
      </c>
      <c r="C5724" s="4" t="s">
        <v>14</v>
      </c>
      <c r="D5724" s="4" t="s">
        <v>10</v>
      </c>
      <c r="E5724" s="4" t="s">
        <v>10</v>
      </c>
    </row>
    <row r="5725" spans="1:8">
      <c r="A5725" t="n">
        <v>45253</v>
      </c>
      <c r="B5725" s="11" t="n">
        <v>50</v>
      </c>
      <c r="C5725" s="7" t="n">
        <v>1</v>
      </c>
      <c r="D5725" s="7" t="n">
        <v>8203</v>
      </c>
      <c r="E5725" s="7" t="n">
        <v>500</v>
      </c>
    </row>
    <row r="5726" spans="1:8">
      <c r="A5726" t="s">
        <v>4</v>
      </c>
      <c r="B5726" s="4" t="s">
        <v>5</v>
      </c>
      <c r="C5726" s="4" t="s">
        <v>14</v>
      </c>
      <c r="D5726" s="4" t="s">
        <v>10</v>
      </c>
      <c r="E5726" s="4" t="s">
        <v>10</v>
      </c>
    </row>
    <row r="5727" spans="1:8">
      <c r="A5727" t="n">
        <v>45259</v>
      </c>
      <c r="B5727" s="11" t="n">
        <v>50</v>
      </c>
      <c r="C5727" s="7" t="n">
        <v>1</v>
      </c>
      <c r="D5727" s="7" t="n">
        <v>8203</v>
      </c>
      <c r="E5727" s="7" t="n">
        <v>500</v>
      </c>
    </row>
    <row r="5728" spans="1:8">
      <c r="A5728" t="s">
        <v>4</v>
      </c>
      <c r="B5728" s="4" t="s">
        <v>5</v>
      </c>
      <c r="C5728" s="4" t="s">
        <v>14</v>
      </c>
      <c r="D5728" s="4" t="s">
        <v>10</v>
      </c>
      <c r="E5728" s="4" t="s">
        <v>9</v>
      </c>
      <c r="F5728" s="4" t="s">
        <v>10</v>
      </c>
    </row>
    <row r="5729" spans="1:8">
      <c r="A5729" t="n">
        <v>45265</v>
      </c>
      <c r="B5729" s="11" t="n">
        <v>50</v>
      </c>
      <c r="C5729" s="7" t="n">
        <v>3</v>
      </c>
      <c r="D5729" s="7" t="n">
        <v>8060</v>
      </c>
      <c r="E5729" s="7" t="n">
        <v>1050253722</v>
      </c>
      <c r="F5729" s="7" t="n">
        <v>500</v>
      </c>
    </row>
    <row r="5730" spans="1:8">
      <c r="A5730" t="s">
        <v>4</v>
      </c>
      <c r="B5730" s="4" t="s">
        <v>5</v>
      </c>
      <c r="C5730" s="4" t="s">
        <v>14</v>
      </c>
      <c r="D5730" s="4" t="s">
        <v>10</v>
      </c>
    </row>
    <row r="5731" spans="1:8">
      <c r="A5731" t="n">
        <v>45275</v>
      </c>
      <c r="B5731" s="37" t="n">
        <v>58</v>
      </c>
      <c r="C5731" s="7" t="n">
        <v>254</v>
      </c>
      <c r="D5731" s="7" t="n">
        <v>0</v>
      </c>
    </row>
    <row r="5732" spans="1:8">
      <c r="A5732" t="s">
        <v>4</v>
      </c>
      <c r="B5732" s="4" t="s">
        <v>5</v>
      </c>
      <c r="C5732" s="4" t="s">
        <v>14</v>
      </c>
      <c r="D5732" s="4" t="s">
        <v>14</v>
      </c>
      <c r="E5732" s="4" t="s">
        <v>9</v>
      </c>
      <c r="F5732" s="4" t="s">
        <v>14</v>
      </c>
      <c r="G5732" s="4" t="s">
        <v>14</v>
      </c>
    </row>
    <row r="5733" spans="1:8">
      <c r="A5733" t="n">
        <v>45279</v>
      </c>
      <c r="B5733" s="28" t="n">
        <v>8</v>
      </c>
      <c r="C5733" s="7" t="n">
        <v>5</v>
      </c>
      <c r="D5733" s="7" t="n">
        <v>0</v>
      </c>
      <c r="E5733" s="7" t="n">
        <v>0</v>
      </c>
      <c r="F5733" s="7" t="n">
        <v>19</v>
      </c>
      <c r="G5733" s="7" t="n">
        <v>1</v>
      </c>
    </row>
    <row r="5734" spans="1:8">
      <c r="A5734" t="s">
        <v>4</v>
      </c>
      <c r="B5734" s="4" t="s">
        <v>5</v>
      </c>
      <c r="C5734" s="4" t="s">
        <v>14</v>
      </c>
      <c r="D5734" s="4" t="s">
        <v>10</v>
      </c>
      <c r="E5734" s="4" t="s">
        <v>10</v>
      </c>
      <c r="F5734" s="4" t="s">
        <v>9</v>
      </c>
      <c r="G5734" s="4" t="s">
        <v>9</v>
      </c>
      <c r="H5734" s="4" t="s">
        <v>9</v>
      </c>
    </row>
    <row r="5735" spans="1:8">
      <c r="A5735" t="n">
        <v>45288</v>
      </c>
      <c r="B5735" s="89" t="n">
        <v>97</v>
      </c>
      <c r="C5735" s="7" t="n">
        <v>7</v>
      </c>
      <c r="D5735" s="7" t="n">
        <v>0</v>
      </c>
      <c r="E5735" s="7" t="n">
        <v>0</v>
      </c>
      <c r="F5735" s="7" t="n">
        <v>0</v>
      </c>
      <c r="G5735" s="7" t="n">
        <v>0</v>
      </c>
      <c r="H5735" s="7" t="n">
        <v>0</v>
      </c>
    </row>
    <row r="5736" spans="1:8">
      <c r="A5736" t="s">
        <v>4</v>
      </c>
      <c r="B5736" s="4" t="s">
        <v>5</v>
      </c>
      <c r="C5736" s="4" t="s">
        <v>14</v>
      </c>
      <c r="D5736" s="4" t="s">
        <v>14</v>
      </c>
      <c r="E5736" s="4" t="s">
        <v>24</v>
      </c>
      <c r="F5736" s="4" t="s">
        <v>24</v>
      </c>
      <c r="G5736" s="4" t="s">
        <v>24</v>
      </c>
      <c r="H5736" s="4" t="s">
        <v>10</v>
      </c>
    </row>
    <row r="5737" spans="1:8">
      <c r="A5737" t="n">
        <v>45306</v>
      </c>
      <c r="B5737" s="66" t="n">
        <v>45</v>
      </c>
      <c r="C5737" s="7" t="n">
        <v>2</v>
      </c>
      <c r="D5737" s="7" t="n">
        <v>3</v>
      </c>
      <c r="E5737" s="7" t="n">
        <v>-113.879997253418</v>
      </c>
      <c r="F5737" s="7" t="n">
        <v>2.78999996185303</v>
      </c>
      <c r="G5737" s="7" t="n">
        <v>134.720001220703</v>
      </c>
      <c r="H5737" s="7" t="n">
        <v>0</v>
      </c>
    </row>
    <row r="5738" spans="1:8">
      <c r="A5738" t="s">
        <v>4</v>
      </c>
      <c r="B5738" s="4" t="s">
        <v>5</v>
      </c>
      <c r="C5738" s="4" t="s">
        <v>14</v>
      </c>
      <c r="D5738" s="4" t="s">
        <v>14</v>
      </c>
      <c r="E5738" s="4" t="s">
        <v>24</v>
      </c>
      <c r="F5738" s="4" t="s">
        <v>24</v>
      </c>
      <c r="G5738" s="4" t="s">
        <v>24</v>
      </c>
      <c r="H5738" s="4" t="s">
        <v>10</v>
      </c>
      <c r="I5738" s="4" t="s">
        <v>14</v>
      </c>
    </row>
    <row r="5739" spans="1:8">
      <c r="A5739" t="n">
        <v>45323</v>
      </c>
      <c r="B5739" s="66" t="n">
        <v>45</v>
      </c>
      <c r="C5739" s="7" t="n">
        <v>4</v>
      </c>
      <c r="D5739" s="7" t="n">
        <v>3</v>
      </c>
      <c r="E5739" s="7" t="n">
        <v>5.8600001335144</v>
      </c>
      <c r="F5739" s="7" t="n">
        <v>117.129997253418</v>
      </c>
      <c r="G5739" s="7" t="n">
        <v>346</v>
      </c>
      <c r="H5739" s="7" t="n">
        <v>0</v>
      </c>
      <c r="I5739" s="7" t="n">
        <v>0</v>
      </c>
    </row>
    <row r="5740" spans="1:8">
      <c r="A5740" t="s">
        <v>4</v>
      </c>
      <c r="B5740" s="4" t="s">
        <v>5</v>
      </c>
      <c r="C5740" s="4" t="s">
        <v>14</v>
      </c>
      <c r="D5740" s="4" t="s">
        <v>14</v>
      </c>
      <c r="E5740" s="4" t="s">
        <v>24</v>
      </c>
      <c r="F5740" s="4" t="s">
        <v>10</v>
      </c>
    </row>
    <row r="5741" spans="1:8">
      <c r="A5741" t="n">
        <v>45341</v>
      </c>
      <c r="B5741" s="66" t="n">
        <v>45</v>
      </c>
      <c r="C5741" s="7" t="n">
        <v>5</v>
      </c>
      <c r="D5741" s="7" t="n">
        <v>3</v>
      </c>
      <c r="E5741" s="7" t="n">
        <v>10.5</v>
      </c>
      <c r="F5741" s="7" t="n">
        <v>0</v>
      </c>
    </row>
    <row r="5742" spans="1:8">
      <c r="A5742" t="s">
        <v>4</v>
      </c>
      <c r="B5742" s="4" t="s">
        <v>5</v>
      </c>
      <c r="C5742" s="4" t="s">
        <v>14</v>
      </c>
      <c r="D5742" s="4" t="s">
        <v>14</v>
      </c>
      <c r="E5742" s="4" t="s">
        <v>24</v>
      </c>
      <c r="F5742" s="4" t="s">
        <v>10</v>
      </c>
    </row>
    <row r="5743" spans="1:8">
      <c r="A5743" t="n">
        <v>45350</v>
      </c>
      <c r="B5743" s="66" t="n">
        <v>45</v>
      </c>
      <c r="C5743" s="7" t="n">
        <v>11</v>
      </c>
      <c r="D5743" s="7" t="n">
        <v>3</v>
      </c>
      <c r="E5743" s="7" t="n">
        <v>45</v>
      </c>
      <c r="F5743" s="7" t="n">
        <v>0</v>
      </c>
    </row>
    <row r="5744" spans="1:8">
      <c r="A5744" t="s">
        <v>4</v>
      </c>
      <c r="B5744" s="4" t="s">
        <v>5</v>
      </c>
      <c r="C5744" s="4" t="s">
        <v>14</v>
      </c>
      <c r="D5744" s="4" t="s">
        <v>14</v>
      </c>
      <c r="E5744" s="4" t="s">
        <v>24</v>
      </c>
      <c r="F5744" s="4" t="s">
        <v>10</v>
      </c>
    </row>
    <row r="5745" spans="1:9">
      <c r="A5745" t="n">
        <v>45359</v>
      </c>
      <c r="B5745" s="66" t="n">
        <v>45</v>
      </c>
      <c r="C5745" s="7" t="n">
        <v>5</v>
      </c>
      <c r="D5745" s="7" t="n">
        <v>3</v>
      </c>
      <c r="E5745" s="7" t="n">
        <v>7.5</v>
      </c>
      <c r="F5745" s="7" t="n">
        <v>1600</v>
      </c>
    </row>
    <row r="5746" spans="1:9">
      <c r="A5746" t="s">
        <v>4</v>
      </c>
      <c r="B5746" s="4" t="s">
        <v>5</v>
      </c>
      <c r="C5746" s="4" t="s">
        <v>14</v>
      </c>
      <c r="D5746" s="4" t="s">
        <v>10</v>
      </c>
      <c r="E5746" s="4" t="s">
        <v>10</v>
      </c>
      <c r="F5746" s="4" t="s">
        <v>9</v>
      </c>
    </row>
    <row r="5747" spans="1:9">
      <c r="A5747" t="n">
        <v>45368</v>
      </c>
      <c r="B5747" s="67" t="n">
        <v>84</v>
      </c>
      <c r="C5747" s="7" t="n">
        <v>0</v>
      </c>
      <c r="D5747" s="7" t="n">
        <v>2</v>
      </c>
      <c r="E5747" s="7" t="n">
        <v>0</v>
      </c>
      <c r="F5747" s="7" t="n">
        <v>1045220557</v>
      </c>
    </row>
    <row r="5748" spans="1:9">
      <c r="A5748" t="s">
        <v>4</v>
      </c>
      <c r="B5748" s="4" t="s">
        <v>5</v>
      </c>
      <c r="C5748" s="4" t="s">
        <v>10</v>
      </c>
      <c r="D5748" s="4" t="s">
        <v>14</v>
      </c>
    </row>
    <row r="5749" spans="1:9">
      <c r="A5749" t="n">
        <v>45378</v>
      </c>
      <c r="B5749" s="76" t="n">
        <v>56</v>
      </c>
      <c r="C5749" s="7" t="n">
        <v>1561</v>
      </c>
      <c r="D5749" s="7" t="n">
        <v>1</v>
      </c>
    </row>
    <row r="5750" spans="1:9">
      <c r="A5750" t="s">
        <v>4</v>
      </c>
      <c r="B5750" s="4" t="s">
        <v>5</v>
      </c>
      <c r="C5750" s="4" t="s">
        <v>10</v>
      </c>
      <c r="D5750" s="4" t="s">
        <v>14</v>
      </c>
    </row>
    <row r="5751" spans="1:9">
      <c r="A5751" t="n">
        <v>45382</v>
      </c>
      <c r="B5751" s="76" t="n">
        <v>56</v>
      </c>
      <c r="C5751" s="7" t="n">
        <v>1562</v>
      </c>
      <c r="D5751" s="7" t="n">
        <v>1</v>
      </c>
    </row>
    <row r="5752" spans="1:9">
      <c r="A5752" t="s">
        <v>4</v>
      </c>
      <c r="B5752" s="4" t="s">
        <v>5</v>
      </c>
      <c r="C5752" s="4" t="s">
        <v>10</v>
      </c>
      <c r="D5752" s="4" t="s">
        <v>24</v>
      </c>
      <c r="E5752" s="4" t="s">
        <v>24</v>
      </c>
      <c r="F5752" s="4" t="s">
        <v>24</v>
      </c>
      <c r="G5752" s="4" t="s">
        <v>24</v>
      </c>
    </row>
    <row r="5753" spans="1:9">
      <c r="A5753" t="n">
        <v>45386</v>
      </c>
      <c r="B5753" s="51" t="n">
        <v>46</v>
      </c>
      <c r="C5753" s="7" t="n">
        <v>1561</v>
      </c>
      <c r="D5753" s="7" t="n">
        <v>-117.669998168945</v>
      </c>
      <c r="E5753" s="7" t="n">
        <v>-1.1599999666214</v>
      </c>
      <c r="F5753" s="7" t="n">
        <v>138.550003051758</v>
      </c>
      <c r="G5753" s="7" t="n">
        <v>115.800003051758</v>
      </c>
    </row>
    <row r="5754" spans="1:9">
      <c r="A5754" t="s">
        <v>4</v>
      </c>
      <c r="B5754" s="4" t="s">
        <v>5</v>
      </c>
      <c r="C5754" s="4" t="s">
        <v>10</v>
      </c>
      <c r="D5754" s="4" t="s">
        <v>24</v>
      </c>
      <c r="E5754" s="4" t="s">
        <v>24</v>
      </c>
      <c r="F5754" s="4" t="s">
        <v>24</v>
      </c>
      <c r="G5754" s="4" t="s">
        <v>24</v>
      </c>
    </row>
    <row r="5755" spans="1:9">
      <c r="A5755" t="n">
        <v>45405</v>
      </c>
      <c r="B5755" s="51" t="n">
        <v>46</v>
      </c>
      <c r="C5755" s="7" t="n">
        <v>1562</v>
      </c>
      <c r="D5755" s="7" t="n">
        <v>-118.400001525879</v>
      </c>
      <c r="E5755" s="7" t="n">
        <v>-1.1599999666214</v>
      </c>
      <c r="F5755" s="7" t="n">
        <v>130.990005493164</v>
      </c>
      <c r="G5755" s="7" t="n">
        <v>67.0999984741211</v>
      </c>
    </row>
    <row r="5756" spans="1:9">
      <c r="A5756" t="s">
        <v>4</v>
      </c>
      <c r="B5756" s="4" t="s">
        <v>5</v>
      </c>
      <c r="C5756" s="4" t="s">
        <v>10</v>
      </c>
      <c r="D5756" s="4" t="s">
        <v>14</v>
      </c>
      <c r="E5756" s="4" t="s">
        <v>6</v>
      </c>
      <c r="F5756" s="4" t="s">
        <v>24</v>
      </c>
      <c r="G5756" s="4" t="s">
        <v>24</v>
      </c>
      <c r="H5756" s="4" t="s">
        <v>24</v>
      </c>
    </row>
    <row r="5757" spans="1:9">
      <c r="A5757" t="n">
        <v>45424</v>
      </c>
      <c r="B5757" s="60" t="n">
        <v>48</v>
      </c>
      <c r="C5757" s="7" t="n">
        <v>1561</v>
      </c>
      <c r="D5757" s="7" t="n">
        <v>0</v>
      </c>
      <c r="E5757" s="7" t="s">
        <v>100</v>
      </c>
      <c r="F5757" s="7" t="n">
        <v>0</v>
      </c>
      <c r="G5757" s="7" t="n">
        <v>1</v>
      </c>
      <c r="H5757" s="7" t="n">
        <v>0</v>
      </c>
    </row>
    <row r="5758" spans="1:9">
      <c r="A5758" t="s">
        <v>4</v>
      </c>
      <c r="B5758" s="4" t="s">
        <v>5</v>
      </c>
      <c r="C5758" s="4" t="s">
        <v>10</v>
      </c>
      <c r="D5758" s="4" t="s">
        <v>14</v>
      </c>
      <c r="E5758" s="4" t="s">
        <v>6</v>
      </c>
      <c r="F5758" s="4" t="s">
        <v>24</v>
      </c>
      <c r="G5758" s="4" t="s">
        <v>24</v>
      </c>
      <c r="H5758" s="4" t="s">
        <v>24</v>
      </c>
    </row>
    <row r="5759" spans="1:9">
      <c r="A5759" t="n">
        <v>45448</v>
      </c>
      <c r="B5759" s="60" t="n">
        <v>48</v>
      </c>
      <c r="C5759" s="7" t="n">
        <v>1562</v>
      </c>
      <c r="D5759" s="7" t="n">
        <v>0</v>
      </c>
      <c r="E5759" s="7" t="s">
        <v>100</v>
      </c>
      <c r="F5759" s="7" t="n">
        <v>0</v>
      </c>
      <c r="G5759" s="7" t="n">
        <v>1</v>
      </c>
      <c r="H5759" s="7" t="n">
        <v>0</v>
      </c>
    </row>
    <row r="5760" spans="1:9">
      <c r="A5760" t="s">
        <v>4</v>
      </c>
      <c r="B5760" s="4" t="s">
        <v>5</v>
      </c>
      <c r="C5760" s="4" t="s">
        <v>14</v>
      </c>
      <c r="D5760" s="4" t="s">
        <v>6</v>
      </c>
      <c r="E5760" s="4" t="s">
        <v>10</v>
      </c>
    </row>
    <row r="5761" spans="1:8">
      <c r="A5761" t="n">
        <v>45472</v>
      </c>
      <c r="B5761" s="23" t="n">
        <v>94</v>
      </c>
      <c r="C5761" s="7" t="n">
        <v>1</v>
      </c>
      <c r="D5761" s="7" t="s">
        <v>42</v>
      </c>
      <c r="E5761" s="7" t="n">
        <v>4</v>
      </c>
    </row>
    <row r="5762" spans="1:8">
      <c r="A5762" t="s">
        <v>4</v>
      </c>
      <c r="B5762" s="4" t="s">
        <v>5</v>
      </c>
      <c r="C5762" s="4" t="s">
        <v>10</v>
      </c>
      <c r="D5762" s="4" t="s">
        <v>14</v>
      </c>
      <c r="E5762" s="4" t="s">
        <v>6</v>
      </c>
      <c r="F5762" s="4" t="s">
        <v>24</v>
      </c>
      <c r="G5762" s="4" t="s">
        <v>24</v>
      </c>
      <c r="H5762" s="4" t="s">
        <v>24</v>
      </c>
    </row>
    <row r="5763" spans="1:8">
      <c r="A5763" t="n">
        <v>45480</v>
      </c>
      <c r="B5763" s="60" t="n">
        <v>48</v>
      </c>
      <c r="C5763" s="7" t="n">
        <v>1561</v>
      </c>
      <c r="D5763" s="7" t="n">
        <v>0</v>
      </c>
      <c r="E5763" s="7" t="s">
        <v>409</v>
      </c>
      <c r="F5763" s="7" t="n">
        <v>-1</v>
      </c>
      <c r="G5763" s="7" t="n">
        <v>1</v>
      </c>
      <c r="H5763" s="7" t="n">
        <v>1.40129846432482e-45</v>
      </c>
    </row>
    <row r="5764" spans="1:8">
      <c r="A5764" t="s">
        <v>4</v>
      </c>
      <c r="B5764" s="4" t="s">
        <v>5</v>
      </c>
      <c r="C5764" s="4" t="s">
        <v>10</v>
      </c>
    </row>
    <row r="5765" spans="1:8">
      <c r="A5765" t="n">
        <v>45509</v>
      </c>
      <c r="B5765" s="41" t="n">
        <v>16</v>
      </c>
      <c r="C5765" s="7" t="n">
        <v>100</v>
      </c>
    </row>
    <row r="5766" spans="1:8">
      <c r="A5766" t="s">
        <v>4</v>
      </c>
      <c r="B5766" s="4" t="s">
        <v>5</v>
      </c>
      <c r="C5766" s="4" t="s">
        <v>10</v>
      </c>
      <c r="D5766" s="4" t="s">
        <v>14</v>
      </c>
      <c r="E5766" s="4" t="s">
        <v>6</v>
      </c>
      <c r="F5766" s="4" t="s">
        <v>24</v>
      </c>
      <c r="G5766" s="4" t="s">
        <v>24</v>
      </c>
      <c r="H5766" s="4" t="s">
        <v>24</v>
      </c>
    </row>
    <row r="5767" spans="1:8">
      <c r="A5767" t="n">
        <v>45512</v>
      </c>
      <c r="B5767" s="60" t="n">
        <v>48</v>
      </c>
      <c r="C5767" s="7" t="n">
        <v>1562</v>
      </c>
      <c r="D5767" s="7" t="n">
        <v>0</v>
      </c>
      <c r="E5767" s="7" t="s">
        <v>409</v>
      </c>
      <c r="F5767" s="7" t="n">
        <v>-1</v>
      </c>
      <c r="G5767" s="7" t="n">
        <v>1</v>
      </c>
      <c r="H5767" s="7" t="n">
        <v>1.40129846432482e-45</v>
      </c>
    </row>
    <row r="5768" spans="1:8">
      <c r="A5768" t="s">
        <v>4</v>
      </c>
      <c r="B5768" s="4" t="s">
        <v>5</v>
      </c>
      <c r="C5768" s="4" t="s">
        <v>14</v>
      </c>
      <c r="D5768" s="4" t="s">
        <v>10</v>
      </c>
      <c r="E5768" s="4" t="s">
        <v>24</v>
      </c>
      <c r="F5768" s="4" t="s">
        <v>10</v>
      </c>
      <c r="G5768" s="4" t="s">
        <v>9</v>
      </c>
      <c r="H5768" s="4" t="s">
        <v>9</v>
      </c>
      <c r="I5768" s="4" t="s">
        <v>10</v>
      </c>
      <c r="J5768" s="4" t="s">
        <v>10</v>
      </c>
      <c r="K5768" s="4" t="s">
        <v>9</v>
      </c>
      <c r="L5768" s="4" t="s">
        <v>9</v>
      </c>
      <c r="M5768" s="4" t="s">
        <v>9</v>
      </c>
      <c r="N5768" s="4" t="s">
        <v>9</v>
      </c>
      <c r="O5768" s="4" t="s">
        <v>6</v>
      </c>
    </row>
    <row r="5769" spans="1:8">
      <c r="A5769" t="n">
        <v>45541</v>
      </c>
      <c r="B5769" s="11" t="n">
        <v>50</v>
      </c>
      <c r="C5769" s="7" t="n">
        <v>0</v>
      </c>
      <c r="D5769" s="7" t="n">
        <v>4427</v>
      </c>
      <c r="E5769" s="7" t="n">
        <v>0.800000011920929</v>
      </c>
      <c r="F5769" s="7" t="n">
        <v>200</v>
      </c>
      <c r="G5769" s="7" t="n">
        <v>0</v>
      </c>
      <c r="H5769" s="7" t="n">
        <v>-1065353216</v>
      </c>
      <c r="I5769" s="7" t="n">
        <v>1</v>
      </c>
      <c r="J5769" s="7" t="n">
        <v>1561</v>
      </c>
      <c r="K5769" s="7" t="n">
        <v>0</v>
      </c>
      <c r="L5769" s="7" t="n">
        <v>0</v>
      </c>
      <c r="M5769" s="7" t="n">
        <v>0</v>
      </c>
      <c r="N5769" s="7" t="n">
        <v>1120403456</v>
      </c>
      <c r="O5769" s="7" t="s">
        <v>13</v>
      </c>
    </row>
    <row r="5770" spans="1:8">
      <c r="A5770" t="s">
        <v>4</v>
      </c>
      <c r="B5770" s="4" t="s">
        <v>5</v>
      </c>
      <c r="C5770" s="4" t="s">
        <v>10</v>
      </c>
    </row>
    <row r="5771" spans="1:8">
      <c r="A5771" t="n">
        <v>45580</v>
      </c>
      <c r="B5771" s="41" t="n">
        <v>16</v>
      </c>
      <c r="C5771" s="7" t="n">
        <v>900</v>
      </c>
    </row>
    <row r="5772" spans="1:8">
      <c r="A5772" t="s">
        <v>4</v>
      </c>
      <c r="B5772" s="4" t="s">
        <v>5</v>
      </c>
      <c r="C5772" s="4" t="s">
        <v>14</v>
      </c>
      <c r="D5772" s="4" t="s">
        <v>10</v>
      </c>
      <c r="E5772" s="4" t="s">
        <v>24</v>
      </c>
      <c r="F5772" s="4" t="s">
        <v>10</v>
      </c>
      <c r="G5772" s="4" t="s">
        <v>9</v>
      </c>
      <c r="H5772" s="4" t="s">
        <v>9</v>
      </c>
      <c r="I5772" s="4" t="s">
        <v>10</v>
      </c>
      <c r="J5772" s="4" t="s">
        <v>10</v>
      </c>
      <c r="K5772" s="4" t="s">
        <v>9</v>
      </c>
      <c r="L5772" s="4" t="s">
        <v>9</v>
      </c>
      <c r="M5772" s="4" t="s">
        <v>9</v>
      </c>
      <c r="N5772" s="4" t="s">
        <v>9</v>
      </c>
      <c r="O5772" s="4" t="s">
        <v>6</v>
      </c>
    </row>
    <row r="5773" spans="1:8">
      <c r="A5773" t="n">
        <v>45583</v>
      </c>
      <c r="B5773" s="11" t="n">
        <v>50</v>
      </c>
      <c r="C5773" s="7" t="n">
        <v>0</v>
      </c>
      <c r="D5773" s="7" t="n">
        <v>4420</v>
      </c>
      <c r="E5773" s="7" t="n">
        <v>0.800000011920929</v>
      </c>
      <c r="F5773" s="7" t="n">
        <v>0</v>
      </c>
      <c r="G5773" s="7" t="n">
        <v>0</v>
      </c>
      <c r="H5773" s="7" t="n">
        <v>0</v>
      </c>
      <c r="I5773" s="7" t="n">
        <v>1</v>
      </c>
      <c r="J5773" s="7" t="n">
        <v>1561</v>
      </c>
      <c r="K5773" s="7" t="n">
        <v>0</v>
      </c>
      <c r="L5773" s="7" t="n">
        <v>0</v>
      </c>
      <c r="M5773" s="7" t="n">
        <v>0</v>
      </c>
      <c r="N5773" s="7" t="n">
        <v>1120403456</v>
      </c>
      <c r="O5773" s="7" t="s">
        <v>13</v>
      </c>
    </row>
    <row r="5774" spans="1:8">
      <c r="A5774" t="s">
        <v>4</v>
      </c>
      <c r="B5774" s="4" t="s">
        <v>5</v>
      </c>
      <c r="C5774" s="4" t="s">
        <v>10</v>
      </c>
    </row>
    <row r="5775" spans="1:8">
      <c r="A5775" t="n">
        <v>45622</v>
      </c>
      <c r="B5775" s="41" t="n">
        <v>16</v>
      </c>
      <c r="C5775" s="7" t="n">
        <v>600</v>
      </c>
    </row>
    <row r="5776" spans="1:8">
      <c r="A5776" t="s">
        <v>4</v>
      </c>
      <c r="B5776" s="4" t="s">
        <v>5</v>
      </c>
      <c r="C5776" s="4" t="s">
        <v>14</v>
      </c>
      <c r="D5776" s="4" t="s">
        <v>10</v>
      </c>
    </row>
    <row r="5777" spans="1:15">
      <c r="A5777" t="n">
        <v>45625</v>
      </c>
      <c r="B5777" s="37" t="n">
        <v>58</v>
      </c>
      <c r="C5777" s="7" t="n">
        <v>255</v>
      </c>
      <c r="D5777" s="7" t="n">
        <v>0</v>
      </c>
    </row>
    <row r="5778" spans="1:15">
      <c r="A5778" t="s">
        <v>4</v>
      </c>
      <c r="B5778" s="4" t="s">
        <v>5</v>
      </c>
      <c r="C5778" s="4" t="s">
        <v>14</v>
      </c>
      <c r="D5778" s="4" t="s">
        <v>10</v>
      </c>
      <c r="E5778" s="4" t="s">
        <v>10</v>
      </c>
      <c r="F5778" s="4" t="s">
        <v>9</v>
      </c>
    </row>
    <row r="5779" spans="1:15">
      <c r="A5779" t="n">
        <v>45629</v>
      </c>
      <c r="B5779" s="67" t="n">
        <v>84</v>
      </c>
      <c r="C5779" s="7" t="n">
        <v>1</v>
      </c>
      <c r="D5779" s="7" t="n">
        <v>0</v>
      </c>
      <c r="E5779" s="7" t="n">
        <v>0</v>
      </c>
      <c r="F5779" s="7" t="n">
        <v>0</v>
      </c>
    </row>
    <row r="5780" spans="1:15">
      <c r="A5780" t="s">
        <v>4</v>
      </c>
      <c r="B5780" s="4" t="s">
        <v>5</v>
      </c>
      <c r="C5780" s="4" t="s">
        <v>6</v>
      </c>
      <c r="D5780" s="4" t="s">
        <v>10</v>
      </c>
    </row>
    <row r="5781" spans="1:15">
      <c r="A5781" t="n">
        <v>45639</v>
      </c>
      <c r="B5781" s="78" t="n">
        <v>29</v>
      </c>
      <c r="C5781" s="7" t="s">
        <v>307</v>
      </c>
      <c r="D5781" s="7" t="n">
        <v>1560</v>
      </c>
    </row>
    <row r="5782" spans="1:15">
      <c r="A5782" t="s">
        <v>4</v>
      </c>
      <c r="B5782" s="4" t="s">
        <v>5</v>
      </c>
      <c r="C5782" s="4" t="s">
        <v>6</v>
      </c>
      <c r="D5782" s="4" t="s">
        <v>10</v>
      </c>
    </row>
    <row r="5783" spans="1:15">
      <c r="A5783" t="n">
        <v>45657</v>
      </c>
      <c r="B5783" s="78" t="n">
        <v>29</v>
      </c>
      <c r="C5783" s="7" t="s">
        <v>310</v>
      </c>
      <c r="D5783" s="7" t="n">
        <v>1561</v>
      </c>
    </row>
    <row r="5784" spans="1:15">
      <c r="A5784" t="s">
        <v>4</v>
      </c>
      <c r="B5784" s="4" t="s">
        <v>5</v>
      </c>
      <c r="C5784" s="4" t="s">
        <v>6</v>
      </c>
      <c r="D5784" s="4" t="s">
        <v>10</v>
      </c>
    </row>
    <row r="5785" spans="1:15">
      <c r="A5785" t="n">
        <v>45675</v>
      </c>
      <c r="B5785" s="78" t="n">
        <v>29</v>
      </c>
      <c r="C5785" s="7" t="s">
        <v>310</v>
      </c>
      <c r="D5785" s="7" t="n">
        <v>1562</v>
      </c>
    </row>
    <row r="5786" spans="1:15">
      <c r="A5786" t="s">
        <v>4</v>
      </c>
      <c r="B5786" s="4" t="s">
        <v>5</v>
      </c>
      <c r="C5786" s="4" t="s">
        <v>6</v>
      </c>
      <c r="D5786" s="4" t="s">
        <v>10</v>
      </c>
    </row>
    <row r="5787" spans="1:15">
      <c r="A5787" t="n">
        <v>45693</v>
      </c>
      <c r="B5787" s="78" t="n">
        <v>29</v>
      </c>
      <c r="C5787" s="7" t="s">
        <v>312</v>
      </c>
      <c r="D5787" s="7" t="n">
        <v>1563</v>
      </c>
    </row>
    <row r="5788" spans="1:15">
      <c r="A5788" t="s">
        <v>4</v>
      </c>
      <c r="B5788" s="4" t="s">
        <v>5</v>
      </c>
      <c r="C5788" s="4" t="s">
        <v>9</v>
      </c>
    </row>
    <row r="5789" spans="1:15">
      <c r="A5789" t="n">
        <v>45711</v>
      </c>
      <c r="B5789" s="44" t="n">
        <v>15</v>
      </c>
      <c r="C5789" s="7" t="n">
        <v>2097152</v>
      </c>
    </row>
    <row r="5790" spans="1:15">
      <c r="A5790" t="s">
        <v>4</v>
      </c>
      <c r="B5790" s="4" t="s">
        <v>5</v>
      </c>
      <c r="C5790" s="4" t="s">
        <v>14</v>
      </c>
      <c r="D5790" s="4" t="s">
        <v>10</v>
      </c>
      <c r="E5790" s="4" t="s">
        <v>14</v>
      </c>
    </row>
    <row r="5791" spans="1:15">
      <c r="A5791" t="n">
        <v>45716</v>
      </c>
      <c r="B5791" s="26" t="n">
        <v>39</v>
      </c>
      <c r="C5791" s="7" t="n">
        <v>11</v>
      </c>
      <c r="D5791" s="7" t="n">
        <v>65533</v>
      </c>
      <c r="E5791" s="7" t="n">
        <v>203</v>
      </c>
    </row>
    <row r="5792" spans="1:15">
      <c r="A5792" t="s">
        <v>4</v>
      </c>
      <c r="B5792" s="4" t="s">
        <v>5</v>
      </c>
      <c r="C5792" s="4" t="s">
        <v>14</v>
      </c>
      <c r="D5792" s="4" t="s">
        <v>10</v>
      </c>
      <c r="E5792" s="4" t="s">
        <v>14</v>
      </c>
    </row>
    <row r="5793" spans="1:6">
      <c r="A5793" t="n">
        <v>45721</v>
      </c>
      <c r="B5793" s="26" t="n">
        <v>39</v>
      </c>
      <c r="C5793" s="7" t="n">
        <v>11</v>
      </c>
      <c r="D5793" s="7" t="n">
        <v>65533</v>
      </c>
      <c r="E5793" s="7" t="n">
        <v>201</v>
      </c>
    </row>
    <row r="5794" spans="1:6">
      <c r="A5794" t="s">
        <v>4</v>
      </c>
      <c r="B5794" s="4" t="s">
        <v>5</v>
      </c>
      <c r="C5794" s="4" t="s">
        <v>14</v>
      </c>
      <c r="D5794" s="4" t="s">
        <v>10</v>
      </c>
      <c r="E5794" s="4" t="s">
        <v>14</v>
      </c>
    </row>
    <row r="5795" spans="1:6">
      <c r="A5795" t="n">
        <v>45726</v>
      </c>
      <c r="B5795" s="26" t="n">
        <v>39</v>
      </c>
      <c r="C5795" s="7" t="n">
        <v>11</v>
      </c>
      <c r="D5795" s="7" t="n">
        <v>65533</v>
      </c>
      <c r="E5795" s="7" t="n">
        <v>200</v>
      </c>
    </row>
    <row r="5796" spans="1:6">
      <c r="A5796" t="s">
        <v>4</v>
      </c>
      <c r="B5796" s="4" t="s">
        <v>5</v>
      </c>
      <c r="C5796" s="4" t="s">
        <v>14</v>
      </c>
      <c r="D5796" s="4" t="s">
        <v>10</v>
      </c>
      <c r="E5796" s="4" t="s">
        <v>10</v>
      </c>
      <c r="F5796" s="4" t="s">
        <v>10</v>
      </c>
    </row>
    <row r="5797" spans="1:6">
      <c r="A5797" t="n">
        <v>45731</v>
      </c>
      <c r="B5797" s="47" t="n">
        <v>63</v>
      </c>
      <c r="C5797" s="7" t="n">
        <v>0</v>
      </c>
      <c r="D5797" s="7" t="n">
        <v>65535</v>
      </c>
      <c r="E5797" s="7" t="n">
        <v>45</v>
      </c>
      <c r="F5797" s="7" t="n">
        <v>0</v>
      </c>
    </row>
    <row r="5798" spans="1:6">
      <c r="A5798" t="s">
        <v>4</v>
      </c>
      <c r="B5798" s="4" t="s">
        <v>5</v>
      </c>
      <c r="C5798" s="4" t="s">
        <v>14</v>
      </c>
      <c r="D5798" s="4" t="s">
        <v>10</v>
      </c>
      <c r="E5798" s="4" t="s">
        <v>10</v>
      </c>
      <c r="F5798" s="4" t="s">
        <v>10</v>
      </c>
    </row>
    <row r="5799" spans="1:6">
      <c r="A5799" t="n">
        <v>45739</v>
      </c>
      <c r="B5799" s="47" t="n">
        <v>63</v>
      </c>
      <c r="C5799" s="7" t="n">
        <v>0</v>
      </c>
      <c r="D5799" s="7" t="n">
        <v>65535</v>
      </c>
      <c r="E5799" s="7" t="n">
        <v>32</v>
      </c>
      <c r="F5799" s="7" t="n">
        <v>100</v>
      </c>
    </row>
    <row r="5800" spans="1:6">
      <c r="A5800" t="s">
        <v>4</v>
      </c>
      <c r="B5800" s="4" t="s">
        <v>5</v>
      </c>
      <c r="C5800" s="4" t="s">
        <v>10</v>
      </c>
    </row>
    <row r="5801" spans="1:6">
      <c r="A5801" t="n">
        <v>45747</v>
      </c>
      <c r="B5801" s="18" t="n">
        <v>12</v>
      </c>
      <c r="C5801" s="7" t="n">
        <v>6467</v>
      </c>
    </row>
    <row r="5802" spans="1:6">
      <c r="A5802" t="s">
        <v>4</v>
      </c>
      <c r="B5802" s="4" t="s">
        <v>5</v>
      </c>
      <c r="C5802" s="4" t="s">
        <v>10</v>
      </c>
    </row>
    <row r="5803" spans="1:6">
      <c r="A5803" t="n">
        <v>45750</v>
      </c>
      <c r="B5803" s="83" t="n">
        <v>13</v>
      </c>
      <c r="C5803" s="7" t="n">
        <v>6446</v>
      </c>
    </row>
    <row r="5804" spans="1:6">
      <c r="A5804" t="s">
        <v>4</v>
      </c>
      <c r="B5804" s="4" t="s">
        <v>5</v>
      </c>
      <c r="C5804" s="4" t="s">
        <v>14</v>
      </c>
      <c r="D5804" s="4" t="s">
        <v>10</v>
      </c>
    </row>
    <row r="5805" spans="1:6">
      <c r="A5805" t="n">
        <v>45753</v>
      </c>
      <c r="B5805" s="35" t="n">
        <v>64</v>
      </c>
      <c r="C5805" s="7" t="n">
        <v>16</v>
      </c>
      <c r="D5805" s="7" t="n">
        <v>0</v>
      </c>
    </row>
    <row r="5806" spans="1:6">
      <c r="A5806" t="s">
        <v>4</v>
      </c>
      <c r="B5806" s="4" t="s">
        <v>5</v>
      </c>
      <c r="C5806" s="4" t="s">
        <v>14</v>
      </c>
      <c r="D5806" s="4" t="s">
        <v>9</v>
      </c>
      <c r="E5806" s="4" t="s">
        <v>14</v>
      </c>
      <c r="F5806" s="4" t="s">
        <v>14</v>
      </c>
      <c r="G5806" s="4" t="s">
        <v>9</v>
      </c>
      <c r="H5806" s="4" t="s">
        <v>14</v>
      </c>
      <c r="I5806" s="4" t="s">
        <v>9</v>
      </c>
      <c r="J5806" s="4" t="s">
        <v>14</v>
      </c>
    </row>
    <row r="5807" spans="1:6">
      <c r="A5807" t="n">
        <v>45757</v>
      </c>
      <c r="B5807" s="45" t="n">
        <v>33</v>
      </c>
      <c r="C5807" s="7" t="n">
        <v>0</v>
      </c>
      <c r="D5807" s="7" t="n">
        <v>3</v>
      </c>
      <c r="E5807" s="7" t="n">
        <v>0</v>
      </c>
      <c r="F5807" s="7" t="n">
        <v>0</v>
      </c>
      <c r="G5807" s="7" t="n">
        <v>-1</v>
      </c>
      <c r="H5807" s="7" t="n">
        <v>0</v>
      </c>
      <c r="I5807" s="7" t="n">
        <v>-1</v>
      </c>
      <c r="J5807" s="7" t="n">
        <v>0</v>
      </c>
    </row>
    <row r="5808" spans="1:6">
      <c r="A5808" t="s">
        <v>4</v>
      </c>
      <c r="B5808" s="4" t="s">
        <v>5</v>
      </c>
    </row>
    <row r="5809" spans="1:10">
      <c r="A5809" t="n">
        <v>45775</v>
      </c>
      <c r="B5809" s="5" t="n">
        <v>1</v>
      </c>
    </row>
    <row r="5810" spans="1:10" s="3" customFormat="1" customHeight="0">
      <c r="A5810" s="3" t="s">
        <v>2</v>
      </c>
      <c r="B5810" s="3" t="s">
        <v>444</v>
      </c>
    </row>
    <row r="5811" spans="1:10">
      <c r="A5811" t="s">
        <v>4</v>
      </c>
      <c r="B5811" s="4" t="s">
        <v>5</v>
      </c>
      <c r="C5811" s="4" t="s">
        <v>10</v>
      </c>
      <c r="D5811" s="4" t="s">
        <v>24</v>
      </c>
      <c r="E5811" s="4" t="s">
        <v>24</v>
      </c>
      <c r="F5811" s="4" t="s">
        <v>24</v>
      </c>
      <c r="G5811" s="4" t="s">
        <v>24</v>
      </c>
    </row>
    <row r="5812" spans="1:10">
      <c r="A5812" t="n">
        <v>45776</v>
      </c>
      <c r="B5812" s="88" t="n">
        <v>131</v>
      </c>
      <c r="C5812" s="7" t="n">
        <v>7033</v>
      </c>
      <c r="D5812" s="7" t="n">
        <v>0.5</v>
      </c>
      <c r="E5812" s="7" t="n">
        <v>0</v>
      </c>
      <c r="F5812" s="7" t="n">
        <v>0</v>
      </c>
      <c r="G5812" s="7" t="n">
        <v>0.100000001490116</v>
      </c>
    </row>
    <row r="5813" spans="1:10">
      <c r="A5813" t="s">
        <v>4</v>
      </c>
      <c r="B5813" s="4" t="s">
        <v>5</v>
      </c>
      <c r="C5813" s="4" t="s">
        <v>10</v>
      </c>
      <c r="D5813" s="4" t="s">
        <v>14</v>
      </c>
    </row>
    <row r="5814" spans="1:10">
      <c r="A5814" t="n">
        <v>45795</v>
      </c>
      <c r="B5814" s="90" t="n">
        <v>96</v>
      </c>
      <c r="C5814" s="7" t="n">
        <v>7033</v>
      </c>
      <c r="D5814" s="7" t="n">
        <v>1</v>
      </c>
    </row>
    <row r="5815" spans="1:10">
      <c r="A5815" t="s">
        <v>4</v>
      </c>
      <c r="B5815" s="4" t="s">
        <v>5</v>
      </c>
      <c r="C5815" s="4" t="s">
        <v>10</v>
      </c>
      <c r="D5815" s="4" t="s">
        <v>14</v>
      </c>
      <c r="E5815" s="4" t="s">
        <v>24</v>
      </c>
      <c r="F5815" s="4" t="s">
        <v>24</v>
      </c>
      <c r="G5815" s="4" t="s">
        <v>24</v>
      </c>
    </row>
    <row r="5816" spans="1:10">
      <c r="A5816" t="n">
        <v>45799</v>
      </c>
      <c r="B5816" s="90" t="n">
        <v>96</v>
      </c>
      <c r="C5816" s="7" t="n">
        <v>7033</v>
      </c>
      <c r="D5816" s="7" t="n">
        <v>2</v>
      </c>
      <c r="E5816" s="7" t="n">
        <v>-71.629997253418</v>
      </c>
      <c r="F5816" s="7" t="n">
        <v>24.5300006866455</v>
      </c>
      <c r="G5816" s="7" t="n">
        <v>79.4899978637695</v>
      </c>
    </row>
    <row r="5817" spans="1:10">
      <c r="A5817" t="s">
        <v>4</v>
      </c>
      <c r="B5817" s="4" t="s">
        <v>5</v>
      </c>
      <c r="C5817" s="4" t="s">
        <v>10</v>
      </c>
      <c r="D5817" s="4" t="s">
        <v>14</v>
      </c>
      <c r="E5817" s="4" t="s">
        <v>24</v>
      </c>
      <c r="F5817" s="4" t="s">
        <v>24</v>
      </c>
      <c r="G5817" s="4" t="s">
        <v>24</v>
      </c>
    </row>
    <row r="5818" spans="1:10">
      <c r="A5818" t="n">
        <v>45815</v>
      </c>
      <c r="B5818" s="90" t="n">
        <v>96</v>
      </c>
      <c r="C5818" s="7" t="n">
        <v>7033</v>
      </c>
      <c r="D5818" s="7" t="n">
        <v>2</v>
      </c>
      <c r="E5818" s="7" t="n">
        <v>-47.0299987792969</v>
      </c>
      <c r="F5818" s="7" t="n">
        <v>20.9200000762939</v>
      </c>
      <c r="G5818" s="7" t="n">
        <v>111.919998168945</v>
      </c>
    </row>
    <row r="5819" spans="1:10">
      <c r="A5819" t="s">
        <v>4</v>
      </c>
      <c r="B5819" s="4" t="s">
        <v>5</v>
      </c>
      <c r="C5819" s="4" t="s">
        <v>10</v>
      </c>
      <c r="D5819" s="4" t="s">
        <v>14</v>
      </c>
      <c r="E5819" s="4" t="s">
        <v>24</v>
      </c>
      <c r="F5819" s="4" t="s">
        <v>24</v>
      </c>
      <c r="G5819" s="4" t="s">
        <v>24</v>
      </c>
    </row>
    <row r="5820" spans="1:10">
      <c r="A5820" t="n">
        <v>45831</v>
      </c>
      <c r="B5820" s="90" t="n">
        <v>96</v>
      </c>
      <c r="C5820" s="7" t="n">
        <v>7033</v>
      </c>
      <c r="D5820" s="7" t="n">
        <v>2</v>
      </c>
      <c r="E5820" s="7" t="n">
        <v>-89.25</v>
      </c>
      <c r="F5820" s="7" t="n">
        <v>16.0799999237061</v>
      </c>
      <c r="G5820" s="7" t="n">
        <v>130.710006713867</v>
      </c>
    </row>
    <row r="5821" spans="1:10">
      <c r="A5821" t="s">
        <v>4</v>
      </c>
      <c r="B5821" s="4" t="s">
        <v>5</v>
      </c>
      <c r="C5821" s="4" t="s">
        <v>10</v>
      </c>
      <c r="D5821" s="4" t="s">
        <v>14</v>
      </c>
      <c r="E5821" s="4" t="s">
        <v>9</v>
      </c>
      <c r="F5821" s="4" t="s">
        <v>14</v>
      </c>
      <c r="G5821" s="4" t="s">
        <v>10</v>
      </c>
    </row>
    <row r="5822" spans="1:10">
      <c r="A5822" t="n">
        <v>45847</v>
      </c>
      <c r="B5822" s="90" t="n">
        <v>96</v>
      </c>
      <c r="C5822" s="7" t="n">
        <v>7033</v>
      </c>
      <c r="D5822" s="7" t="n">
        <v>0</v>
      </c>
      <c r="E5822" s="7" t="n">
        <v>1109393408</v>
      </c>
      <c r="F5822" s="7" t="n">
        <v>0</v>
      </c>
      <c r="G5822" s="7" t="n">
        <v>0</v>
      </c>
    </row>
    <row r="5823" spans="1:10">
      <c r="A5823" t="s">
        <v>4</v>
      </c>
      <c r="B5823" s="4" t="s">
        <v>5</v>
      </c>
      <c r="C5823" s="4" t="s">
        <v>10</v>
      </c>
      <c r="D5823" s="4" t="s">
        <v>14</v>
      </c>
    </row>
    <row r="5824" spans="1:10">
      <c r="A5824" t="n">
        <v>45858</v>
      </c>
      <c r="B5824" s="76" t="n">
        <v>56</v>
      </c>
      <c r="C5824" s="7" t="n">
        <v>7033</v>
      </c>
      <c r="D5824" s="7" t="n">
        <v>0</v>
      </c>
    </row>
    <row r="5825" spans="1:7">
      <c r="A5825" t="s">
        <v>4</v>
      </c>
      <c r="B5825" s="4" t="s">
        <v>5</v>
      </c>
      <c r="C5825" s="4" t="s">
        <v>10</v>
      </c>
      <c r="D5825" s="4" t="s">
        <v>14</v>
      </c>
      <c r="E5825" s="4" t="s">
        <v>14</v>
      </c>
      <c r="F5825" s="4" t="s">
        <v>6</v>
      </c>
    </row>
    <row r="5826" spans="1:7">
      <c r="A5826" t="n">
        <v>45862</v>
      </c>
      <c r="B5826" s="61" t="n">
        <v>47</v>
      </c>
      <c r="C5826" s="7" t="n">
        <v>7033</v>
      </c>
      <c r="D5826" s="7" t="n">
        <v>0</v>
      </c>
      <c r="E5826" s="7" t="n">
        <v>0</v>
      </c>
      <c r="F5826" s="7" t="s">
        <v>405</v>
      </c>
    </row>
    <row r="5827" spans="1:7">
      <c r="A5827" t="s">
        <v>4</v>
      </c>
      <c r="B5827" s="4" t="s">
        <v>5</v>
      </c>
      <c r="C5827" s="4" t="s">
        <v>10</v>
      </c>
      <c r="D5827" s="4" t="s">
        <v>24</v>
      </c>
      <c r="E5827" s="4" t="s">
        <v>24</v>
      </c>
      <c r="F5827" s="4" t="s">
        <v>24</v>
      </c>
      <c r="G5827" s="4" t="s">
        <v>24</v>
      </c>
    </row>
    <row r="5828" spans="1:7">
      <c r="A5828" t="n">
        <v>45878</v>
      </c>
      <c r="B5828" s="88" t="n">
        <v>131</v>
      </c>
      <c r="C5828" s="7" t="n">
        <v>7033</v>
      </c>
      <c r="D5828" s="7" t="n">
        <v>0.5</v>
      </c>
      <c r="E5828" s="7" t="n">
        <v>0</v>
      </c>
      <c r="F5828" s="7" t="n">
        <v>0</v>
      </c>
      <c r="G5828" s="7" t="n">
        <v>0.100000001490116</v>
      </c>
    </row>
    <row r="5829" spans="1:7">
      <c r="A5829" t="s">
        <v>4</v>
      </c>
      <c r="B5829" s="4" t="s">
        <v>5</v>
      </c>
      <c r="C5829" s="4" t="s">
        <v>10</v>
      </c>
      <c r="D5829" s="4" t="s">
        <v>10</v>
      </c>
      <c r="E5829" s="4" t="s">
        <v>24</v>
      </c>
      <c r="F5829" s="4" t="s">
        <v>24</v>
      </c>
      <c r="G5829" s="4" t="s">
        <v>24</v>
      </c>
      <c r="H5829" s="4" t="s">
        <v>24</v>
      </c>
      <c r="I5829" s="4" t="s">
        <v>24</v>
      </c>
      <c r="J5829" s="4" t="s">
        <v>14</v>
      </c>
      <c r="K5829" s="4" t="s">
        <v>10</v>
      </c>
    </row>
    <row r="5830" spans="1:7">
      <c r="A5830" t="n">
        <v>45897</v>
      </c>
      <c r="B5830" s="75" t="n">
        <v>55</v>
      </c>
      <c r="C5830" s="7" t="n">
        <v>7033</v>
      </c>
      <c r="D5830" s="7" t="n">
        <v>65026</v>
      </c>
      <c r="E5830" s="7" t="n">
        <v>-110</v>
      </c>
      <c r="F5830" s="7" t="n">
        <v>-1.14999997615814</v>
      </c>
      <c r="G5830" s="7" t="n">
        <v>135</v>
      </c>
      <c r="H5830" s="7" t="n">
        <v>0.100000001490116</v>
      </c>
      <c r="I5830" s="7" t="n">
        <v>40</v>
      </c>
      <c r="J5830" s="7" t="n">
        <v>0</v>
      </c>
      <c r="K5830" s="7" t="n">
        <v>129</v>
      </c>
    </row>
    <row r="5831" spans="1:7">
      <c r="A5831" t="s">
        <v>4</v>
      </c>
      <c r="B5831" s="4" t="s">
        <v>5</v>
      </c>
    </row>
    <row r="5832" spans="1:7">
      <c r="A5832" t="n">
        <v>45925</v>
      </c>
      <c r="B5832" s="5" t="n">
        <v>1</v>
      </c>
    </row>
    <row r="5833" spans="1:7" s="3" customFormat="1" customHeight="0">
      <c r="A5833" s="3" t="s">
        <v>2</v>
      </c>
      <c r="B5833" s="3" t="s">
        <v>445</v>
      </c>
    </row>
    <row r="5834" spans="1:7">
      <c r="A5834" t="s">
        <v>4</v>
      </c>
      <c r="B5834" s="4" t="s">
        <v>5</v>
      </c>
      <c r="C5834" s="4" t="s">
        <v>10</v>
      </c>
      <c r="D5834" s="4" t="s">
        <v>10</v>
      </c>
      <c r="E5834" s="4" t="s">
        <v>24</v>
      </c>
      <c r="F5834" s="4" t="s">
        <v>24</v>
      </c>
      <c r="G5834" s="4" t="s">
        <v>24</v>
      </c>
      <c r="H5834" s="4" t="s">
        <v>24</v>
      </c>
      <c r="I5834" s="4" t="s">
        <v>14</v>
      </c>
      <c r="J5834" s="4" t="s">
        <v>10</v>
      </c>
    </row>
    <row r="5835" spans="1:7">
      <c r="A5835" t="n">
        <v>45928</v>
      </c>
      <c r="B5835" s="75" t="n">
        <v>55</v>
      </c>
      <c r="C5835" s="7" t="n">
        <v>65534</v>
      </c>
      <c r="D5835" s="7" t="n">
        <v>65533</v>
      </c>
      <c r="E5835" s="7" t="n">
        <v>-110</v>
      </c>
      <c r="F5835" s="7" t="n">
        <v>-1.14999997615814</v>
      </c>
      <c r="G5835" s="7" t="n">
        <v>135</v>
      </c>
      <c r="H5835" s="7" t="n">
        <v>2</v>
      </c>
      <c r="I5835" s="7" t="n">
        <v>0</v>
      </c>
      <c r="J5835" s="7" t="n">
        <v>1</v>
      </c>
    </row>
    <row r="5836" spans="1:7">
      <c r="A5836" t="s">
        <v>4</v>
      </c>
      <c r="B5836" s="4" t="s">
        <v>5</v>
      </c>
      <c r="C5836" s="4" t="s">
        <v>10</v>
      </c>
      <c r="D5836" s="4" t="s">
        <v>14</v>
      </c>
    </row>
    <row r="5837" spans="1:7">
      <c r="A5837" t="n">
        <v>45952</v>
      </c>
      <c r="B5837" s="76" t="n">
        <v>56</v>
      </c>
      <c r="C5837" s="7" t="n">
        <v>65534</v>
      </c>
      <c r="D5837" s="7" t="n">
        <v>0</v>
      </c>
    </row>
    <row r="5838" spans="1:7">
      <c r="A5838" t="s">
        <v>4</v>
      </c>
      <c r="B5838" s="4" t="s">
        <v>5</v>
      </c>
      <c r="C5838" s="4" t="s">
        <v>10</v>
      </c>
    </row>
    <row r="5839" spans="1:7">
      <c r="A5839" t="n">
        <v>45956</v>
      </c>
      <c r="B5839" s="41" t="n">
        <v>16</v>
      </c>
      <c r="C5839" s="7" t="n">
        <v>1000</v>
      </c>
    </row>
    <row r="5840" spans="1:7">
      <c r="A5840" t="s">
        <v>4</v>
      </c>
      <c r="B5840" s="4" t="s">
        <v>5</v>
      </c>
      <c r="C5840" s="4" t="s">
        <v>10</v>
      </c>
      <c r="D5840" s="4" t="s">
        <v>14</v>
      </c>
      <c r="E5840" s="4" t="s">
        <v>6</v>
      </c>
      <c r="F5840" s="4" t="s">
        <v>24</v>
      </c>
      <c r="G5840" s="4" t="s">
        <v>24</v>
      </c>
      <c r="H5840" s="4" t="s">
        <v>24</v>
      </c>
    </row>
    <row r="5841" spans="1:11">
      <c r="A5841" t="n">
        <v>45959</v>
      </c>
      <c r="B5841" s="60" t="n">
        <v>48</v>
      </c>
      <c r="C5841" s="7" t="n">
        <v>65534</v>
      </c>
      <c r="D5841" s="7" t="n">
        <v>0</v>
      </c>
      <c r="E5841" s="7" t="s">
        <v>446</v>
      </c>
      <c r="F5841" s="7" t="n">
        <v>-1</v>
      </c>
      <c r="G5841" s="7" t="n">
        <v>1</v>
      </c>
      <c r="H5841" s="7" t="n">
        <v>0</v>
      </c>
    </row>
    <row r="5842" spans="1:11">
      <c r="A5842" t="s">
        <v>4</v>
      </c>
      <c r="B5842" s="4" t="s">
        <v>5</v>
      </c>
      <c r="C5842" s="4" t="s">
        <v>10</v>
      </c>
      <c r="D5842" s="4" t="s">
        <v>14</v>
      </c>
      <c r="E5842" s="4" t="s">
        <v>6</v>
      </c>
    </row>
    <row r="5843" spans="1:11">
      <c r="A5843" t="n">
        <v>45986</v>
      </c>
      <c r="B5843" s="84" t="n">
        <v>86</v>
      </c>
      <c r="C5843" s="7" t="n">
        <v>65534</v>
      </c>
      <c r="D5843" s="7" t="n">
        <v>0</v>
      </c>
      <c r="E5843" s="7" t="s">
        <v>13</v>
      </c>
    </row>
    <row r="5844" spans="1:11">
      <c r="A5844" t="s">
        <v>4</v>
      </c>
      <c r="B5844" s="4" t="s">
        <v>5</v>
      </c>
    </row>
    <row r="5845" spans="1:11">
      <c r="A5845" t="n">
        <v>45991</v>
      </c>
      <c r="B5845" s="5" t="n">
        <v>1</v>
      </c>
    </row>
    <row r="5846" spans="1:11" s="3" customFormat="1" customHeight="0">
      <c r="A5846" s="3" t="s">
        <v>2</v>
      </c>
      <c r="B5846" s="3" t="s">
        <v>447</v>
      </c>
    </row>
    <row r="5847" spans="1:11">
      <c r="A5847" t="s">
        <v>4</v>
      </c>
      <c r="B5847" s="4" t="s">
        <v>5</v>
      </c>
      <c r="C5847" s="4" t="s">
        <v>10</v>
      </c>
      <c r="D5847" s="4" t="s">
        <v>10</v>
      </c>
      <c r="E5847" s="4" t="s">
        <v>24</v>
      </c>
      <c r="F5847" s="4" t="s">
        <v>24</v>
      </c>
      <c r="G5847" s="4" t="s">
        <v>24</v>
      </c>
      <c r="H5847" s="4" t="s">
        <v>24</v>
      </c>
      <c r="I5847" s="4" t="s">
        <v>14</v>
      </c>
      <c r="J5847" s="4" t="s">
        <v>10</v>
      </c>
    </row>
    <row r="5848" spans="1:11">
      <c r="A5848" t="n">
        <v>45992</v>
      </c>
      <c r="B5848" s="75" t="n">
        <v>55</v>
      </c>
      <c r="C5848" s="7" t="n">
        <v>65534</v>
      </c>
      <c r="D5848" s="7" t="n">
        <v>65533</v>
      </c>
      <c r="E5848" s="7" t="n">
        <v>-112.080001831055</v>
      </c>
      <c r="F5848" s="7" t="n">
        <v>-1.1599999666214</v>
      </c>
      <c r="G5848" s="7" t="n">
        <v>135</v>
      </c>
      <c r="H5848" s="7" t="n">
        <v>2.79999995231628</v>
      </c>
      <c r="I5848" s="7" t="n">
        <v>2</v>
      </c>
      <c r="J5848" s="7" t="n">
        <v>0</v>
      </c>
    </row>
    <row r="5849" spans="1:11">
      <c r="A5849" t="s">
        <v>4</v>
      </c>
      <c r="B5849" s="4" t="s">
        <v>5</v>
      </c>
      <c r="C5849" s="4" t="s">
        <v>10</v>
      </c>
      <c r="D5849" s="4" t="s">
        <v>14</v>
      </c>
    </row>
    <row r="5850" spans="1:11">
      <c r="A5850" t="n">
        <v>46016</v>
      </c>
      <c r="B5850" s="76" t="n">
        <v>56</v>
      </c>
      <c r="C5850" s="7" t="n">
        <v>65534</v>
      </c>
      <c r="D5850" s="7" t="n">
        <v>0</v>
      </c>
    </row>
    <row r="5851" spans="1:11">
      <c r="A5851" t="s">
        <v>4</v>
      </c>
      <c r="B5851" s="4" t="s">
        <v>5</v>
      </c>
    </row>
    <row r="5852" spans="1:11">
      <c r="A5852" t="n">
        <v>46020</v>
      </c>
      <c r="B5852" s="5" t="n">
        <v>1</v>
      </c>
    </row>
    <row r="5853" spans="1:11" s="3" customFormat="1" customHeight="0">
      <c r="A5853" s="3" t="s">
        <v>2</v>
      </c>
      <c r="B5853" s="3" t="s">
        <v>448</v>
      </c>
    </row>
    <row r="5854" spans="1:11">
      <c r="A5854" t="s">
        <v>4</v>
      </c>
      <c r="B5854" s="4" t="s">
        <v>5</v>
      </c>
      <c r="C5854" s="4" t="s">
        <v>10</v>
      </c>
    </row>
    <row r="5855" spans="1:11">
      <c r="A5855" t="n">
        <v>46024</v>
      </c>
      <c r="B5855" s="41" t="n">
        <v>16</v>
      </c>
      <c r="C5855" s="7" t="n">
        <v>300</v>
      </c>
    </row>
    <row r="5856" spans="1:11">
      <c r="A5856" t="s">
        <v>4</v>
      </c>
      <c r="B5856" s="4" t="s">
        <v>5</v>
      </c>
      <c r="C5856" s="4" t="s">
        <v>10</v>
      </c>
      <c r="D5856" s="4" t="s">
        <v>10</v>
      </c>
      <c r="E5856" s="4" t="s">
        <v>24</v>
      </c>
      <c r="F5856" s="4" t="s">
        <v>24</v>
      </c>
      <c r="G5856" s="4" t="s">
        <v>24</v>
      </c>
      <c r="H5856" s="4" t="s">
        <v>24</v>
      </c>
      <c r="I5856" s="4" t="s">
        <v>14</v>
      </c>
      <c r="J5856" s="4" t="s">
        <v>10</v>
      </c>
    </row>
    <row r="5857" spans="1:10">
      <c r="A5857" t="n">
        <v>46027</v>
      </c>
      <c r="B5857" s="75" t="n">
        <v>55</v>
      </c>
      <c r="C5857" s="7" t="n">
        <v>65534</v>
      </c>
      <c r="D5857" s="7" t="n">
        <v>65533</v>
      </c>
      <c r="E5857" s="7" t="n">
        <v>-112.01000213623</v>
      </c>
      <c r="F5857" s="7" t="n">
        <v>-1.1599999666214</v>
      </c>
      <c r="G5857" s="7" t="n">
        <v>135.559997558594</v>
      </c>
      <c r="H5857" s="7" t="n">
        <v>2.79999995231628</v>
      </c>
      <c r="I5857" s="7" t="n">
        <v>2</v>
      </c>
      <c r="J5857" s="7" t="n">
        <v>0</v>
      </c>
    </row>
    <row r="5858" spans="1:10">
      <c r="A5858" t="s">
        <v>4</v>
      </c>
      <c r="B5858" s="4" t="s">
        <v>5</v>
      </c>
      <c r="C5858" s="4" t="s">
        <v>10</v>
      </c>
      <c r="D5858" s="4" t="s">
        <v>14</v>
      </c>
    </row>
    <row r="5859" spans="1:10">
      <c r="A5859" t="n">
        <v>46051</v>
      </c>
      <c r="B5859" s="76" t="n">
        <v>56</v>
      </c>
      <c r="C5859" s="7" t="n">
        <v>65534</v>
      </c>
      <c r="D5859" s="7" t="n">
        <v>0</v>
      </c>
    </row>
    <row r="5860" spans="1:10">
      <c r="A5860" t="s">
        <v>4</v>
      </c>
      <c r="B5860" s="4" t="s">
        <v>5</v>
      </c>
    </row>
    <row r="5861" spans="1:10">
      <c r="A5861" t="n">
        <v>46055</v>
      </c>
      <c r="B5861" s="5" t="n">
        <v>1</v>
      </c>
    </row>
    <row r="5862" spans="1:10" s="3" customFormat="1" customHeight="0">
      <c r="A5862" s="3" t="s">
        <v>2</v>
      </c>
      <c r="B5862" s="3" t="s">
        <v>449</v>
      </c>
    </row>
    <row r="5863" spans="1:10">
      <c r="A5863" t="s">
        <v>4</v>
      </c>
      <c r="B5863" s="4" t="s">
        <v>5</v>
      </c>
      <c r="C5863" s="4" t="s">
        <v>10</v>
      </c>
      <c r="D5863" s="4" t="s">
        <v>10</v>
      </c>
      <c r="E5863" s="4" t="s">
        <v>24</v>
      </c>
      <c r="F5863" s="4" t="s">
        <v>24</v>
      </c>
      <c r="G5863" s="4" t="s">
        <v>24</v>
      </c>
      <c r="H5863" s="4" t="s">
        <v>24</v>
      </c>
      <c r="I5863" s="4" t="s">
        <v>14</v>
      </c>
      <c r="J5863" s="4" t="s">
        <v>10</v>
      </c>
    </row>
    <row r="5864" spans="1:10">
      <c r="A5864" t="n">
        <v>46056</v>
      </c>
      <c r="B5864" s="75" t="n">
        <v>55</v>
      </c>
      <c r="C5864" s="7" t="n">
        <v>65534</v>
      </c>
      <c r="D5864" s="7" t="n">
        <v>65533</v>
      </c>
      <c r="E5864" s="7" t="n">
        <v>-121.269996643066</v>
      </c>
      <c r="F5864" s="7" t="n">
        <v>-1.1599999666214</v>
      </c>
      <c r="G5864" s="7" t="n">
        <v>140.289993286133</v>
      </c>
      <c r="H5864" s="7" t="n">
        <v>3.5</v>
      </c>
      <c r="I5864" s="7" t="n">
        <v>1</v>
      </c>
      <c r="J5864" s="7" t="n">
        <v>0</v>
      </c>
    </row>
    <row r="5865" spans="1:10">
      <c r="A5865" t="s">
        <v>4</v>
      </c>
      <c r="B5865" s="4" t="s">
        <v>5</v>
      </c>
      <c r="C5865" s="4" t="s">
        <v>14</v>
      </c>
      <c r="D5865" s="4" t="s">
        <v>10</v>
      </c>
      <c r="E5865" s="4" t="s">
        <v>24</v>
      </c>
      <c r="F5865" s="4" t="s">
        <v>10</v>
      </c>
      <c r="G5865" s="4" t="s">
        <v>9</v>
      </c>
      <c r="H5865" s="4" t="s">
        <v>9</v>
      </c>
      <c r="I5865" s="4" t="s">
        <v>10</v>
      </c>
      <c r="J5865" s="4" t="s">
        <v>10</v>
      </c>
      <c r="K5865" s="4" t="s">
        <v>9</v>
      </c>
      <c r="L5865" s="4" t="s">
        <v>9</v>
      </c>
      <c r="M5865" s="4" t="s">
        <v>9</v>
      </c>
      <c r="N5865" s="4" t="s">
        <v>9</v>
      </c>
      <c r="O5865" s="4" t="s">
        <v>6</v>
      </c>
    </row>
    <row r="5866" spans="1:10">
      <c r="A5866" t="n">
        <v>46080</v>
      </c>
      <c r="B5866" s="11" t="n">
        <v>50</v>
      </c>
      <c r="C5866" s="7" t="n">
        <v>0</v>
      </c>
      <c r="D5866" s="7" t="n">
        <v>2119</v>
      </c>
      <c r="E5866" s="7" t="n">
        <v>0.800000011920929</v>
      </c>
      <c r="F5866" s="7" t="n">
        <v>0</v>
      </c>
      <c r="G5866" s="7" t="n">
        <v>0</v>
      </c>
      <c r="H5866" s="7" t="n">
        <v>0</v>
      </c>
      <c r="I5866" s="7" t="n">
        <v>1</v>
      </c>
      <c r="J5866" s="7" t="n">
        <v>65534</v>
      </c>
      <c r="K5866" s="7" t="n">
        <v>0</v>
      </c>
      <c r="L5866" s="7" t="n">
        <v>0</v>
      </c>
      <c r="M5866" s="7" t="n">
        <v>0</v>
      </c>
      <c r="N5866" s="7" t="n">
        <v>1106247680</v>
      </c>
      <c r="O5866" s="7" t="s">
        <v>13</v>
      </c>
    </row>
    <row r="5867" spans="1:10">
      <c r="A5867" t="s">
        <v>4</v>
      </c>
      <c r="B5867" s="4" t="s">
        <v>5</v>
      </c>
      <c r="C5867" s="4" t="s">
        <v>10</v>
      </c>
    </row>
    <row r="5868" spans="1:10">
      <c r="A5868" t="n">
        <v>46119</v>
      </c>
      <c r="B5868" s="41" t="n">
        <v>16</v>
      </c>
      <c r="C5868" s="7" t="n">
        <v>900</v>
      </c>
    </row>
    <row r="5869" spans="1:10">
      <c r="A5869" t="s">
        <v>4</v>
      </c>
      <c r="B5869" s="4" t="s">
        <v>5</v>
      </c>
      <c r="C5869" s="4" t="s">
        <v>14</v>
      </c>
      <c r="D5869" s="4" t="s">
        <v>10</v>
      </c>
      <c r="E5869" s="4" t="s">
        <v>24</v>
      </c>
      <c r="F5869" s="4" t="s">
        <v>10</v>
      </c>
      <c r="G5869" s="4" t="s">
        <v>9</v>
      </c>
      <c r="H5869" s="4" t="s">
        <v>9</v>
      </c>
      <c r="I5869" s="4" t="s">
        <v>10</v>
      </c>
      <c r="J5869" s="4" t="s">
        <v>10</v>
      </c>
      <c r="K5869" s="4" t="s">
        <v>9</v>
      </c>
      <c r="L5869" s="4" t="s">
        <v>9</v>
      </c>
      <c r="M5869" s="4" t="s">
        <v>9</v>
      </c>
      <c r="N5869" s="4" t="s">
        <v>9</v>
      </c>
      <c r="O5869" s="4" t="s">
        <v>6</v>
      </c>
    </row>
    <row r="5870" spans="1:10">
      <c r="A5870" t="n">
        <v>46122</v>
      </c>
      <c r="B5870" s="11" t="n">
        <v>50</v>
      </c>
      <c r="C5870" s="7" t="n">
        <v>0</v>
      </c>
      <c r="D5870" s="7" t="n">
        <v>2119</v>
      </c>
      <c r="E5870" s="7" t="n">
        <v>0.800000011920929</v>
      </c>
      <c r="F5870" s="7" t="n">
        <v>0</v>
      </c>
      <c r="G5870" s="7" t="n">
        <v>0</v>
      </c>
      <c r="H5870" s="7" t="n">
        <v>0</v>
      </c>
      <c r="I5870" s="7" t="n">
        <v>1</v>
      </c>
      <c r="J5870" s="7" t="n">
        <v>65534</v>
      </c>
      <c r="K5870" s="7" t="n">
        <v>0</v>
      </c>
      <c r="L5870" s="7" t="n">
        <v>0</v>
      </c>
      <c r="M5870" s="7" t="n">
        <v>0</v>
      </c>
      <c r="N5870" s="7" t="n">
        <v>1106247680</v>
      </c>
      <c r="O5870" s="7" t="s">
        <v>13</v>
      </c>
    </row>
    <row r="5871" spans="1:10">
      <c r="A5871" t="s">
        <v>4</v>
      </c>
      <c r="B5871" s="4" t="s">
        <v>5</v>
      </c>
      <c r="C5871" s="4" t="s">
        <v>10</v>
      </c>
    </row>
    <row r="5872" spans="1:10">
      <c r="A5872" t="n">
        <v>46161</v>
      </c>
      <c r="B5872" s="41" t="n">
        <v>16</v>
      </c>
      <c r="C5872" s="7" t="n">
        <v>900</v>
      </c>
    </row>
    <row r="5873" spans="1:15">
      <c r="A5873" t="s">
        <v>4</v>
      </c>
      <c r="B5873" s="4" t="s">
        <v>5</v>
      </c>
      <c r="C5873" s="4" t="s">
        <v>14</v>
      </c>
      <c r="D5873" s="4" t="s">
        <v>10</v>
      </c>
      <c r="E5873" s="4" t="s">
        <v>24</v>
      </c>
      <c r="F5873" s="4" t="s">
        <v>10</v>
      </c>
      <c r="G5873" s="4" t="s">
        <v>9</v>
      </c>
      <c r="H5873" s="4" t="s">
        <v>9</v>
      </c>
      <c r="I5873" s="4" t="s">
        <v>10</v>
      </c>
      <c r="J5873" s="4" t="s">
        <v>10</v>
      </c>
      <c r="K5873" s="4" t="s">
        <v>9</v>
      </c>
      <c r="L5873" s="4" t="s">
        <v>9</v>
      </c>
      <c r="M5873" s="4" t="s">
        <v>9</v>
      </c>
      <c r="N5873" s="4" t="s">
        <v>9</v>
      </c>
      <c r="O5873" s="4" t="s">
        <v>6</v>
      </c>
    </row>
    <row r="5874" spans="1:15">
      <c r="A5874" t="n">
        <v>46164</v>
      </c>
      <c r="B5874" s="11" t="n">
        <v>50</v>
      </c>
      <c r="C5874" s="7" t="n">
        <v>0</v>
      </c>
      <c r="D5874" s="7" t="n">
        <v>2119</v>
      </c>
      <c r="E5874" s="7" t="n">
        <v>0.800000011920929</v>
      </c>
      <c r="F5874" s="7" t="n">
        <v>0</v>
      </c>
      <c r="G5874" s="7" t="n">
        <v>0</v>
      </c>
      <c r="H5874" s="7" t="n">
        <v>0</v>
      </c>
      <c r="I5874" s="7" t="n">
        <v>1</v>
      </c>
      <c r="J5874" s="7" t="n">
        <v>65534</v>
      </c>
      <c r="K5874" s="7" t="n">
        <v>0</v>
      </c>
      <c r="L5874" s="7" t="n">
        <v>0</v>
      </c>
      <c r="M5874" s="7" t="n">
        <v>0</v>
      </c>
      <c r="N5874" s="7" t="n">
        <v>1106247680</v>
      </c>
      <c r="O5874" s="7" t="s">
        <v>13</v>
      </c>
    </row>
    <row r="5875" spans="1:15">
      <c r="A5875" t="s">
        <v>4</v>
      </c>
      <c r="B5875" s="4" t="s">
        <v>5</v>
      </c>
      <c r="C5875" s="4" t="s">
        <v>10</v>
      </c>
    </row>
    <row r="5876" spans="1:15">
      <c r="A5876" t="n">
        <v>46203</v>
      </c>
      <c r="B5876" s="41" t="n">
        <v>16</v>
      </c>
      <c r="C5876" s="7" t="n">
        <v>900</v>
      </c>
    </row>
    <row r="5877" spans="1:15">
      <c r="A5877" t="s">
        <v>4</v>
      </c>
      <c r="B5877" s="4" t="s">
        <v>5</v>
      </c>
      <c r="C5877" s="4" t="s">
        <v>14</v>
      </c>
      <c r="D5877" s="4" t="s">
        <v>10</v>
      </c>
      <c r="E5877" s="4" t="s">
        <v>24</v>
      </c>
      <c r="F5877" s="4" t="s">
        <v>10</v>
      </c>
      <c r="G5877" s="4" t="s">
        <v>9</v>
      </c>
      <c r="H5877" s="4" t="s">
        <v>9</v>
      </c>
      <c r="I5877" s="4" t="s">
        <v>10</v>
      </c>
      <c r="J5877" s="4" t="s">
        <v>10</v>
      </c>
      <c r="K5877" s="4" t="s">
        <v>9</v>
      </c>
      <c r="L5877" s="4" t="s">
        <v>9</v>
      </c>
      <c r="M5877" s="4" t="s">
        <v>9</v>
      </c>
      <c r="N5877" s="4" t="s">
        <v>9</v>
      </c>
      <c r="O5877" s="4" t="s">
        <v>6</v>
      </c>
    </row>
    <row r="5878" spans="1:15">
      <c r="A5878" t="n">
        <v>46206</v>
      </c>
      <c r="B5878" s="11" t="n">
        <v>50</v>
      </c>
      <c r="C5878" s="7" t="n">
        <v>0</v>
      </c>
      <c r="D5878" s="7" t="n">
        <v>2119</v>
      </c>
      <c r="E5878" s="7" t="n">
        <v>0.800000011920929</v>
      </c>
      <c r="F5878" s="7" t="n">
        <v>0</v>
      </c>
      <c r="G5878" s="7" t="n">
        <v>0</v>
      </c>
      <c r="H5878" s="7" t="n">
        <v>0</v>
      </c>
      <c r="I5878" s="7" t="n">
        <v>1</v>
      </c>
      <c r="J5878" s="7" t="n">
        <v>65534</v>
      </c>
      <c r="K5878" s="7" t="n">
        <v>0</v>
      </c>
      <c r="L5878" s="7" t="n">
        <v>0</v>
      </c>
      <c r="M5878" s="7" t="n">
        <v>0</v>
      </c>
      <c r="N5878" s="7" t="n">
        <v>1106247680</v>
      </c>
      <c r="O5878" s="7" t="s">
        <v>13</v>
      </c>
    </row>
    <row r="5879" spans="1:15">
      <c r="A5879" t="s">
        <v>4</v>
      </c>
      <c r="B5879" s="4" t="s">
        <v>5</v>
      </c>
      <c r="C5879" s="4" t="s">
        <v>10</v>
      </c>
    </row>
    <row r="5880" spans="1:15">
      <c r="A5880" t="n">
        <v>46245</v>
      </c>
      <c r="B5880" s="41" t="n">
        <v>16</v>
      </c>
      <c r="C5880" s="7" t="n">
        <v>900</v>
      </c>
    </row>
    <row r="5881" spans="1:15">
      <c r="A5881" t="s">
        <v>4</v>
      </c>
      <c r="B5881" s="4" t="s">
        <v>5</v>
      </c>
      <c r="C5881" s="4" t="s">
        <v>14</v>
      </c>
      <c r="D5881" s="4" t="s">
        <v>10</v>
      </c>
      <c r="E5881" s="4" t="s">
        <v>24</v>
      </c>
      <c r="F5881" s="4" t="s">
        <v>10</v>
      </c>
      <c r="G5881" s="4" t="s">
        <v>9</v>
      </c>
      <c r="H5881" s="4" t="s">
        <v>9</v>
      </c>
      <c r="I5881" s="4" t="s">
        <v>10</v>
      </c>
      <c r="J5881" s="4" t="s">
        <v>10</v>
      </c>
      <c r="K5881" s="4" t="s">
        <v>9</v>
      </c>
      <c r="L5881" s="4" t="s">
        <v>9</v>
      </c>
      <c r="M5881" s="4" t="s">
        <v>9</v>
      </c>
      <c r="N5881" s="4" t="s">
        <v>9</v>
      </c>
      <c r="O5881" s="4" t="s">
        <v>6</v>
      </c>
    </row>
    <row r="5882" spans="1:15">
      <c r="A5882" t="n">
        <v>46248</v>
      </c>
      <c r="B5882" s="11" t="n">
        <v>50</v>
      </c>
      <c r="C5882" s="7" t="n">
        <v>0</v>
      </c>
      <c r="D5882" s="7" t="n">
        <v>2119</v>
      </c>
      <c r="E5882" s="7" t="n">
        <v>0.800000011920929</v>
      </c>
      <c r="F5882" s="7" t="n">
        <v>0</v>
      </c>
      <c r="G5882" s="7" t="n">
        <v>0</v>
      </c>
      <c r="H5882" s="7" t="n">
        <v>0</v>
      </c>
      <c r="I5882" s="7" t="n">
        <v>1</v>
      </c>
      <c r="J5882" s="7" t="n">
        <v>65534</v>
      </c>
      <c r="K5882" s="7" t="n">
        <v>0</v>
      </c>
      <c r="L5882" s="7" t="n">
        <v>0</v>
      </c>
      <c r="M5882" s="7" t="n">
        <v>0</v>
      </c>
      <c r="N5882" s="7" t="n">
        <v>1106247680</v>
      </c>
      <c r="O5882" s="7" t="s">
        <v>13</v>
      </c>
    </row>
    <row r="5883" spans="1:15">
      <c r="A5883" t="s">
        <v>4</v>
      </c>
      <c r="B5883" s="4" t="s">
        <v>5</v>
      </c>
      <c r="C5883" s="4" t="s">
        <v>10</v>
      </c>
      <c r="D5883" s="4" t="s">
        <v>14</v>
      </c>
    </row>
    <row r="5884" spans="1:15">
      <c r="A5884" t="n">
        <v>46287</v>
      </c>
      <c r="B5884" s="76" t="n">
        <v>56</v>
      </c>
      <c r="C5884" s="7" t="n">
        <v>65534</v>
      </c>
      <c r="D5884" s="7" t="n">
        <v>0</v>
      </c>
    </row>
    <row r="5885" spans="1:15">
      <c r="A5885" t="s">
        <v>4</v>
      </c>
      <c r="B5885" s="4" t="s">
        <v>5</v>
      </c>
      <c r="C5885" s="4" t="s">
        <v>10</v>
      </c>
      <c r="D5885" s="4" t="s">
        <v>24</v>
      </c>
      <c r="E5885" s="4" t="s">
        <v>24</v>
      </c>
      <c r="F5885" s="4" t="s">
        <v>14</v>
      </c>
    </row>
    <row r="5886" spans="1:15">
      <c r="A5886" t="n">
        <v>46291</v>
      </c>
      <c r="B5886" s="80" t="n">
        <v>52</v>
      </c>
      <c r="C5886" s="7" t="n">
        <v>65534</v>
      </c>
      <c r="D5886" s="7" t="n">
        <v>115.800003051758</v>
      </c>
      <c r="E5886" s="7" t="n">
        <v>10</v>
      </c>
      <c r="F5886" s="7" t="n">
        <v>0</v>
      </c>
    </row>
    <row r="5887" spans="1:15">
      <c r="A5887" t="s">
        <v>4</v>
      </c>
      <c r="B5887" s="4" t="s">
        <v>5</v>
      </c>
      <c r="C5887" s="4" t="s">
        <v>10</v>
      </c>
    </row>
    <row r="5888" spans="1:15">
      <c r="A5888" t="n">
        <v>46303</v>
      </c>
      <c r="B5888" s="56" t="n">
        <v>54</v>
      </c>
      <c r="C5888" s="7" t="n">
        <v>65534</v>
      </c>
    </row>
    <row r="5889" spans="1:15">
      <c r="A5889" t="s">
        <v>4</v>
      </c>
      <c r="B5889" s="4" t="s">
        <v>5</v>
      </c>
    </row>
    <row r="5890" spans="1:15">
      <c r="A5890" t="n">
        <v>46306</v>
      </c>
      <c r="B5890" s="5" t="n">
        <v>1</v>
      </c>
    </row>
    <row r="5891" spans="1:15" s="3" customFormat="1" customHeight="0">
      <c r="A5891" s="3" t="s">
        <v>2</v>
      </c>
      <c r="B5891" s="3" t="s">
        <v>450</v>
      </c>
    </row>
    <row r="5892" spans="1:15">
      <c r="A5892" t="s">
        <v>4</v>
      </c>
      <c r="B5892" s="4" t="s">
        <v>5</v>
      </c>
      <c r="C5892" s="4" t="s">
        <v>10</v>
      </c>
      <c r="D5892" s="4" t="s">
        <v>10</v>
      </c>
      <c r="E5892" s="4" t="s">
        <v>24</v>
      </c>
      <c r="F5892" s="4" t="s">
        <v>24</v>
      </c>
      <c r="G5892" s="4" t="s">
        <v>24</v>
      </c>
      <c r="H5892" s="4" t="s">
        <v>24</v>
      </c>
      <c r="I5892" s="4" t="s">
        <v>14</v>
      </c>
      <c r="J5892" s="4" t="s">
        <v>10</v>
      </c>
    </row>
    <row r="5893" spans="1:15">
      <c r="A5893" t="n">
        <v>46308</v>
      </c>
      <c r="B5893" s="75" t="n">
        <v>55</v>
      </c>
      <c r="C5893" s="7" t="n">
        <v>65534</v>
      </c>
      <c r="D5893" s="7" t="n">
        <v>65533</v>
      </c>
      <c r="E5893" s="7" t="n">
        <v>-122.080001831055</v>
      </c>
      <c r="F5893" s="7" t="n">
        <v>-1.1599999666214</v>
      </c>
      <c r="G5893" s="7" t="n">
        <v>129.429992675781</v>
      </c>
      <c r="H5893" s="7" t="n">
        <v>3.5</v>
      </c>
      <c r="I5893" s="7" t="n">
        <v>1</v>
      </c>
      <c r="J5893" s="7" t="n">
        <v>0</v>
      </c>
    </row>
    <row r="5894" spans="1:15">
      <c r="A5894" t="s">
        <v>4</v>
      </c>
      <c r="B5894" s="4" t="s">
        <v>5</v>
      </c>
      <c r="C5894" s="4" t="s">
        <v>10</v>
      </c>
      <c r="D5894" s="4" t="s">
        <v>14</v>
      </c>
    </row>
    <row r="5895" spans="1:15">
      <c r="A5895" t="n">
        <v>46332</v>
      </c>
      <c r="B5895" s="76" t="n">
        <v>56</v>
      </c>
      <c r="C5895" s="7" t="n">
        <v>65534</v>
      </c>
      <c r="D5895" s="7" t="n">
        <v>0</v>
      </c>
    </row>
    <row r="5896" spans="1:15">
      <c r="A5896" t="s">
        <v>4</v>
      </c>
      <c r="B5896" s="4" t="s">
        <v>5</v>
      </c>
      <c r="C5896" s="4" t="s">
        <v>10</v>
      </c>
      <c r="D5896" s="4" t="s">
        <v>24</v>
      </c>
      <c r="E5896" s="4" t="s">
        <v>24</v>
      </c>
      <c r="F5896" s="4" t="s">
        <v>14</v>
      </c>
    </row>
    <row r="5897" spans="1:15">
      <c r="A5897" t="n">
        <v>46336</v>
      </c>
      <c r="B5897" s="80" t="n">
        <v>52</v>
      </c>
      <c r="C5897" s="7" t="n">
        <v>65534</v>
      </c>
      <c r="D5897" s="7" t="n">
        <v>67.0999984741211</v>
      </c>
      <c r="E5897" s="7" t="n">
        <v>10</v>
      </c>
      <c r="F5897" s="7" t="n">
        <v>0</v>
      </c>
    </row>
    <row r="5898" spans="1:15">
      <c r="A5898" t="s">
        <v>4</v>
      </c>
      <c r="B5898" s="4" t="s">
        <v>5</v>
      </c>
      <c r="C5898" s="4" t="s">
        <v>10</v>
      </c>
    </row>
    <row r="5899" spans="1:15">
      <c r="A5899" t="n">
        <v>46348</v>
      </c>
      <c r="B5899" s="56" t="n">
        <v>54</v>
      </c>
      <c r="C5899" s="7" t="n">
        <v>65534</v>
      </c>
    </row>
    <row r="5900" spans="1:15">
      <c r="A5900" t="s">
        <v>4</v>
      </c>
      <c r="B5900" s="4" t="s">
        <v>5</v>
      </c>
    </row>
    <row r="5901" spans="1:15">
      <c r="A5901" t="n">
        <v>46351</v>
      </c>
      <c r="B5901" s="5" t="n">
        <v>1</v>
      </c>
    </row>
    <row r="5902" spans="1:15" s="3" customFormat="1" customHeight="0">
      <c r="A5902" s="3" t="s">
        <v>2</v>
      </c>
      <c r="B5902" s="3" t="s">
        <v>451</v>
      </c>
    </row>
    <row r="5903" spans="1:15">
      <c r="A5903" t="s">
        <v>4</v>
      </c>
      <c r="B5903" s="4" t="s">
        <v>5</v>
      </c>
      <c r="C5903" s="4" t="s">
        <v>14</v>
      </c>
      <c r="D5903" s="4" t="s">
        <v>14</v>
      </c>
      <c r="E5903" s="4" t="s">
        <v>14</v>
      </c>
      <c r="F5903" s="4" t="s">
        <v>14</v>
      </c>
    </row>
    <row r="5904" spans="1:15">
      <c r="A5904" t="n">
        <v>46352</v>
      </c>
      <c r="B5904" s="8" t="n">
        <v>14</v>
      </c>
      <c r="C5904" s="7" t="n">
        <v>2</v>
      </c>
      <c r="D5904" s="7" t="n">
        <v>0</v>
      </c>
      <c r="E5904" s="7" t="n">
        <v>0</v>
      </c>
      <c r="F5904" s="7" t="n">
        <v>0</v>
      </c>
    </row>
    <row r="5905" spans="1:10">
      <c r="A5905" t="s">
        <v>4</v>
      </c>
      <c r="B5905" s="4" t="s">
        <v>5</v>
      </c>
      <c r="C5905" s="4" t="s">
        <v>14</v>
      </c>
      <c r="D5905" s="34" t="s">
        <v>52</v>
      </c>
      <c r="E5905" s="4" t="s">
        <v>5</v>
      </c>
      <c r="F5905" s="4" t="s">
        <v>14</v>
      </c>
      <c r="G5905" s="4" t="s">
        <v>10</v>
      </c>
      <c r="H5905" s="34" t="s">
        <v>53</v>
      </c>
      <c r="I5905" s="4" t="s">
        <v>14</v>
      </c>
      <c r="J5905" s="4" t="s">
        <v>9</v>
      </c>
      <c r="K5905" s="4" t="s">
        <v>14</v>
      </c>
      <c r="L5905" s="4" t="s">
        <v>14</v>
      </c>
      <c r="M5905" s="34" t="s">
        <v>52</v>
      </c>
      <c r="N5905" s="4" t="s">
        <v>5</v>
      </c>
      <c r="O5905" s="4" t="s">
        <v>14</v>
      </c>
      <c r="P5905" s="4" t="s">
        <v>10</v>
      </c>
      <c r="Q5905" s="34" t="s">
        <v>53</v>
      </c>
      <c r="R5905" s="4" t="s">
        <v>14</v>
      </c>
      <c r="S5905" s="4" t="s">
        <v>9</v>
      </c>
      <c r="T5905" s="4" t="s">
        <v>14</v>
      </c>
      <c r="U5905" s="4" t="s">
        <v>14</v>
      </c>
      <c r="V5905" s="4" t="s">
        <v>14</v>
      </c>
      <c r="W5905" s="4" t="s">
        <v>25</v>
      </c>
    </row>
    <row r="5906" spans="1:10">
      <c r="A5906" t="n">
        <v>46357</v>
      </c>
      <c r="B5906" s="12" t="n">
        <v>5</v>
      </c>
      <c r="C5906" s="7" t="n">
        <v>28</v>
      </c>
      <c r="D5906" s="34" t="s">
        <v>3</v>
      </c>
      <c r="E5906" s="10" t="n">
        <v>162</v>
      </c>
      <c r="F5906" s="7" t="n">
        <v>3</v>
      </c>
      <c r="G5906" s="7" t="n">
        <v>4270</v>
      </c>
      <c r="H5906" s="34" t="s">
        <v>3</v>
      </c>
      <c r="I5906" s="7" t="n">
        <v>0</v>
      </c>
      <c r="J5906" s="7" t="n">
        <v>1</v>
      </c>
      <c r="K5906" s="7" t="n">
        <v>2</v>
      </c>
      <c r="L5906" s="7" t="n">
        <v>28</v>
      </c>
      <c r="M5906" s="34" t="s">
        <v>3</v>
      </c>
      <c r="N5906" s="10" t="n">
        <v>162</v>
      </c>
      <c r="O5906" s="7" t="n">
        <v>3</v>
      </c>
      <c r="P5906" s="7" t="n">
        <v>4270</v>
      </c>
      <c r="Q5906" s="34" t="s">
        <v>3</v>
      </c>
      <c r="R5906" s="7" t="n">
        <v>0</v>
      </c>
      <c r="S5906" s="7" t="n">
        <v>2</v>
      </c>
      <c r="T5906" s="7" t="n">
        <v>2</v>
      </c>
      <c r="U5906" s="7" t="n">
        <v>11</v>
      </c>
      <c r="V5906" s="7" t="n">
        <v>1</v>
      </c>
      <c r="W5906" s="13" t="n">
        <f t="normal" ca="1">A5910</f>
        <v>0</v>
      </c>
    </row>
    <row r="5907" spans="1:10">
      <c r="A5907" t="s">
        <v>4</v>
      </c>
      <c r="B5907" s="4" t="s">
        <v>5</v>
      </c>
      <c r="C5907" s="4" t="s">
        <v>14</v>
      </c>
      <c r="D5907" s="4" t="s">
        <v>10</v>
      </c>
      <c r="E5907" s="4" t="s">
        <v>24</v>
      </c>
    </row>
    <row r="5908" spans="1:10">
      <c r="A5908" t="n">
        <v>46386</v>
      </c>
      <c r="B5908" s="37" t="n">
        <v>58</v>
      </c>
      <c r="C5908" s="7" t="n">
        <v>0</v>
      </c>
      <c r="D5908" s="7" t="n">
        <v>0</v>
      </c>
      <c r="E5908" s="7" t="n">
        <v>1</v>
      </c>
    </row>
    <row r="5909" spans="1:10">
      <c r="A5909" t="s">
        <v>4</v>
      </c>
      <c r="B5909" s="4" t="s">
        <v>5</v>
      </c>
      <c r="C5909" s="4" t="s">
        <v>14</v>
      </c>
      <c r="D5909" s="34" t="s">
        <v>52</v>
      </c>
      <c r="E5909" s="4" t="s">
        <v>5</v>
      </c>
      <c r="F5909" s="4" t="s">
        <v>14</v>
      </c>
      <c r="G5909" s="4" t="s">
        <v>10</v>
      </c>
      <c r="H5909" s="34" t="s">
        <v>53</v>
      </c>
      <c r="I5909" s="4" t="s">
        <v>14</v>
      </c>
      <c r="J5909" s="4" t="s">
        <v>9</v>
      </c>
      <c r="K5909" s="4" t="s">
        <v>14</v>
      </c>
      <c r="L5909" s="4" t="s">
        <v>14</v>
      </c>
      <c r="M5909" s="34" t="s">
        <v>52</v>
      </c>
      <c r="N5909" s="4" t="s">
        <v>5</v>
      </c>
      <c r="O5909" s="4" t="s">
        <v>14</v>
      </c>
      <c r="P5909" s="4" t="s">
        <v>10</v>
      </c>
      <c r="Q5909" s="34" t="s">
        <v>53</v>
      </c>
      <c r="R5909" s="4" t="s">
        <v>14</v>
      </c>
      <c r="S5909" s="4" t="s">
        <v>9</v>
      </c>
      <c r="T5909" s="4" t="s">
        <v>14</v>
      </c>
      <c r="U5909" s="4" t="s">
        <v>14</v>
      </c>
      <c r="V5909" s="4" t="s">
        <v>14</v>
      </c>
      <c r="W5909" s="4" t="s">
        <v>25</v>
      </c>
    </row>
    <row r="5910" spans="1:10">
      <c r="A5910" t="n">
        <v>46394</v>
      </c>
      <c r="B5910" s="12" t="n">
        <v>5</v>
      </c>
      <c r="C5910" s="7" t="n">
        <v>28</v>
      </c>
      <c r="D5910" s="34" t="s">
        <v>3</v>
      </c>
      <c r="E5910" s="10" t="n">
        <v>162</v>
      </c>
      <c r="F5910" s="7" t="n">
        <v>3</v>
      </c>
      <c r="G5910" s="7" t="n">
        <v>4270</v>
      </c>
      <c r="H5910" s="34" t="s">
        <v>3</v>
      </c>
      <c r="I5910" s="7" t="n">
        <v>0</v>
      </c>
      <c r="J5910" s="7" t="n">
        <v>1</v>
      </c>
      <c r="K5910" s="7" t="n">
        <v>3</v>
      </c>
      <c r="L5910" s="7" t="n">
        <v>28</v>
      </c>
      <c r="M5910" s="34" t="s">
        <v>3</v>
      </c>
      <c r="N5910" s="10" t="n">
        <v>162</v>
      </c>
      <c r="O5910" s="7" t="n">
        <v>3</v>
      </c>
      <c r="P5910" s="7" t="n">
        <v>4270</v>
      </c>
      <c r="Q5910" s="34" t="s">
        <v>3</v>
      </c>
      <c r="R5910" s="7" t="n">
        <v>0</v>
      </c>
      <c r="S5910" s="7" t="n">
        <v>2</v>
      </c>
      <c r="T5910" s="7" t="n">
        <v>3</v>
      </c>
      <c r="U5910" s="7" t="n">
        <v>9</v>
      </c>
      <c r="V5910" s="7" t="n">
        <v>1</v>
      </c>
      <c r="W5910" s="13" t="n">
        <f t="normal" ca="1">A5920</f>
        <v>0</v>
      </c>
    </row>
    <row r="5911" spans="1:10">
      <c r="A5911" t="s">
        <v>4</v>
      </c>
      <c r="B5911" s="4" t="s">
        <v>5</v>
      </c>
      <c r="C5911" s="4" t="s">
        <v>14</v>
      </c>
      <c r="D5911" s="34" t="s">
        <v>52</v>
      </c>
      <c r="E5911" s="4" t="s">
        <v>5</v>
      </c>
      <c r="F5911" s="4" t="s">
        <v>10</v>
      </c>
      <c r="G5911" s="4" t="s">
        <v>14</v>
      </c>
      <c r="H5911" s="4" t="s">
        <v>14</v>
      </c>
      <c r="I5911" s="4" t="s">
        <v>6</v>
      </c>
      <c r="J5911" s="34" t="s">
        <v>53</v>
      </c>
      <c r="K5911" s="4" t="s">
        <v>14</v>
      </c>
      <c r="L5911" s="4" t="s">
        <v>14</v>
      </c>
      <c r="M5911" s="34" t="s">
        <v>52</v>
      </c>
      <c r="N5911" s="4" t="s">
        <v>5</v>
      </c>
      <c r="O5911" s="4" t="s">
        <v>14</v>
      </c>
      <c r="P5911" s="34" t="s">
        <v>53</v>
      </c>
      <c r="Q5911" s="4" t="s">
        <v>14</v>
      </c>
      <c r="R5911" s="4" t="s">
        <v>9</v>
      </c>
      <c r="S5911" s="4" t="s">
        <v>14</v>
      </c>
      <c r="T5911" s="4" t="s">
        <v>14</v>
      </c>
      <c r="U5911" s="4" t="s">
        <v>14</v>
      </c>
      <c r="V5911" s="34" t="s">
        <v>52</v>
      </c>
      <c r="W5911" s="4" t="s">
        <v>5</v>
      </c>
      <c r="X5911" s="4" t="s">
        <v>14</v>
      </c>
      <c r="Y5911" s="34" t="s">
        <v>53</v>
      </c>
      <c r="Z5911" s="4" t="s">
        <v>14</v>
      </c>
      <c r="AA5911" s="4" t="s">
        <v>9</v>
      </c>
      <c r="AB5911" s="4" t="s">
        <v>14</v>
      </c>
      <c r="AC5911" s="4" t="s">
        <v>14</v>
      </c>
      <c r="AD5911" s="4" t="s">
        <v>14</v>
      </c>
      <c r="AE5911" s="4" t="s">
        <v>25</v>
      </c>
    </row>
    <row r="5912" spans="1:10">
      <c r="A5912" t="n">
        <v>46423</v>
      </c>
      <c r="B5912" s="12" t="n">
        <v>5</v>
      </c>
      <c r="C5912" s="7" t="n">
        <v>28</v>
      </c>
      <c r="D5912" s="34" t="s">
        <v>3</v>
      </c>
      <c r="E5912" s="61" t="n">
        <v>47</v>
      </c>
      <c r="F5912" s="7" t="n">
        <v>61456</v>
      </c>
      <c r="G5912" s="7" t="n">
        <v>2</v>
      </c>
      <c r="H5912" s="7" t="n">
        <v>0</v>
      </c>
      <c r="I5912" s="7" t="s">
        <v>99</v>
      </c>
      <c r="J5912" s="34" t="s">
        <v>3</v>
      </c>
      <c r="K5912" s="7" t="n">
        <v>8</v>
      </c>
      <c r="L5912" s="7" t="n">
        <v>28</v>
      </c>
      <c r="M5912" s="34" t="s">
        <v>3</v>
      </c>
      <c r="N5912" s="15" t="n">
        <v>74</v>
      </c>
      <c r="O5912" s="7" t="n">
        <v>65</v>
      </c>
      <c r="P5912" s="34" t="s">
        <v>3</v>
      </c>
      <c r="Q5912" s="7" t="n">
        <v>0</v>
      </c>
      <c r="R5912" s="7" t="n">
        <v>1</v>
      </c>
      <c r="S5912" s="7" t="n">
        <v>3</v>
      </c>
      <c r="T5912" s="7" t="n">
        <v>9</v>
      </c>
      <c r="U5912" s="7" t="n">
        <v>28</v>
      </c>
      <c r="V5912" s="34" t="s">
        <v>3</v>
      </c>
      <c r="W5912" s="15" t="n">
        <v>74</v>
      </c>
      <c r="X5912" s="7" t="n">
        <v>65</v>
      </c>
      <c r="Y5912" s="34" t="s">
        <v>3</v>
      </c>
      <c r="Z5912" s="7" t="n">
        <v>0</v>
      </c>
      <c r="AA5912" s="7" t="n">
        <v>2</v>
      </c>
      <c r="AB5912" s="7" t="n">
        <v>3</v>
      </c>
      <c r="AC5912" s="7" t="n">
        <v>9</v>
      </c>
      <c r="AD5912" s="7" t="n">
        <v>1</v>
      </c>
      <c r="AE5912" s="13" t="n">
        <f t="normal" ca="1">A5916</f>
        <v>0</v>
      </c>
    </row>
    <row r="5913" spans="1:10">
      <c r="A5913" t="s">
        <v>4</v>
      </c>
      <c r="B5913" s="4" t="s">
        <v>5</v>
      </c>
      <c r="C5913" s="4" t="s">
        <v>10</v>
      </c>
      <c r="D5913" s="4" t="s">
        <v>14</v>
      </c>
      <c r="E5913" s="4" t="s">
        <v>14</v>
      </c>
      <c r="F5913" s="4" t="s">
        <v>6</v>
      </c>
    </row>
    <row r="5914" spans="1:10">
      <c r="A5914" t="n">
        <v>46471</v>
      </c>
      <c r="B5914" s="61" t="n">
        <v>47</v>
      </c>
      <c r="C5914" s="7" t="n">
        <v>61456</v>
      </c>
      <c r="D5914" s="7" t="n">
        <v>0</v>
      </c>
      <c r="E5914" s="7" t="n">
        <v>0</v>
      </c>
      <c r="F5914" s="7" t="s">
        <v>100</v>
      </c>
    </row>
    <row r="5915" spans="1:10">
      <c r="A5915" t="s">
        <v>4</v>
      </c>
      <c r="B5915" s="4" t="s">
        <v>5</v>
      </c>
      <c r="C5915" s="4" t="s">
        <v>14</v>
      </c>
      <c r="D5915" s="4" t="s">
        <v>10</v>
      </c>
      <c r="E5915" s="4" t="s">
        <v>24</v>
      </c>
    </row>
    <row r="5916" spans="1:10">
      <c r="A5916" t="n">
        <v>46484</v>
      </c>
      <c r="B5916" s="37" t="n">
        <v>58</v>
      </c>
      <c r="C5916" s="7" t="n">
        <v>0</v>
      </c>
      <c r="D5916" s="7" t="n">
        <v>300</v>
      </c>
      <c r="E5916" s="7" t="n">
        <v>1</v>
      </c>
    </row>
    <row r="5917" spans="1:10">
      <c r="A5917" t="s">
        <v>4</v>
      </c>
      <c r="B5917" s="4" t="s">
        <v>5</v>
      </c>
      <c r="C5917" s="4" t="s">
        <v>14</v>
      </c>
      <c r="D5917" s="4" t="s">
        <v>10</v>
      </c>
    </row>
    <row r="5918" spans="1:10">
      <c r="A5918" t="n">
        <v>46492</v>
      </c>
      <c r="B5918" s="37" t="n">
        <v>58</v>
      </c>
      <c r="C5918" s="7" t="n">
        <v>255</v>
      </c>
      <c r="D5918" s="7" t="n">
        <v>0</v>
      </c>
    </row>
    <row r="5919" spans="1:10">
      <c r="A5919" t="s">
        <v>4</v>
      </c>
      <c r="B5919" s="4" t="s">
        <v>5</v>
      </c>
      <c r="C5919" s="4" t="s">
        <v>14</v>
      </c>
      <c r="D5919" s="4" t="s">
        <v>14</v>
      </c>
      <c r="E5919" s="4" t="s">
        <v>14</v>
      </c>
      <c r="F5919" s="4" t="s">
        <v>14</v>
      </c>
    </row>
    <row r="5920" spans="1:10">
      <c r="A5920" t="n">
        <v>46496</v>
      </c>
      <c r="B5920" s="8" t="n">
        <v>14</v>
      </c>
      <c r="C5920" s="7" t="n">
        <v>0</v>
      </c>
      <c r="D5920" s="7" t="n">
        <v>0</v>
      </c>
      <c r="E5920" s="7" t="n">
        <v>0</v>
      </c>
      <c r="F5920" s="7" t="n">
        <v>64</v>
      </c>
    </row>
    <row r="5921" spans="1:31">
      <c r="A5921" t="s">
        <v>4</v>
      </c>
      <c r="B5921" s="4" t="s">
        <v>5</v>
      </c>
      <c r="C5921" s="4" t="s">
        <v>14</v>
      </c>
      <c r="D5921" s="4" t="s">
        <v>10</v>
      </c>
    </row>
    <row r="5922" spans="1:31">
      <c r="A5922" t="n">
        <v>46501</v>
      </c>
      <c r="B5922" s="29" t="n">
        <v>22</v>
      </c>
      <c r="C5922" s="7" t="n">
        <v>0</v>
      </c>
      <c r="D5922" s="7" t="n">
        <v>4270</v>
      </c>
    </row>
    <row r="5923" spans="1:31">
      <c r="A5923" t="s">
        <v>4</v>
      </c>
      <c r="B5923" s="4" t="s">
        <v>5</v>
      </c>
      <c r="C5923" s="4" t="s">
        <v>14</v>
      </c>
      <c r="D5923" s="4" t="s">
        <v>10</v>
      </c>
    </row>
    <row r="5924" spans="1:31">
      <c r="A5924" t="n">
        <v>46505</v>
      </c>
      <c r="B5924" s="37" t="n">
        <v>58</v>
      </c>
      <c r="C5924" s="7" t="n">
        <v>5</v>
      </c>
      <c r="D5924" s="7" t="n">
        <v>300</v>
      </c>
    </row>
    <row r="5925" spans="1:31">
      <c r="A5925" t="s">
        <v>4</v>
      </c>
      <c r="B5925" s="4" t="s">
        <v>5</v>
      </c>
      <c r="C5925" s="4" t="s">
        <v>24</v>
      </c>
      <c r="D5925" s="4" t="s">
        <v>10</v>
      </c>
    </row>
    <row r="5926" spans="1:31">
      <c r="A5926" t="n">
        <v>46509</v>
      </c>
      <c r="B5926" s="62" t="n">
        <v>103</v>
      </c>
      <c r="C5926" s="7" t="n">
        <v>0</v>
      </c>
      <c r="D5926" s="7" t="n">
        <v>300</v>
      </c>
    </row>
    <row r="5927" spans="1:31">
      <c r="A5927" t="s">
        <v>4</v>
      </c>
      <c r="B5927" s="4" t="s">
        <v>5</v>
      </c>
      <c r="C5927" s="4" t="s">
        <v>14</v>
      </c>
    </row>
    <row r="5928" spans="1:31">
      <c r="A5928" t="n">
        <v>46516</v>
      </c>
      <c r="B5928" s="35" t="n">
        <v>64</v>
      </c>
      <c r="C5928" s="7" t="n">
        <v>7</v>
      </c>
    </row>
    <row r="5929" spans="1:31">
      <c r="A5929" t="s">
        <v>4</v>
      </c>
      <c r="B5929" s="4" t="s">
        <v>5</v>
      </c>
      <c r="C5929" s="4" t="s">
        <v>14</v>
      </c>
      <c r="D5929" s="4" t="s">
        <v>10</v>
      </c>
    </row>
    <row r="5930" spans="1:31">
      <c r="A5930" t="n">
        <v>46518</v>
      </c>
      <c r="B5930" s="63" t="n">
        <v>72</v>
      </c>
      <c r="C5930" s="7" t="n">
        <v>5</v>
      </c>
      <c r="D5930" s="7" t="n">
        <v>0</v>
      </c>
    </row>
    <row r="5931" spans="1:31">
      <c r="A5931" t="s">
        <v>4</v>
      </c>
      <c r="B5931" s="4" t="s">
        <v>5</v>
      </c>
      <c r="C5931" s="4" t="s">
        <v>14</v>
      </c>
      <c r="D5931" s="34" t="s">
        <v>52</v>
      </c>
      <c r="E5931" s="4" t="s">
        <v>5</v>
      </c>
      <c r="F5931" s="4" t="s">
        <v>14</v>
      </c>
      <c r="G5931" s="4" t="s">
        <v>10</v>
      </c>
      <c r="H5931" s="34" t="s">
        <v>53</v>
      </c>
      <c r="I5931" s="4" t="s">
        <v>14</v>
      </c>
      <c r="J5931" s="4" t="s">
        <v>9</v>
      </c>
      <c r="K5931" s="4" t="s">
        <v>14</v>
      </c>
      <c r="L5931" s="4" t="s">
        <v>14</v>
      </c>
      <c r="M5931" s="4" t="s">
        <v>25</v>
      </c>
    </row>
    <row r="5932" spans="1:31">
      <c r="A5932" t="n">
        <v>46522</v>
      </c>
      <c r="B5932" s="12" t="n">
        <v>5</v>
      </c>
      <c r="C5932" s="7" t="n">
        <v>28</v>
      </c>
      <c r="D5932" s="34" t="s">
        <v>3</v>
      </c>
      <c r="E5932" s="10" t="n">
        <v>162</v>
      </c>
      <c r="F5932" s="7" t="n">
        <v>4</v>
      </c>
      <c r="G5932" s="7" t="n">
        <v>4270</v>
      </c>
      <c r="H5932" s="34" t="s">
        <v>3</v>
      </c>
      <c r="I5932" s="7" t="n">
        <v>0</v>
      </c>
      <c r="J5932" s="7" t="n">
        <v>1</v>
      </c>
      <c r="K5932" s="7" t="n">
        <v>2</v>
      </c>
      <c r="L5932" s="7" t="n">
        <v>1</v>
      </c>
      <c r="M5932" s="13" t="n">
        <f t="normal" ca="1">A5938</f>
        <v>0</v>
      </c>
    </row>
    <row r="5933" spans="1:31">
      <c r="A5933" t="s">
        <v>4</v>
      </c>
      <c r="B5933" s="4" t="s">
        <v>5</v>
      </c>
      <c r="C5933" s="4" t="s">
        <v>14</v>
      </c>
      <c r="D5933" s="4" t="s">
        <v>6</v>
      </c>
    </row>
    <row r="5934" spans="1:31">
      <c r="A5934" t="n">
        <v>46539</v>
      </c>
      <c r="B5934" s="9" t="n">
        <v>2</v>
      </c>
      <c r="C5934" s="7" t="n">
        <v>10</v>
      </c>
      <c r="D5934" s="7" t="s">
        <v>101</v>
      </c>
    </row>
    <row r="5935" spans="1:31">
      <c r="A5935" t="s">
        <v>4</v>
      </c>
      <c r="B5935" s="4" t="s">
        <v>5</v>
      </c>
      <c r="C5935" s="4" t="s">
        <v>10</v>
      </c>
    </row>
    <row r="5936" spans="1:31">
      <c r="A5936" t="n">
        <v>46556</v>
      </c>
      <c r="B5936" s="41" t="n">
        <v>16</v>
      </c>
      <c r="C5936" s="7" t="n">
        <v>0</v>
      </c>
    </row>
    <row r="5937" spans="1:13">
      <c r="A5937" t="s">
        <v>4</v>
      </c>
      <c r="B5937" s="4" t="s">
        <v>5</v>
      </c>
      <c r="C5937" s="4" t="s">
        <v>14</v>
      </c>
      <c r="D5937" s="4" t="s">
        <v>10</v>
      </c>
      <c r="E5937" s="4" t="s">
        <v>14</v>
      </c>
      <c r="F5937" s="4" t="s">
        <v>6</v>
      </c>
    </row>
    <row r="5938" spans="1:13">
      <c r="A5938" t="n">
        <v>46559</v>
      </c>
      <c r="B5938" s="26" t="n">
        <v>39</v>
      </c>
      <c r="C5938" s="7" t="n">
        <v>10</v>
      </c>
      <c r="D5938" s="7" t="n">
        <v>65533</v>
      </c>
      <c r="E5938" s="7" t="n">
        <v>205</v>
      </c>
      <c r="F5938" s="7" t="s">
        <v>452</v>
      </c>
    </row>
    <row r="5939" spans="1:13">
      <c r="A5939" t="s">
        <v>4</v>
      </c>
      <c r="B5939" s="4" t="s">
        <v>5</v>
      </c>
      <c r="C5939" s="4" t="s">
        <v>14</v>
      </c>
      <c r="D5939" s="4" t="s">
        <v>10</v>
      </c>
      <c r="E5939" s="4" t="s">
        <v>14</v>
      </c>
      <c r="F5939" s="4" t="s">
        <v>6</v>
      </c>
    </row>
    <row r="5940" spans="1:13">
      <c r="A5940" t="n">
        <v>46583</v>
      </c>
      <c r="B5940" s="26" t="n">
        <v>39</v>
      </c>
      <c r="C5940" s="7" t="n">
        <v>10</v>
      </c>
      <c r="D5940" s="7" t="n">
        <v>65533</v>
      </c>
      <c r="E5940" s="7" t="n">
        <v>206</v>
      </c>
      <c r="F5940" s="7" t="s">
        <v>453</v>
      </c>
    </row>
    <row r="5941" spans="1:13">
      <c r="A5941" t="s">
        <v>4</v>
      </c>
      <c r="B5941" s="4" t="s">
        <v>5</v>
      </c>
      <c r="C5941" s="4" t="s">
        <v>10</v>
      </c>
      <c r="D5941" s="4" t="s">
        <v>6</v>
      </c>
      <c r="E5941" s="4" t="s">
        <v>6</v>
      </c>
      <c r="F5941" s="4" t="s">
        <v>6</v>
      </c>
      <c r="G5941" s="4" t="s">
        <v>14</v>
      </c>
      <c r="H5941" s="4" t="s">
        <v>9</v>
      </c>
      <c r="I5941" s="4" t="s">
        <v>24</v>
      </c>
      <c r="J5941" s="4" t="s">
        <v>24</v>
      </c>
      <c r="K5941" s="4" t="s">
        <v>24</v>
      </c>
      <c r="L5941" s="4" t="s">
        <v>24</v>
      </c>
      <c r="M5941" s="4" t="s">
        <v>24</v>
      </c>
      <c r="N5941" s="4" t="s">
        <v>24</v>
      </c>
      <c r="O5941" s="4" t="s">
        <v>24</v>
      </c>
      <c r="P5941" s="4" t="s">
        <v>6</v>
      </c>
      <c r="Q5941" s="4" t="s">
        <v>6</v>
      </c>
      <c r="R5941" s="4" t="s">
        <v>9</v>
      </c>
      <c r="S5941" s="4" t="s">
        <v>14</v>
      </c>
      <c r="T5941" s="4" t="s">
        <v>9</v>
      </c>
      <c r="U5941" s="4" t="s">
        <v>9</v>
      </c>
      <c r="V5941" s="4" t="s">
        <v>10</v>
      </c>
    </row>
    <row r="5942" spans="1:13">
      <c r="A5942" t="n">
        <v>46607</v>
      </c>
      <c r="B5942" s="21" t="n">
        <v>19</v>
      </c>
      <c r="C5942" s="7" t="n">
        <v>7033</v>
      </c>
      <c r="D5942" s="7" t="s">
        <v>397</v>
      </c>
      <c r="E5942" s="7" t="s">
        <v>398</v>
      </c>
      <c r="F5942" s="7" t="s">
        <v>13</v>
      </c>
      <c r="G5942" s="7" t="n">
        <v>0</v>
      </c>
      <c r="H5942" s="7" t="n">
        <v>1</v>
      </c>
      <c r="I5942" s="7" t="n">
        <v>0</v>
      </c>
      <c r="J5942" s="7" t="n">
        <v>0</v>
      </c>
      <c r="K5942" s="7" t="n">
        <v>0</v>
      </c>
      <c r="L5942" s="7" t="n">
        <v>0</v>
      </c>
      <c r="M5942" s="7" t="n">
        <v>1</v>
      </c>
      <c r="N5942" s="7" t="n">
        <v>1.60000002384186</v>
      </c>
      <c r="O5942" s="7" t="n">
        <v>0.0900000035762787</v>
      </c>
      <c r="P5942" s="7" t="s">
        <v>13</v>
      </c>
      <c r="Q5942" s="7" t="s">
        <v>13</v>
      </c>
      <c r="R5942" s="7" t="n">
        <v>-1</v>
      </c>
      <c r="S5942" s="7" t="n">
        <v>0</v>
      </c>
      <c r="T5942" s="7" t="n">
        <v>0</v>
      </c>
      <c r="U5942" s="7" t="n">
        <v>0</v>
      </c>
      <c r="V5942" s="7" t="n">
        <v>0</v>
      </c>
    </row>
    <row r="5943" spans="1:13">
      <c r="A5943" t="s">
        <v>4</v>
      </c>
      <c r="B5943" s="4" t="s">
        <v>5</v>
      </c>
      <c r="C5943" s="4" t="s">
        <v>10</v>
      </c>
      <c r="D5943" s="4" t="s">
        <v>6</v>
      </c>
      <c r="E5943" s="4" t="s">
        <v>6</v>
      </c>
      <c r="F5943" s="4" t="s">
        <v>6</v>
      </c>
      <c r="G5943" s="4" t="s">
        <v>14</v>
      </c>
      <c r="H5943" s="4" t="s">
        <v>9</v>
      </c>
      <c r="I5943" s="4" t="s">
        <v>24</v>
      </c>
      <c r="J5943" s="4" t="s">
        <v>24</v>
      </c>
      <c r="K5943" s="4" t="s">
        <v>24</v>
      </c>
      <c r="L5943" s="4" t="s">
        <v>24</v>
      </c>
      <c r="M5943" s="4" t="s">
        <v>24</v>
      </c>
      <c r="N5943" s="4" t="s">
        <v>24</v>
      </c>
      <c r="O5943" s="4" t="s">
        <v>24</v>
      </c>
      <c r="P5943" s="4" t="s">
        <v>6</v>
      </c>
      <c r="Q5943" s="4" t="s">
        <v>6</v>
      </c>
      <c r="R5943" s="4" t="s">
        <v>9</v>
      </c>
      <c r="S5943" s="4" t="s">
        <v>14</v>
      </c>
      <c r="T5943" s="4" t="s">
        <v>9</v>
      </c>
      <c r="U5943" s="4" t="s">
        <v>9</v>
      </c>
      <c r="V5943" s="4" t="s">
        <v>10</v>
      </c>
    </row>
    <row r="5944" spans="1:13">
      <c r="A5944" t="n">
        <v>46678</v>
      </c>
      <c r="B5944" s="21" t="n">
        <v>19</v>
      </c>
      <c r="C5944" s="7" t="n">
        <v>1560</v>
      </c>
      <c r="D5944" s="7" t="s">
        <v>306</v>
      </c>
      <c r="E5944" s="7" t="s">
        <v>307</v>
      </c>
      <c r="F5944" s="7" t="s">
        <v>13</v>
      </c>
      <c r="G5944" s="7" t="n">
        <v>0</v>
      </c>
      <c r="H5944" s="7" t="n">
        <v>1</v>
      </c>
      <c r="I5944" s="7" t="n">
        <v>0</v>
      </c>
      <c r="J5944" s="7" t="n">
        <v>0</v>
      </c>
      <c r="K5944" s="7" t="n">
        <v>0</v>
      </c>
      <c r="L5944" s="7" t="n">
        <v>0</v>
      </c>
      <c r="M5944" s="7" t="n">
        <v>1</v>
      </c>
      <c r="N5944" s="7" t="n">
        <v>1.60000002384186</v>
      </c>
      <c r="O5944" s="7" t="n">
        <v>0.0900000035762787</v>
      </c>
      <c r="P5944" s="7" t="s">
        <v>308</v>
      </c>
      <c r="Q5944" s="7" t="s">
        <v>13</v>
      </c>
      <c r="R5944" s="7" t="n">
        <v>-1</v>
      </c>
      <c r="S5944" s="7" t="n">
        <v>0</v>
      </c>
      <c r="T5944" s="7" t="n">
        <v>0</v>
      </c>
      <c r="U5944" s="7" t="n">
        <v>0</v>
      </c>
      <c r="V5944" s="7" t="n">
        <v>0</v>
      </c>
    </row>
    <row r="5945" spans="1:13">
      <c r="A5945" t="s">
        <v>4</v>
      </c>
      <c r="B5945" s="4" t="s">
        <v>5</v>
      </c>
      <c r="C5945" s="4" t="s">
        <v>10</v>
      </c>
      <c r="D5945" s="4" t="s">
        <v>6</v>
      </c>
      <c r="E5945" s="4" t="s">
        <v>6</v>
      </c>
      <c r="F5945" s="4" t="s">
        <v>6</v>
      </c>
      <c r="G5945" s="4" t="s">
        <v>14</v>
      </c>
      <c r="H5945" s="4" t="s">
        <v>9</v>
      </c>
      <c r="I5945" s="4" t="s">
        <v>24</v>
      </c>
      <c r="J5945" s="4" t="s">
        <v>24</v>
      </c>
      <c r="K5945" s="4" t="s">
        <v>24</v>
      </c>
      <c r="L5945" s="4" t="s">
        <v>24</v>
      </c>
      <c r="M5945" s="4" t="s">
        <v>24</v>
      </c>
      <c r="N5945" s="4" t="s">
        <v>24</v>
      </c>
      <c r="O5945" s="4" t="s">
        <v>24</v>
      </c>
      <c r="P5945" s="4" t="s">
        <v>6</v>
      </c>
      <c r="Q5945" s="4" t="s">
        <v>6</v>
      </c>
      <c r="R5945" s="4" t="s">
        <v>9</v>
      </c>
      <c r="S5945" s="4" t="s">
        <v>14</v>
      </c>
      <c r="T5945" s="4" t="s">
        <v>9</v>
      </c>
      <c r="U5945" s="4" t="s">
        <v>9</v>
      </c>
      <c r="V5945" s="4" t="s">
        <v>10</v>
      </c>
    </row>
    <row r="5946" spans="1:13">
      <c r="A5946" t="n">
        <v>46762</v>
      </c>
      <c r="B5946" s="21" t="n">
        <v>19</v>
      </c>
      <c r="C5946" s="7" t="n">
        <v>1561</v>
      </c>
      <c r="D5946" s="7" t="s">
        <v>309</v>
      </c>
      <c r="E5946" s="7" t="s">
        <v>310</v>
      </c>
      <c r="F5946" s="7" t="s">
        <v>13</v>
      </c>
      <c r="G5946" s="7" t="n">
        <v>0</v>
      </c>
      <c r="H5946" s="7" t="n">
        <v>1</v>
      </c>
      <c r="I5946" s="7" t="n">
        <v>0</v>
      </c>
      <c r="J5946" s="7" t="n">
        <v>0</v>
      </c>
      <c r="K5946" s="7" t="n">
        <v>0</v>
      </c>
      <c r="L5946" s="7" t="n">
        <v>0</v>
      </c>
      <c r="M5946" s="7" t="n">
        <v>1</v>
      </c>
      <c r="N5946" s="7" t="n">
        <v>1.60000002384186</v>
      </c>
      <c r="O5946" s="7" t="n">
        <v>0.0900000035762787</v>
      </c>
      <c r="P5946" s="7" t="s">
        <v>17</v>
      </c>
      <c r="Q5946" s="7" t="s">
        <v>13</v>
      </c>
      <c r="R5946" s="7" t="n">
        <v>-1</v>
      </c>
      <c r="S5946" s="7" t="n">
        <v>0</v>
      </c>
      <c r="T5946" s="7" t="n">
        <v>0</v>
      </c>
      <c r="U5946" s="7" t="n">
        <v>0</v>
      </c>
      <c r="V5946" s="7" t="n">
        <v>0</v>
      </c>
    </row>
    <row r="5947" spans="1:13">
      <c r="A5947" t="s">
        <v>4</v>
      </c>
      <c r="B5947" s="4" t="s">
        <v>5</v>
      </c>
      <c r="C5947" s="4" t="s">
        <v>10</v>
      </c>
      <c r="D5947" s="4" t="s">
        <v>6</v>
      </c>
      <c r="E5947" s="4" t="s">
        <v>6</v>
      </c>
      <c r="F5947" s="4" t="s">
        <v>6</v>
      </c>
      <c r="G5947" s="4" t="s">
        <v>14</v>
      </c>
      <c r="H5947" s="4" t="s">
        <v>9</v>
      </c>
      <c r="I5947" s="4" t="s">
        <v>24</v>
      </c>
      <c r="J5947" s="4" t="s">
        <v>24</v>
      </c>
      <c r="K5947" s="4" t="s">
        <v>24</v>
      </c>
      <c r="L5947" s="4" t="s">
        <v>24</v>
      </c>
      <c r="M5947" s="4" t="s">
        <v>24</v>
      </c>
      <c r="N5947" s="4" t="s">
        <v>24</v>
      </c>
      <c r="O5947" s="4" t="s">
        <v>24</v>
      </c>
      <c r="P5947" s="4" t="s">
        <v>6</v>
      </c>
      <c r="Q5947" s="4" t="s">
        <v>6</v>
      </c>
      <c r="R5947" s="4" t="s">
        <v>9</v>
      </c>
      <c r="S5947" s="4" t="s">
        <v>14</v>
      </c>
      <c r="T5947" s="4" t="s">
        <v>9</v>
      </c>
      <c r="U5947" s="4" t="s">
        <v>9</v>
      </c>
      <c r="V5947" s="4" t="s">
        <v>10</v>
      </c>
    </row>
    <row r="5948" spans="1:13">
      <c r="A5948" t="n">
        <v>46846</v>
      </c>
      <c r="B5948" s="21" t="n">
        <v>19</v>
      </c>
      <c r="C5948" s="7" t="n">
        <v>1562</v>
      </c>
      <c r="D5948" s="7" t="s">
        <v>309</v>
      </c>
      <c r="E5948" s="7" t="s">
        <v>310</v>
      </c>
      <c r="F5948" s="7" t="s">
        <v>13</v>
      </c>
      <c r="G5948" s="7" t="n">
        <v>0</v>
      </c>
      <c r="H5948" s="7" t="n">
        <v>1</v>
      </c>
      <c r="I5948" s="7" t="n">
        <v>0</v>
      </c>
      <c r="J5948" s="7" t="n">
        <v>0</v>
      </c>
      <c r="K5948" s="7" t="n">
        <v>0</v>
      </c>
      <c r="L5948" s="7" t="n">
        <v>0</v>
      </c>
      <c r="M5948" s="7" t="n">
        <v>1</v>
      </c>
      <c r="N5948" s="7" t="n">
        <v>1.60000002384186</v>
      </c>
      <c r="O5948" s="7" t="n">
        <v>0.0900000035762787</v>
      </c>
      <c r="P5948" s="7" t="s">
        <v>17</v>
      </c>
      <c r="Q5948" s="7" t="s">
        <v>13</v>
      </c>
      <c r="R5948" s="7" t="n">
        <v>-1</v>
      </c>
      <c r="S5948" s="7" t="n">
        <v>0</v>
      </c>
      <c r="T5948" s="7" t="n">
        <v>0</v>
      </c>
      <c r="U5948" s="7" t="n">
        <v>0</v>
      </c>
      <c r="V5948" s="7" t="n">
        <v>0</v>
      </c>
    </row>
    <row r="5949" spans="1:13">
      <c r="A5949" t="s">
        <v>4</v>
      </c>
      <c r="B5949" s="4" t="s">
        <v>5</v>
      </c>
      <c r="C5949" s="4" t="s">
        <v>10</v>
      </c>
      <c r="D5949" s="4" t="s">
        <v>6</v>
      </c>
      <c r="E5949" s="4" t="s">
        <v>6</v>
      </c>
      <c r="F5949" s="4" t="s">
        <v>6</v>
      </c>
      <c r="G5949" s="4" t="s">
        <v>14</v>
      </c>
      <c r="H5949" s="4" t="s">
        <v>9</v>
      </c>
      <c r="I5949" s="4" t="s">
        <v>24</v>
      </c>
      <c r="J5949" s="4" t="s">
        <v>24</v>
      </c>
      <c r="K5949" s="4" t="s">
        <v>24</v>
      </c>
      <c r="L5949" s="4" t="s">
        <v>24</v>
      </c>
      <c r="M5949" s="4" t="s">
        <v>24</v>
      </c>
      <c r="N5949" s="4" t="s">
        <v>24</v>
      </c>
      <c r="O5949" s="4" t="s">
        <v>24</v>
      </c>
      <c r="P5949" s="4" t="s">
        <v>6</v>
      </c>
      <c r="Q5949" s="4" t="s">
        <v>6</v>
      </c>
      <c r="R5949" s="4" t="s">
        <v>9</v>
      </c>
      <c r="S5949" s="4" t="s">
        <v>14</v>
      </c>
      <c r="T5949" s="4" t="s">
        <v>9</v>
      </c>
      <c r="U5949" s="4" t="s">
        <v>9</v>
      </c>
      <c r="V5949" s="4" t="s">
        <v>10</v>
      </c>
    </row>
    <row r="5950" spans="1:13">
      <c r="A5950" t="n">
        <v>46930</v>
      </c>
      <c r="B5950" s="21" t="n">
        <v>19</v>
      </c>
      <c r="C5950" s="7" t="n">
        <v>1563</v>
      </c>
      <c r="D5950" s="7" t="s">
        <v>311</v>
      </c>
      <c r="E5950" s="7" t="s">
        <v>312</v>
      </c>
      <c r="F5950" s="7" t="s">
        <v>13</v>
      </c>
      <c r="G5950" s="7" t="n">
        <v>0</v>
      </c>
      <c r="H5950" s="7" t="n">
        <v>1</v>
      </c>
      <c r="I5950" s="7" t="n">
        <v>0</v>
      </c>
      <c r="J5950" s="7" t="n">
        <v>0</v>
      </c>
      <c r="K5950" s="7" t="n">
        <v>0</v>
      </c>
      <c r="L5950" s="7" t="n">
        <v>0</v>
      </c>
      <c r="M5950" s="7" t="n">
        <v>1</v>
      </c>
      <c r="N5950" s="7" t="n">
        <v>1.60000002384186</v>
      </c>
      <c r="O5950" s="7" t="n">
        <v>0.0900000035762787</v>
      </c>
      <c r="P5950" s="7" t="s">
        <v>18</v>
      </c>
      <c r="Q5950" s="7" t="s">
        <v>13</v>
      </c>
      <c r="R5950" s="7" t="n">
        <v>-1</v>
      </c>
      <c r="S5950" s="7" t="n">
        <v>0</v>
      </c>
      <c r="T5950" s="7" t="n">
        <v>0</v>
      </c>
      <c r="U5950" s="7" t="n">
        <v>0</v>
      </c>
      <c r="V5950" s="7" t="n">
        <v>0</v>
      </c>
    </row>
    <row r="5951" spans="1:13">
      <c r="A5951" t="s">
        <v>4</v>
      </c>
      <c r="B5951" s="4" t="s">
        <v>5</v>
      </c>
      <c r="C5951" s="4" t="s">
        <v>10</v>
      </c>
      <c r="D5951" s="4" t="s">
        <v>6</v>
      </c>
      <c r="E5951" s="4" t="s">
        <v>6</v>
      </c>
      <c r="F5951" s="4" t="s">
        <v>6</v>
      </c>
      <c r="G5951" s="4" t="s">
        <v>14</v>
      </c>
      <c r="H5951" s="4" t="s">
        <v>9</v>
      </c>
      <c r="I5951" s="4" t="s">
        <v>24</v>
      </c>
      <c r="J5951" s="4" t="s">
        <v>24</v>
      </c>
      <c r="K5951" s="4" t="s">
        <v>24</v>
      </c>
      <c r="L5951" s="4" t="s">
        <v>24</v>
      </c>
      <c r="M5951" s="4" t="s">
        <v>24</v>
      </c>
      <c r="N5951" s="4" t="s">
        <v>24</v>
      </c>
      <c r="O5951" s="4" t="s">
        <v>24</v>
      </c>
      <c r="P5951" s="4" t="s">
        <v>6</v>
      </c>
      <c r="Q5951" s="4" t="s">
        <v>6</v>
      </c>
      <c r="R5951" s="4" t="s">
        <v>9</v>
      </c>
      <c r="S5951" s="4" t="s">
        <v>14</v>
      </c>
      <c r="T5951" s="4" t="s">
        <v>9</v>
      </c>
      <c r="U5951" s="4" t="s">
        <v>9</v>
      </c>
      <c r="V5951" s="4" t="s">
        <v>10</v>
      </c>
    </row>
    <row r="5952" spans="1:13">
      <c r="A5952" t="n">
        <v>47022</v>
      </c>
      <c r="B5952" s="21" t="n">
        <v>19</v>
      </c>
      <c r="C5952" s="7" t="n">
        <v>1564</v>
      </c>
      <c r="D5952" s="7" t="s">
        <v>309</v>
      </c>
      <c r="E5952" s="7" t="s">
        <v>310</v>
      </c>
      <c r="F5952" s="7" t="s">
        <v>13</v>
      </c>
      <c r="G5952" s="7" t="n">
        <v>0</v>
      </c>
      <c r="H5952" s="7" t="n">
        <v>1</v>
      </c>
      <c r="I5952" s="7" t="n">
        <v>0</v>
      </c>
      <c r="J5952" s="7" t="n">
        <v>0</v>
      </c>
      <c r="K5952" s="7" t="n">
        <v>0</v>
      </c>
      <c r="L5952" s="7" t="n">
        <v>0</v>
      </c>
      <c r="M5952" s="7" t="n">
        <v>1</v>
      </c>
      <c r="N5952" s="7" t="n">
        <v>1.60000002384186</v>
      </c>
      <c r="O5952" s="7" t="n">
        <v>0.0900000035762787</v>
      </c>
      <c r="P5952" s="7" t="s">
        <v>17</v>
      </c>
      <c r="Q5952" s="7" t="s">
        <v>13</v>
      </c>
      <c r="R5952" s="7" t="n">
        <v>-1</v>
      </c>
      <c r="S5952" s="7" t="n">
        <v>0</v>
      </c>
      <c r="T5952" s="7" t="n">
        <v>0</v>
      </c>
      <c r="U5952" s="7" t="n">
        <v>0</v>
      </c>
      <c r="V5952" s="7" t="n">
        <v>0</v>
      </c>
    </row>
    <row r="5953" spans="1:22">
      <c r="A5953" t="s">
        <v>4</v>
      </c>
      <c r="B5953" s="4" t="s">
        <v>5</v>
      </c>
      <c r="C5953" s="4" t="s">
        <v>10</v>
      </c>
      <c r="D5953" s="4" t="s">
        <v>6</v>
      </c>
      <c r="E5953" s="4" t="s">
        <v>6</v>
      </c>
      <c r="F5953" s="4" t="s">
        <v>6</v>
      </c>
      <c r="G5953" s="4" t="s">
        <v>14</v>
      </c>
      <c r="H5953" s="4" t="s">
        <v>9</v>
      </c>
      <c r="I5953" s="4" t="s">
        <v>24</v>
      </c>
      <c r="J5953" s="4" t="s">
        <v>24</v>
      </c>
      <c r="K5953" s="4" t="s">
        <v>24</v>
      </c>
      <c r="L5953" s="4" t="s">
        <v>24</v>
      </c>
      <c r="M5953" s="4" t="s">
        <v>24</v>
      </c>
      <c r="N5953" s="4" t="s">
        <v>24</v>
      </c>
      <c r="O5953" s="4" t="s">
        <v>24</v>
      </c>
      <c r="P5953" s="4" t="s">
        <v>6</v>
      </c>
      <c r="Q5953" s="4" t="s">
        <v>6</v>
      </c>
      <c r="R5953" s="4" t="s">
        <v>9</v>
      </c>
      <c r="S5953" s="4" t="s">
        <v>14</v>
      </c>
      <c r="T5953" s="4" t="s">
        <v>9</v>
      </c>
      <c r="U5953" s="4" t="s">
        <v>9</v>
      </c>
      <c r="V5953" s="4" t="s">
        <v>10</v>
      </c>
    </row>
    <row r="5954" spans="1:22">
      <c r="A5954" t="n">
        <v>47106</v>
      </c>
      <c r="B5954" s="21" t="n">
        <v>19</v>
      </c>
      <c r="C5954" s="7" t="n">
        <v>1565</v>
      </c>
      <c r="D5954" s="7" t="s">
        <v>311</v>
      </c>
      <c r="E5954" s="7" t="s">
        <v>312</v>
      </c>
      <c r="F5954" s="7" t="s">
        <v>13</v>
      </c>
      <c r="G5954" s="7" t="n">
        <v>0</v>
      </c>
      <c r="H5954" s="7" t="n">
        <v>1</v>
      </c>
      <c r="I5954" s="7" t="n">
        <v>0</v>
      </c>
      <c r="J5954" s="7" t="n">
        <v>0</v>
      </c>
      <c r="K5954" s="7" t="n">
        <v>0</v>
      </c>
      <c r="L5954" s="7" t="n">
        <v>0</v>
      </c>
      <c r="M5954" s="7" t="n">
        <v>1</v>
      </c>
      <c r="N5954" s="7" t="n">
        <v>1.60000002384186</v>
      </c>
      <c r="O5954" s="7" t="n">
        <v>0.0900000035762787</v>
      </c>
      <c r="P5954" s="7" t="s">
        <v>18</v>
      </c>
      <c r="Q5954" s="7" t="s">
        <v>13</v>
      </c>
      <c r="R5954" s="7" t="n">
        <v>-1</v>
      </c>
      <c r="S5954" s="7" t="n">
        <v>0</v>
      </c>
      <c r="T5954" s="7" t="n">
        <v>0</v>
      </c>
      <c r="U5954" s="7" t="n">
        <v>0</v>
      </c>
      <c r="V5954" s="7" t="n">
        <v>0</v>
      </c>
    </row>
    <row r="5955" spans="1:22">
      <c r="A5955" t="s">
        <v>4</v>
      </c>
      <c r="B5955" s="4" t="s">
        <v>5</v>
      </c>
      <c r="C5955" s="4" t="s">
        <v>10</v>
      </c>
      <c r="D5955" s="4" t="s">
        <v>6</v>
      </c>
      <c r="E5955" s="4" t="s">
        <v>6</v>
      </c>
      <c r="F5955" s="4" t="s">
        <v>6</v>
      </c>
      <c r="G5955" s="4" t="s">
        <v>14</v>
      </c>
      <c r="H5955" s="4" t="s">
        <v>9</v>
      </c>
      <c r="I5955" s="4" t="s">
        <v>24</v>
      </c>
      <c r="J5955" s="4" t="s">
        <v>24</v>
      </c>
      <c r="K5955" s="4" t="s">
        <v>24</v>
      </c>
      <c r="L5955" s="4" t="s">
        <v>24</v>
      </c>
      <c r="M5955" s="4" t="s">
        <v>24</v>
      </c>
      <c r="N5955" s="4" t="s">
        <v>24</v>
      </c>
      <c r="O5955" s="4" t="s">
        <v>24</v>
      </c>
      <c r="P5955" s="4" t="s">
        <v>6</v>
      </c>
      <c r="Q5955" s="4" t="s">
        <v>6</v>
      </c>
      <c r="R5955" s="4" t="s">
        <v>9</v>
      </c>
      <c r="S5955" s="4" t="s">
        <v>14</v>
      </c>
      <c r="T5955" s="4" t="s">
        <v>9</v>
      </c>
      <c r="U5955" s="4" t="s">
        <v>9</v>
      </c>
      <c r="V5955" s="4" t="s">
        <v>10</v>
      </c>
    </row>
    <row r="5956" spans="1:22">
      <c r="A5956" t="n">
        <v>47198</v>
      </c>
      <c r="B5956" s="21" t="n">
        <v>19</v>
      </c>
      <c r="C5956" s="7" t="n">
        <v>7032</v>
      </c>
      <c r="D5956" s="7" t="s">
        <v>106</v>
      </c>
      <c r="E5956" s="7" t="s">
        <v>107</v>
      </c>
      <c r="F5956" s="7" t="s">
        <v>13</v>
      </c>
      <c r="G5956" s="7" t="n">
        <v>0</v>
      </c>
      <c r="H5956" s="7" t="n">
        <v>1</v>
      </c>
      <c r="I5956" s="7" t="n">
        <v>0</v>
      </c>
      <c r="J5956" s="7" t="n">
        <v>0</v>
      </c>
      <c r="K5956" s="7" t="n">
        <v>0</v>
      </c>
      <c r="L5956" s="7" t="n">
        <v>0</v>
      </c>
      <c r="M5956" s="7" t="n">
        <v>1</v>
      </c>
      <c r="N5956" s="7" t="n">
        <v>1.60000002384186</v>
      </c>
      <c r="O5956" s="7" t="n">
        <v>0.0900000035762787</v>
      </c>
      <c r="P5956" s="7" t="s">
        <v>13</v>
      </c>
      <c r="Q5956" s="7" t="s">
        <v>13</v>
      </c>
      <c r="R5956" s="7" t="n">
        <v>-1</v>
      </c>
      <c r="S5956" s="7" t="n">
        <v>0</v>
      </c>
      <c r="T5956" s="7" t="n">
        <v>0</v>
      </c>
      <c r="U5956" s="7" t="n">
        <v>0</v>
      </c>
      <c r="V5956" s="7" t="n">
        <v>0</v>
      </c>
    </row>
    <row r="5957" spans="1:22">
      <c r="A5957" t="s">
        <v>4</v>
      </c>
      <c r="B5957" s="4" t="s">
        <v>5</v>
      </c>
      <c r="C5957" s="4" t="s">
        <v>10</v>
      </c>
      <c r="D5957" s="4" t="s">
        <v>6</v>
      </c>
      <c r="E5957" s="4" t="s">
        <v>6</v>
      </c>
      <c r="F5957" s="4" t="s">
        <v>6</v>
      </c>
      <c r="G5957" s="4" t="s">
        <v>14</v>
      </c>
      <c r="H5957" s="4" t="s">
        <v>9</v>
      </c>
      <c r="I5957" s="4" t="s">
        <v>24</v>
      </c>
      <c r="J5957" s="4" t="s">
        <v>24</v>
      </c>
      <c r="K5957" s="4" t="s">
        <v>24</v>
      </c>
      <c r="L5957" s="4" t="s">
        <v>24</v>
      </c>
      <c r="M5957" s="4" t="s">
        <v>24</v>
      </c>
      <c r="N5957" s="4" t="s">
        <v>24</v>
      </c>
      <c r="O5957" s="4" t="s">
        <v>24</v>
      </c>
      <c r="P5957" s="4" t="s">
        <v>6</v>
      </c>
      <c r="Q5957" s="4" t="s">
        <v>6</v>
      </c>
      <c r="R5957" s="4" t="s">
        <v>9</v>
      </c>
      <c r="S5957" s="4" t="s">
        <v>14</v>
      </c>
      <c r="T5957" s="4" t="s">
        <v>9</v>
      </c>
      <c r="U5957" s="4" t="s">
        <v>9</v>
      </c>
      <c r="V5957" s="4" t="s">
        <v>10</v>
      </c>
    </row>
    <row r="5958" spans="1:22">
      <c r="A5958" t="n">
        <v>47268</v>
      </c>
      <c r="B5958" s="21" t="n">
        <v>19</v>
      </c>
      <c r="C5958" s="7" t="n">
        <v>1590</v>
      </c>
      <c r="D5958" s="7" t="s">
        <v>112</v>
      </c>
      <c r="E5958" s="7" t="s">
        <v>113</v>
      </c>
      <c r="F5958" s="7" t="s">
        <v>13</v>
      </c>
      <c r="G5958" s="7" t="n">
        <v>0</v>
      </c>
      <c r="H5958" s="7" t="n">
        <v>129</v>
      </c>
      <c r="I5958" s="7" t="n">
        <v>0</v>
      </c>
      <c r="J5958" s="7" t="n">
        <v>0</v>
      </c>
      <c r="K5958" s="7" t="n">
        <v>0</v>
      </c>
      <c r="L5958" s="7" t="n">
        <v>0</v>
      </c>
      <c r="M5958" s="7" t="n">
        <v>0</v>
      </c>
      <c r="N5958" s="7" t="n">
        <v>0</v>
      </c>
      <c r="O5958" s="7" t="n">
        <v>0</v>
      </c>
      <c r="P5958" s="7" t="s">
        <v>13</v>
      </c>
      <c r="Q5958" s="7" t="s">
        <v>13</v>
      </c>
      <c r="R5958" s="7" t="n">
        <v>-1</v>
      </c>
      <c r="S5958" s="7" t="n">
        <v>0</v>
      </c>
      <c r="T5958" s="7" t="n">
        <v>0</v>
      </c>
      <c r="U5958" s="7" t="n">
        <v>0</v>
      </c>
      <c r="V5958" s="7" t="n">
        <v>0</v>
      </c>
    </row>
    <row r="5959" spans="1:22">
      <c r="A5959" t="s">
        <v>4</v>
      </c>
      <c r="B5959" s="4" t="s">
        <v>5</v>
      </c>
      <c r="C5959" s="4" t="s">
        <v>10</v>
      </c>
      <c r="D5959" s="4" t="s">
        <v>14</v>
      </c>
      <c r="E5959" s="4" t="s">
        <v>14</v>
      </c>
      <c r="F5959" s="4" t="s">
        <v>6</v>
      </c>
    </row>
    <row r="5960" spans="1:22">
      <c r="A5960" t="n">
        <v>47343</v>
      </c>
      <c r="B5960" s="19" t="n">
        <v>20</v>
      </c>
      <c r="C5960" s="7" t="n">
        <v>7033</v>
      </c>
      <c r="D5960" s="7" t="n">
        <v>3</v>
      </c>
      <c r="E5960" s="7" t="n">
        <v>10</v>
      </c>
      <c r="F5960" s="7" t="s">
        <v>114</v>
      </c>
    </row>
    <row r="5961" spans="1:22">
      <c r="A5961" t="s">
        <v>4</v>
      </c>
      <c r="B5961" s="4" t="s">
        <v>5</v>
      </c>
      <c r="C5961" s="4" t="s">
        <v>10</v>
      </c>
    </row>
    <row r="5962" spans="1:22">
      <c r="A5962" t="n">
        <v>47361</v>
      </c>
      <c r="B5962" s="41" t="n">
        <v>16</v>
      </c>
      <c r="C5962" s="7" t="n">
        <v>0</v>
      </c>
    </row>
    <row r="5963" spans="1:22">
      <c r="A5963" t="s">
        <v>4</v>
      </c>
      <c r="B5963" s="4" t="s">
        <v>5</v>
      </c>
      <c r="C5963" s="4" t="s">
        <v>10</v>
      </c>
      <c r="D5963" s="4" t="s">
        <v>14</v>
      </c>
      <c r="E5963" s="4" t="s">
        <v>14</v>
      </c>
      <c r="F5963" s="4" t="s">
        <v>6</v>
      </c>
    </row>
    <row r="5964" spans="1:22">
      <c r="A5964" t="n">
        <v>47364</v>
      </c>
      <c r="B5964" s="19" t="n">
        <v>20</v>
      </c>
      <c r="C5964" s="7" t="n">
        <v>1560</v>
      </c>
      <c r="D5964" s="7" t="n">
        <v>3</v>
      </c>
      <c r="E5964" s="7" t="n">
        <v>10</v>
      </c>
      <c r="F5964" s="7" t="s">
        <v>114</v>
      </c>
    </row>
    <row r="5965" spans="1:22">
      <c r="A5965" t="s">
        <v>4</v>
      </c>
      <c r="B5965" s="4" t="s">
        <v>5</v>
      </c>
      <c r="C5965" s="4" t="s">
        <v>10</v>
      </c>
    </row>
    <row r="5966" spans="1:22">
      <c r="A5966" t="n">
        <v>47382</v>
      </c>
      <c r="B5966" s="41" t="n">
        <v>16</v>
      </c>
      <c r="C5966" s="7" t="n">
        <v>0</v>
      </c>
    </row>
    <row r="5967" spans="1:22">
      <c r="A5967" t="s">
        <v>4</v>
      </c>
      <c r="B5967" s="4" t="s">
        <v>5</v>
      </c>
      <c r="C5967" s="4" t="s">
        <v>10</v>
      </c>
      <c r="D5967" s="4" t="s">
        <v>14</v>
      </c>
      <c r="E5967" s="4" t="s">
        <v>14</v>
      </c>
      <c r="F5967" s="4" t="s">
        <v>6</v>
      </c>
    </row>
    <row r="5968" spans="1:22">
      <c r="A5968" t="n">
        <v>47385</v>
      </c>
      <c r="B5968" s="19" t="n">
        <v>20</v>
      </c>
      <c r="C5968" s="7" t="n">
        <v>1561</v>
      </c>
      <c r="D5968" s="7" t="n">
        <v>3</v>
      </c>
      <c r="E5968" s="7" t="n">
        <v>10</v>
      </c>
      <c r="F5968" s="7" t="s">
        <v>114</v>
      </c>
    </row>
    <row r="5969" spans="1:22">
      <c r="A5969" t="s">
        <v>4</v>
      </c>
      <c r="B5969" s="4" t="s">
        <v>5</v>
      </c>
      <c r="C5969" s="4" t="s">
        <v>10</v>
      </c>
    </row>
    <row r="5970" spans="1:22">
      <c r="A5970" t="n">
        <v>47403</v>
      </c>
      <c r="B5970" s="41" t="n">
        <v>16</v>
      </c>
      <c r="C5970" s="7" t="n">
        <v>0</v>
      </c>
    </row>
    <row r="5971" spans="1:22">
      <c r="A5971" t="s">
        <v>4</v>
      </c>
      <c r="B5971" s="4" t="s">
        <v>5</v>
      </c>
      <c r="C5971" s="4" t="s">
        <v>10</v>
      </c>
      <c r="D5971" s="4" t="s">
        <v>14</v>
      </c>
      <c r="E5971" s="4" t="s">
        <v>14</v>
      </c>
      <c r="F5971" s="4" t="s">
        <v>6</v>
      </c>
    </row>
    <row r="5972" spans="1:22">
      <c r="A5972" t="n">
        <v>47406</v>
      </c>
      <c r="B5972" s="19" t="n">
        <v>20</v>
      </c>
      <c r="C5972" s="7" t="n">
        <v>1562</v>
      </c>
      <c r="D5972" s="7" t="n">
        <v>3</v>
      </c>
      <c r="E5972" s="7" t="n">
        <v>10</v>
      </c>
      <c r="F5972" s="7" t="s">
        <v>114</v>
      </c>
    </row>
    <row r="5973" spans="1:22">
      <c r="A5973" t="s">
        <v>4</v>
      </c>
      <c r="B5973" s="4" t="s">
        <v>5</v>
      </c>
      <c r="C5973" s="4" t="s">
        <v>10</v>
      </c>
    </row>
    <row r="5974" spans="1:22">
      <c r="A5974" t="n">
        <v>47424</v>
      </c>
      <c r="B5974" s="41" t="n">
        <v>16</v>
      </c>
      <c r="C5974" s="7" t="n">
        <v>0</v>
      </c>
    </row>
    <row r="5975" spans="1:22">
      <c r="A5975" t="s">
        <v>4</v>
      </c>
      <c r="B5975" s="4" t="s">
        <v>5</v>
      </c>
      <c r="C5975" s="4" t="s">
        <v>10</v>
      </c>
      <c r="D5975" s="4" t="s">
        <v>14</v>
      </c>
      <c r="E5975" s="4" t="s">
        <v>14</v>
      </c>
      <c r="F5975" s="4" t="s">
        <v>6</v>
      </c>
    </row>
    <row r="5976" spans="1:22">
      <c r="A5976" t="n">
        <v>47427</v>
      </c>
      <c r="B5976" s="19" t="n">
        <v>20</v>
      </c>
      <c r="C5976" s="7" t="n">
        <v>1563</v>
      </c>
      <c r="D5976" s="7" t="n">
        <v>3</v>
      </c>
      <c r="E5976" s="7" t="n">
        <v>10</v>
      </c>
      <c r="F5976" s="7" t="s">
        <v>114</v>
      </c>
    </row>
    <row r="5977" spans="1:22">
      <c r="A5977" t="s">
        <v>4</v>
      </c>
      <c r="B5977" s="4" t="s">
        <v>5</v>
      </c>
      <c r="C5977" s="4" t="s">
        <v>10</v>
      </c>
    </row>
    <row r="5978" spans="1:22">
      <c r="A5978" t="n">
        <v>47445</v>
      </c>
      <c r="B5978" s="41" t="n">
        <v>16</v>
      </c>
      <c r="C5978" s="7" t="n">
        <v>0</v>
      </c>
    </row>
    <row r="5979" spans="1:22">
      <c r="A5979" t="s">
        <v>4</v>
      </c>
      <c r="B5979" s="4" t="s">
        <v>5</v>
      </c>
      <c r="C5979" s="4" t="s">
        <v>10</v>
      </c>
      <c r="D5979" s="4" t="s">
        <v>14</v>
      </c>
      <c r="E5979" s="4" t="s">
        <v>14</v>
      </c>
      <c r="F5979" s="4" t="s">
        <v>6</v>
      </c>
    </row>
    <row r="5980" spans="1:22">
      <c r="A5980" t="n">
        <v>47448</v>
      </c>
      <c r="B5980" s="19" t="n">
        <v>20</v>
      </c>
      <c r="C5980" s="7" t="n">
        <v>1564</v>
      </c>
      <c r="D5980" s="7" t="n">
        <v>3</v>
      </c>
      <c r="E5980" s="7" t="n">
        <v>10</v>
      </c>
      <c r="F5980" s="7" t="s">
        <v>114</v>
      </c>
    </row>
    <row r="5981" spans="1:22">
      <c r="A5981" t="s">
        <v>4</v>
      </c>
      <c r="B5981" s="4" t="s">
        <v>5</v>
      </c>
      <c r="C5981" s="4" t="s">
        <v>10</v>
      </c>
    </row>
    <row r="5982" spans="1:22">
      <c r="A5982" t="n">
        <v>47466</v>
      </c>
      <c r="B5982" s="41" t="n">
        <v>16</v>
      </c>
      <c r="C5982" s="7" t="n">
        <v>0</v>
      </c>
    </row>
    <row r="5983" spans="1:22">
      <c r="A5983" t="s">
        <v>4</v>
      </c>
      <c r="B5983" s="4" t="s">
        <v>5</v>
      </c>
      <c r="C5983" s="4" t="s">
        <v>10</v>
      </c>
      <c r="D5983" s="4" t="s">
        <v>14</v>
      </c>
      <c r="E5983" s="4" t="s">
        <v>14</v>
      </c>
      <c r="F5983" s="4" t="s">
        <v>6</v>
      </c>
    </row>
    <row r="5984" spans="1:22">
      <c r="A5984" t="n">
        <v>47469</v>
      </c>
      <c r="B5984" s="19" t="n">
        <v>20</v>
      </c>
      <c r="C5984" s="7" t="n">
        <v>1565</v>
      </c>
      <c r="D5984" s="7" t="n">
        <v>3</v>
      </c>
      <c r="E5984" s="7" t="n">
        <v>10</v>
      </c>
      <c r="F5984" s="7" t="s">
        <v>114</v>
      </c>
    </row>
    <row r="5985" spans="1:6">
      <c r="A5985" t="s">
        <v>4</v>
      </c>
      <c r="B5985" s="4" t="s">
        <v>5</v>
      </c>
      <c r="C5985" s="4" t="s">
        <v>10</v>
      </c>
    </row>
    <row r="5986" spans="1:6">
      <c r="A5986" t="n">
        <v>47487</v>
      </c>
      <c r="B5986" s="41" t="n">
        <v>16</v>
      </c>
      <c r="C5986" s="7" t="n">
        <v>0</v>
      </c>
    </row>
    <row r="5987" spans="1:6">
      <c r="A5987" t="s">
        <v>4</v>
      </c>
      <c r="B5987" s="4" t="s">
        <v>5</v>
      </c>
      <c r="C5987" s="4" t="s">
        <v>10</v>
      </c>
      <c r="D5987" s="4" t="s">
        <v>14</v>
      </c>
      <c r="E5987" s="4" t="s">
        <v>14</v>
      </c>
      <c r="F5987" s="4" t="s">
        <v>6</v>
      </c>
    </row>
    <row r="5988" spans="1:6">
      <c r="A5988" t="n">
        <v>47490</v>
      </c>
      <c r="B5988" s="19" t="n">
        <v>20</v>
      </c>
      <c r="C5988" s="7" t="n">
        <v>0</v>
      </c>
      <c r="D5988" s="7" t="n">
        <v>3</v>
      </c>
      <c r="E5988" s="7" t="n">
        <v>10</v>
      </c>
      <c r="F5988" s="7" t="s">
        <v>114</v>
      </c>
    </row>
    <row r="5989" spans="1:6">
      <c r="A5989" t="s">
        <v>4</v>
      </c>
      <c r="B5989" s="4" t="s">
        <v>5</v>
      </c>
      <c r="C5989" s="4" t="s">
        <v>10</v>
      </c>
    </row>
    <row r="5990" spans="1:6">
      <c r="A5990" t="n">
        <v>47508</v>
      </c>
      <c r="B5990" s="41" t="n">
        <v>16</v>
      </c>
      <c r="C5990" s="7" t="n">
        <v>0</v>
      </c>
    </row>
    <row r="5991" spans="1:6">
      <c r="A5991" t="s">
        <v>4</v>
      </c>
      <c r="B5991" s="4" t="s">
        <v>5</v>
      </c>
      <c r="C5991" s="4" t="s">
        <v>10</v>
      </c>
      <c r="D5991" s="4" t="s">
        <v>14</v>
      </c>
      <c r="E5991" s="4" t="s">
        <v>14</v>
      </c>
      <c r="F5991" s="4" t="s">
        <v>6</v>
      </c>
    </row>
    <row r="5992" spans="1:6">
      <c r="A5992" t="n">
        <v>47511</v>
      </c>
      <c r="B5992" s="19" t="n">
        <v>20</v>
      </c>
      <c r="C5992" s="7" t="n">
        <v>7032</v>
      </c>
      <c r="D5992" s="7" t="n">
        <v>3</v>
      </c>
      <c r="E5992" s="7" t="n">
        <v>10</v>
      </c>
      <c r="F5992" s="7" t="s">
        <v>114</v>
      </c>
    </row>
    <row r="5993" spans="1:6">
      <c r="A5993" t="s">
        <v>4</v>
      </c>
      <c r="B5993" s="4" t="s">
        <v>5</v>
      </c>
      <c r="C5993" s="4" t="s">
        <v>10</v>
      </c>
    </row>
    <row r="5994" spans="1:6">
      <c r="A5994" t="n">
        <v>47529</v>
      </c>
      <c r="B5994" s="41" t="n">
        <v>16</v>
      </c>
      <c r="C5994" s="7" t="n">
        <v>0</v>
      </c>
    </row>
    <row r="5995" spans="1:6">
      <c r="A5995" t="s">
        <v>4</v>
      </c>
      <c r="B5995" s="4" t="s">
        <v>5</v>
      </c>
      <c r="C5995" s="4" t="s">
        <v>10</v>
      </c>
      <c r="D5995" s="4" t="s">
        <v>14</v>
      </c>
      <c r="E5995" s="4" t="s">
        <v>14</v>
      </c>
      <c r="F5995" s="4" t="s">
        <v>6</v>
      </c>
    </row>
    <row r="5996" spans="1:6">
      <c r="A5996" t="n">
        <v>47532</v>
      </c>
      <c r="B5996" s="19" t="n">
        <v>20</v>
      </c>
      <c r="C5996" s="7" t="n">
        <v>1590</v>
      </c>
      <c r="D5996" s="7" t="n">
        <v>3</v>
      </c>
      <c r="E5996" s="7" t="n">
        <v>10</v>
      </c>
      <c r="F5996" s="7" t="s">
        <v>114</v>
      </c>
    </row>
    <row r="5997" spans="1:6">
      <c r="A5997" t="s">
        <v>4</v>
      </c>
      <c r="B5997" s="4" t="s">
        <v>5</v>
      </c>
      <c r="C5997" s="4" t="s">
        <v>10</v>
      </c>
    </row>
    <row r="5998" spans="1:6">
      <c r="A5998" t="n">
        <v>47550</v>
      </c>
      <c r="B5998" s="41" t="n">
        <v>16</v>
      </c>
      <c r="C5998" s="7" t="n">
        <v>0</v>
      </c>
    </row>
    <row r="5999" spans="1:6">
      <c r="A5999" t="s">
        <v>4</v>
      </c>
      <c r="B5999" s="4" t="s">
        <v>5</v>
      </c>
      <c r="C5999" s="4" t="s">
        <v>10</v>
      </c>
      <c r="D5999" s="4" t="s">
        <v>14</v>
      </c>
      <c r="E5999" s="4" t="s">
        <v>14</v>
      </c>
      <c r="F5999" s="4" t="s">
        <v>6</v>
      </c>
    </row>
    <row r="6000" spans="1:6">
      <c r="A6000" t="n">
        <v>47553</v>
      </c>
      <c r="B6000" s="19" t="n">
        <v>20</v>
      </c>
      <c r="C6000" s="7" t="n">
        <v>4</v>
      </c>
      <c r="D6000" s="7" t="n">
        <v>3</v>
      </c>
      <c r="E6000" s="7" t="n">
        <v>10</v>
      </c>
      <c r="F6000" s="7" t="s">
        <v>114</v>
      </c>
    </row>
    <row r="6001" spans="1:6">
      <c r="A6001" t="s">
        <v>4</v>
      </c>
      <c r="B6001" s="4" t="s">
        <v>5</v>
      </c>
      <c r="C6001" s="4" t="s">
        <v>10</v>
      </c>
    </row>
    <row r="6002" spans="1:6">
      <c r="A6002" t="n">
        <v>47571</v>
      </c>
      <c r="B6002" s="41" t="n">
        <v>16</v>
      </c>
      <c r="C6002" s="7" t="n">
        <v>0</v>
      </c>
    </row>
    <row r="6003" spans="1:6">
      <c r="A6003" t="s">
        <v>4</v>
      </c>
      <c r="B6003" s="4" t="s">
        <v>5</v>
      </c>
      <c r="C6003" s="4" t="s">
        <v>10</v>
      </c>
      <c r="D6003" s="4" t="s">
        <v>14</v>
      </c>
      <c r="E6003" s="4" t="s">
        <v>14</v>
      </c>
      <c r="F6003" s="4" t="s">
        <v>6</v>
      </c>
    </row>
    <row r="6004" spans="1:6">
      <c r="A6004" t="n">
        <v>47574</v>
      </c>
      <c r="B6004" s="19" t="n">
        <v>20</v>
      </c>
      <c r="C6004" s="7" t="n">
        <v>2</v>
      </c>
      <c r="D6004" s="7" t="n">
        <v>3</v>
      </c>
      <c r="E6004" s="7" t="n">
        <v>10</v>
      </c>
      <c r="F6004" s="7" t="s">
        <v>114</v>
      </c>
    </row>
    <row r="6005" spans="1:6">
      <c r="A6005" t="s">
        <v>4</v>
      </c>
      <c r="B6005" s="4" t="s">
        <v>5</v>
      </c>
      <c r="C6005" s="4" t="s">
        <v>10</v>
      </c>
    </row>
    <row r="6006" spans="1:6">
      <c r="A6006" t="n">
        <v>47592</v>
      </c>
      <c r="B6006" s="41" t="n">
        <v>16</v>
      </c>
      <c r="C6006" s="7" t="n">
        <v>0</v>
      </c>
    </row>
    <row r="6007" spans="1:6">
      <c r="A6007" t="s">
        <v>4</v>
      </c>
      <c r="B6007" s="4" t="s">
        <v>5</v>
      </c>
      <c r="C6007" s="4" t="s">
        <v>10</v>
      </c>
      <c r="D6007" s="4" t="s">
        <v>14</v>
      </c>
      <c r="E6007" s="4" t="s">
        <v>14</v>
      </c>
      <c r="F6007" s="4" t="s">
        <v>6</v>
      </c>
    </row>
    <row r="6008" spans="1:6">
      <c r="A6008" t="n">
        <v>47595</v>
      </c>
      <c r="B6008" s="19" t="n">
        <v>20</v>
      </c>
      <c r="C6008" s="7" t="n">
        <v>7</v>
      </c>
      <c r="D6008" s="7" t="n">
        <v>3</v>
      </c>
      <c r="E6008" s="7" t="n">
        <v>10</v>
      </c>
      <c r="F6008" s="7" t="s">
        <v>114</v>
      </c>
    </row>
    <row r="6009" spans="1:6">
      <c r="A6009" t="s">
        <v>4</v>
      </c>
      <c r="B6009" s="4" t="s">
        <v>5</v>
      </c>
      <c r="C6009" s="4" t="s">
        <v>10</v>
      </c>
    </row>
    <row r="6010" spans="1:6">
      <c r="A6010" t="n">
        <v>47613</v>
      </c>
      <c r="B6010" s="41" t="n">
        <v>16</v>
      </c>
      <c r="C6010" s="7" t="n">
        <v>0</v>
      </c>
    </row>
    <row r="6011" spans="1:6">
      <c r="A6011" t="s">
        <v>4</v>
      </c>
      <c r="B6011" s="4" t="s">
        <v>5</v>
      </c>
      <c r="C6011" s="4" t="s">
        <v>10</v>
      </c>
      <c r="D6011" s="4" t="s">
        <v>14</v>
      </c>
      <c r="E6011" s="4" t="s">
        <v>14</v>
      </c>
      <c r="F6011" s="4" t="s">
        <v>6</v>
      </c>
    </row>
    <row r="6012" spans="1:6">
      <c r="A6012" t="n">
        <v>47616</v>
      </c>
      <c r="B6012" s="19" t="n">
        <v>20</v>
      </c>
      <c r="C6012" s="7" t="n">
        <v>16</v>
      </c>
      <c r="D6012" s="7" t="n">
        <v>3</v>
      </c>
      <c r="E6012" s="7" t="n">
        <v>10</v>
      </c>
      <c r="F6012" s="7" t="s">
        <v>114</v>
      </c>
    </row>
    <row r="6013" spans="1:6">
      <c r="A6013" t="s">
        <v>4</v>
      </c>
      <c r="B6013" s="4" t="s">
        <v>5</v>
      </c>
      <c r="C6013" s="4" t="s">
        <v>10</v>
      </c>
    </row>
    <row r="6014" spans="1:6">
      <c r="A6014" t="n">
        <v>47634</v>
      </c>
      <c r="B6014" s="41" t="n">
        <v>16</v>
      </c>
      <c r="C6014" s="7" t="n">
        <v>0</v>
      </c>
    </row>
    <row r="6015" spans="1:6">
      <c r="A6015" t="s">
        <v>4</v>
      </c>
      <c r="B6015" s="4" t="s">
        <v>5</v>
      </c>
      <c r="C6015" s="4" t="s">
        <v>10</v>
      </c>
    </row>
    <row r="6016" spans="1:6">
      <c r="A6016" t="n">
        <v>47637</v>
      </c>
      <c r="B6016" s="83" t="n">
        <v>13</v>
      </c>
      <c r="C6016" s="7" t="n">
        <v>6467</v>
      </c>
    </row>
    <row r="6017" spans="1:6">
      <c r="A6017" t="s">
        <v>4</v>
      </c>
      <c r="B6017" s="4" t="s">
        <v>5</v>
      </c>
      <c r="C6017" s="4" t="s">
        <v>14</v>
      </c>
      <c r="D6017" s="4" t="s">
        <v>14</v>
      </c>
      <c r="E6017" s="4" t="s">
        <v>14</v>
      </c>
      <c r="F6017" s="4" t="s">
        <v>14</v>
      </c>
    </row>
    <row r="6018" spans="1:6">
      <c r="A6018" t="n">
        <v>47640</v>
      </c>
      <c r="B6018" s="8" t="n">
        <v>14</v>
      </c>
      <c r="C6018" s="7" t="n">
        <v>0</v>
      </c>
      <c r="D6018" s="7" t="n">
        <v>0</v>
      </c>
      <c r="E6018" s="7" t="n">
        <v>32</v>
      </c>
      <c r="F6018" s="7" t="n">
        <v>0</v>
      </c>
    </row>
    <row r="6019" spans="1:6">
      <c r="A6019" t="s">
        <v>4</v>
      </c>
      <c r="B6019" s="4" t="s">
        <v>5</v>
      </c>
      <c r="C6019" s="4" t="s">
        <v>10</v>
      </c>
      <c r="D6019" s="4" t="s">
        <v>24</v>
      </c>
      <c r="E6019" s="4" t="s">
        <v>24</v>
      </c>
      <c r="F6019" s="4" t="s">
        <v>24</v>
      </c>
      <c r="G6019" s="4" t="s">
        <v>10</v>
      </c>
      <c r="H6019" s="4" t="s">
        <v>10</v>
      </c>
    </row>
    <row r="6020" spans="1:6">
      <c r="A6020" t="n">
        <v>47645</v>
      </c>
      <c r="B6020" s="53" t="n">
        <v>60</v>
      </c>
      <c r="C6020" s="7" t="n">
        <v>0</v>
      </c>
      <c r="D6020" s="7" t="n">
        <v>0</v>
      </c>
      <c r="E6020" s="7" t="n">
        <v>-10</v>
      </c>
      <c r="F6020" s="7" t="n">
        <v>0</v>
      </c>
      <c r="G6020" s="7" t="n">
        <v>0</v>
      </c>
      <c r="H6020" s="7" t="n">
        <v>0</v>
      </c>
    </row>
    <row r="6021" spans="1:6">
      <c r="A6021" t="s">
        <v>4</v>
      </c>
      <c r="B6021" s="4" t="s">
        <v>5</v>
      </c>
      <c r="C6021" s="4" t="s">
        <v>10</v>
      </c>
      <c r="D6021" s="4" t="s">
        <v>24</v>
      </c>
      <c r="E6021" s="4" t="s">
        <v>24</v>
      </c>
      <c r="F6021" s="4" t="s">
        <v>24</v>
      </c>
      <c r="G6021" s="4" t="s">
        <v>10</v>
      </c>
      <c r="H6021" s="4" t="s">
        <v>10</v>
      </c>
    </row>
    <row r="6022" spans="1:6">
      <c r="A6022" t="n">
        <v>47664</v>
      </c>
      <c r="B6022" s="53" t="n">
        <v>60</v>
      </c>
      <c r="C6022" s="7" t="n">
        <v>7032</v>
      </c>
      <c r="D6022" s="7" t="n">
        <v>0</v>
      </c>
      <c r="E6022" s="7" t="n">
        <v>-10</v>
      </c>
      <c r="F6022" s="7" t="n">
        <v>0</v>
      </c>
      <c r="G6022" s="7" t="n">
        <v>0</v>
      </c>
      <c r="H6022" s="7" t="n">
        <v>0</v>
      </c>
    </row>
    <row r="6023" spans="1:6">
      <c r="A6023" t="s">
        <v>4</v>
      </c>
      <c r="B6023" s="4" t="s">
        <v>5</v>
      </c>
      <c r="C6023" s="4" t="s">
        <v>10</v>
      </c>
      <c r="D6023" s="4" t="s">
        <v>24</v>
      </c>
      <c r="E6023" s="4" t="s">
        <v>24</v>
      </c>
      <c r="F6023" s="4" t="s">
        <v>24</v>
      </c>
      <c r="G6023" s="4" t="s">
        <v>24</v>
      </c>
    </row>
    <row r="6024" spans="1:6">
      <c r="A6024" t="n">
        <v>47683</v>
      </c>
      <c r="B6024" s="51" t="n">
        <v>46</v>
      </c>
      <c r="C6024" s="7" t="n">
        <v>7033</v>
      </c>
      <c r="D6024" s="7" t="n">
        <v>-98.4400024414063</v>
      </c>
      <c r="E6024" s="7" t="n">
        <v>-1.1599999666214</v>
      </c>
      <c r="F6024" s="7" t="n">
        <v>135.710006713867</v>
      </c>
      <c r="G6024" s="7" t="n">
        <v>270</v>
      </c>
    </row>
    <row r="6025" spans="1:6">
      <c r="A6025" t="s">
        <v>4</v>
      </c>
      <c r="B6025" s="4" t="s">
        <v>5</v>
      </c>
      <c r="C6025" s="4" t="s">
        <v>10</v>
      </c>
      <c r="D6025" s="4" t="s">
        <v>24</v>
      </c>
      <c r="E6025" s="4" t="s">
        <v>24</v>
      </c>
      <c r="F6025" s="4" t="s">
        <v>24</v>
      </c>
      <c r="G6025" s="4" t="s">
        <v>24</v>
      </c>
    </row>
    <row r="6026" spans="1:6">
      <c r="A6026" t="n">
        <v>47702</v>
      </c>
      <c r="B6026" s="51" t="n">
        <v>46</v>
      </c>
      <c r="C6026" s="7" t="n">
        <v>1560</v>
      </c>
      <c r="D6026" s="7" t="n">
        <v>-127.809997558594</v>
      </c>
      <c r="E6026" s="7" t="n">
        <v>-1.1599999666214</v>
      </c>
      <c r="F6026" s="7" t="n">
        <v>135.259994506836</v>
      </c>
      <c r="G6026" s="7" t="n">
        <v>81.4000015258789</v>
      </c>
    </row>
    <row r="6027" spans="1:6">
      <c r="A6027" t="s">
        <v>4</v>
      </c>
      <c r="B6027" s="4" t="s">
        <v>5</v>
      </c>
      <c r="C6027" s="4" t="s">
        <v>10</v>
      </c>
      <c r="D6027" s="4" t="s">
        <v>24</v>
      </c>
      <c r="E6027" s="4" t="s">
        <v>24</v>
      </c>
      <c r="F6027" s="4" t="s">
        <v>24</v>
      </c>
      <c r="G6027" s="4" t="s">
        <v>24</v>
      </c>
    </row>
    <row r="6028" spans="1:6">
      <c r="A6028" t="n">
        <v>47721</v>
      </c>
      <c r="B6028" s="51" t="n">
        <v>46</v>
      </c>
      <c r="C6028" s="7" t="n">
        <v>1561</v>
      </c>
      <c r="D6028" s="7" t="n">
        <v>-112.879997253418</v>
      </c>
      <c r="E6028" s="7" t="n">
        <v>-1.1599999666214</v>
      </c>
      <c r="F6028" s="7" t="n">
        <v>139.559997558594</v>
      </c>
      <c r="G6028" s="7" t="n">
        <v>121.5</v>
      </c>
    </row>
    <row r="6029" spans="1:6">
      <c r="A6029" t="s">
        <v>4</v>
      </c>
      <c r="B6029" s="4" t="s">
        <v>5</v>
      </c>
      <c r="C6029" s="4" t="s">
        <v>10</v>
      </c>
      <c r="D6029" s="4" t="s">
        <v>24</v>
      </c>
      <c r="E6029" s="4" t="s">
        <v>24</v>
      </c>
      <c r="F6029" s="4" t="s">
        <v>24</v>
      </c>
      <c r="G6029" s="4" t="s">
        <v>24</v>
      </c>
    </row>
    <row r="6030" spans="1:6">
      <c r="A6030" t="n">
        <v>47740</v>
      </c>
      <c r="B6030" s="51" t="n">
        <v>46</v>
      </c>
      <c r="C6030" s="7" t="n">
        <v>1562</v>
      </c>
      <c r="D6030" s="7" t="n">
        <v>-106.860000610352</v>
      </c>
      <c r="E6030" s="7" t="n">
        <v>-0.779999971389771</v>
      </c>
      <c r="F6030" s="7" t="n">
        <v>132.520004272461</v>
      </c>
      <c r="G6030" s="7" t="n">
        <v>72.8000030517578</v>
      </c>
    </row>
    <row r="6031" spans="1:6">
      <c r="A6031" t="s">
        <v>4</v>
      </c>
      <c r="B6031" s="4" t="s">
        <v>5</v>
      </c>
      <c r="C6031" s="4" t="s">
        <v>10</v>
      </c>
      <c r="D6031" s="4" t="s">
        <v>24</v>
      </c>
      <c r="E6031" s="4" t="s">
        <v>24</v>
      </c>
      <c r="F6031" s="4" t="s">
        <v>24</v>
      </c>
      <c r="G6031" s="4" t="s">
        <v>24</v>
      </c>
    </row>
    <row r="6032" spans="1:6">
      <c r="A6032" t="n">
        <v>47759</v>
      </c>
      <c r="B6032" s="51" t="n">
        <v>46</v>
      </c>
      <c r="C6032" s="7" t="n">
        <v>1563</v>
      </c>
      <c r="D6032" s="7" t="n">
        <v>-125.980003356934</v>
      </c>
      <c r="E6032" s="7" t="n">
        <v>-1.1599999666214</v>
      </c>
      <c r="F6032" s="7" t="n">
        <v>148.320007324219</v>
      </c>
      <c r="G6032" s="7" t="n">
        <v>115.900001525879</v>
      </c>
    </row>
    <row r="6033" spans="1:8">
      <c r="A6033" t="s">
        <v>4</v>
      </c>
      <c r="B6033" s="4" t="s">
        <v>5</v>
      </c>
      <c r="C6033" s="4" t="s">
        <v>10</v>
      </c>
      <c r="D6033" s="4" t="s">
        <v>24</v>
      </c>
      <c r="E6033" s="4" t="s">
        <v>24</v>
      </c>
      <c r="F6033" s="4" t="s">
        <v>24</v>
      </c>
      <c r="G6033" s="4" t="s">
        <v>24</v>
      </c>
    </row>
    <row r="6034" spans="1:8">
      <c r="A6034" t="n">
        <v>47778</v>
      </c>
      <c r="B6034" s="51" t="n">
        <v>46</v>
      </c>
      <c r="C6034" s="7" t="n">
        <v>1564</v>
      </c>
      <c r="D6034" s="7" t="n">
        <v>-133.460006713867</v>
      </c>
      <c r="E6034" s="7" t="n">
        <v>-1.1599999666214</v>
      </c>
      <c r="F6034" s="7" t="n">
        <v>142.240005493164</v>
      </c>
      <c r="G6034" s="7" t="n">
        <v>92.9000015258789</v>
      </c>
    </row>
    <row r="6035" spans="1:8">
      <c r="A6035" t="s">
        <v>4</v>
      </c>
      <c r="B6035" s="4" t="s">
        <v>5</v>
      </c>
      <c r="C6035" s="4" t="s">
        <v>10</v>
      </c>
      <c r="D6035" s="4" t="s">
        <v>24</v>
      </c>
      <c r="E6035" s="4" t="s">
        <v>24</v>
      </c>
      <c r="F6035" s="4" t="s">
        <v>24</v>
      </c>
      <c r="G6035" s="4" t="s">
        <v>24</v>
      </c>
    </row>
    <row r="6036" spans="1:8">
      <c r="A6036" t="n">
        <v>47797</v>
      </c>
      <c r="B6036" s="51" t="n">
        <v>46</v>
      </c>
      <c r="C6036" s="7" t="n">
        <v>1565</v>
      </c>
      <c r="D6036" s="7" t="n">
        <v>-130.279998779297</v>
      </c>
      <c r="E6036" s="7" t="n">
        <v>-1.1599999666214</v>
      </c>
      <c r="F6036" s="7" t="n">
        <v>125.849998474121</v>
      </c>
      <c r="G6036" s="7" t="n">
        <v>55.5999984741211</v>
      </c>
    </row>
    <row r="6037" spans="1:8">
      <c r="A6037" t="s">
        <v>4</v>
      </c>
      <c r="B6037" s="4" t="s">
        <v>5</v>
      </c>
      <c r="C6037" s="4" t="s">
        <v>10</v>
      </c>
      <c r="D6037" s="4" t="s">
        <v>24</v>
      </c>
      <c r="E6037" s="4" t="s">
        <v>24</v>
      </c>
      <c r="F6037" s="4" t="s">
        <v>24</v>
      </c>
      <c r="G6037" s="4" t="s">
        <v>24</v>
      </c>
    </row>
    <row r="6038" spans="1:8">
      <c r="A6038" t="n">
        <v>47816</v>
      </c>
      <c r="B6038" s="51" t="n">
        <v>46</v>
      </c>
      <c r="C6038" s="7" t="n">
        <v>0</v>
      </c>
      <c r="D6038" s="7" t="n">
        <v>0</v>
      </c>
      <c r="E6038" s="7" t="n">
        <v>-499.970001220703</v>
      </c>
      <c r="F6038" s="7" t="n">
        <v>-0.439999997615814</v>
      </c>
      <c r="G6038" s="7" t="n">
        <v>0</v>
      </c>
    </row>
    <row r="6039" spans="1:8">
      <c r="A6039" t="s">
        <v>4</v>
      </c>
      <c r="B6039" s="4" t="s">
        <v>5</v>
      </c>
      <c r="C6039" s="4" t="s">
        <v>10</v>
      </c>
      <c r="D6039" s="4" t="s">
        <v>24</v>
      </c>
      <c r="E6039" s="4" t="s">
        <v>24</v>
      </c>
      <c r="F6039" s="4" t="s">
        <v>24</v>
      </c>
      <c r="G6039" s="4" t="s">
        <v>24</v>
      </c>
    </row>
    <row r="6040" spans="1:8">
      <c r="A6040" t="n">
        <v>47835</v>
      </c>
      <c r="B6040" s="51" t="n">
        <v>46</v>
      </c>
      <c r="C6040" s="7" t="n">
        <v>7032</v>
      </c>
      <c r="D6040" s="7" t="n">
        <v>-0.540000021457672</v>
      </c>
      <c r="E6040" s="7" t="n">
        <v>-499.489990234375</v>
      </c>
      <c r="F6040" s="7" t="n">
        <v>-0.509999990463257</v>
      </c>
      <c r="G6040" s="7" t="n">
        <v>0</v>
      </c>
    </row>
    <row r="6041" spans="1:8">
      <c r="A6041" t="s">
        <v>4</v>
      </c>
      <c r="B6041" s="4" t="s">
        <v>5</v>
      </c>
      <c r="C6041" s="4" t="s">
        <v>10</v>
      </c>
      <c r="D6041" s="4" t="s">
        <v>9</v>
      </c>
    </row>
    <row r="6042" spans="1:8">
      <c r="A6042" t="n">
        <v>47854</v>
      </c>
      <c r="B6042" s="52" t="n">
        <v>43</v>
      </c>
      <c r="C6042" s="7" t="n">
        <v>0</v>
      </c>
      <c r="D6042" s="7" t="n">
        <v>128</v>
      </c>
    </row>
    <row r="6043" spans="1:8">
      <c r="A6043" t="s">
        <v>4</v>
      </c>
      <c r="B6043" s="4" t="s">
        <v>5</v>
      </c>
      <c r="C6043" s="4" t="s">
        <v>10</v>
      </c>
      <c r="D6043" s="4" t="s">
        <v>9</v>
      </c>
    </row>
    <row r="6044" spans="1:8">
      <c r="A6044" t="n">
        <v>47861</v>
      </c>
      <c r="B6044" s="52" t="n">
        <v>43</v>
      </c>
      <c r="C6044" s="7" t="n">
        <v>7032</v>
      </c>
      <c r="D6044" s="7" t="n">
        <v>128</v>
      </c>
    </row>
    <row r="6045" spans="1:8">
      <c r="A6045" t="s">
        <v>4</v>
      </c>
      <c r="B6045" s="4" t="s">
        <v>5</v>
      </c>
      <c r="C6045" s="4" t="s">
        <v>10</v>
      </c>
      <c r="D6045" s="4" t="s">
        <v>24</v>
      </c>
      <c r="E6045" s="4" t="s">
        <v>24</v>
      </c>
      <c r="F6045" s="4" t="s">
        <v>24</v>
      </c>
      <c r="G6045" s="4" t="s">
        <v>24</v>
      </c>
    </row>
    <row r="6046" spans="1:8">
      <c r="A6046" t="n">
        <v>47868</v>
      </c>
      <c r="B6046" s="51" t="n">
        <v>46</v>
      </c>
      <c r="C6046" s="7" t="n">
        <v>1590</v>
      </c>
      <c r="D6046" s="7" t="n">
        <v>0</v>
      </c>
      <c r="E6046" s="7" t="n">
        <v>-499.75</v>
      </c>
      <c r="F6046" s="7" t="n">
        <v>1.77999997138977</v>
      </c>
      <c r="G6046" s="7" t="n">
        <v>0</v>
      </c>
    </row>
    <row r="6047" spans="1:8">
      <c r="A6047" t="s">
        <v>4</v>
      </c>
      <c r="B6047" s="4" t="s">
        <v>5</v>
      </c>
      <c r="C6047" s="4" t="s">
        <v>10</v>
      </c>
      <c r="D6047" s="4" t="s">
        <v>24</v>
      </c>
      <c r="E6047" s="4" t="s">
        <v>24</v>
      </c>
      <c r="F6047" s="4" t="s">
        <v>24</v>
      </c>
      <c r="G6047" s="4" t="s">
        <v>24</v>
      </c>
    </row>
    <row r="6048" spans="1:8">
      <c r="A6048" t="n">
        <v>47887</v>
      </c>
      <c r="B6048" s="51" t="n">
        <v>46</v>
      </c>
      <c r="C6048" s="7" t="n">
        <v>16</v>
      </c>
      <c r="D6048" s="7" t="n">
        <v>-91.8499984741211</v>
      </c>
      <c r="E6048" s="7" t="n">
        <v>-1.1599999666214</v>
      </c>
      <c r="F6048" s="7" t="n">
        <v>149.199996948242</v>
      </c>
      <c r="G6048" s="7" t="n">
        <v>227.399993896484</v>
      </c>
    </row>
    <row r="6049" spans="1:7">
      <c r="A6049" t="s">
        <v>4</v>
      </c>
      <c r="B6049" s="4" t="s">
        <v>5</v>
      </c>
      <c r="C6049" s="4" t="s">
        <v>10</v>
      </c>
      <c r="D6049" s="4" t="s">
        <v>24</v>
      </c>
      <c r="E6049" s="4" t="s">
        <v>24</v>
      </c>
      <c r="F6049" s="4" t="s">
        <v>24</v>
      </c>
      <c r="G6049" s="4" t="s">
        <v>10</v>
      </c>
      <c r="H6049" s="4" t="s">
        <v>10</v>
      </c>
    </row>
    <row r="6050" spans="1:7">
      <c r="A6050" t="n">
        <v>47906</v>
      </c>
      <c r="B6050" s="53" t="n">
        <v>60</v>
      </c>
      <c r="C6050" s="7" t="n">
        <v>16</v>
      </c>
      <c r="D6050" s="7" t="n">
        <v>0</v>
      </c>
      <c r="E6050" s="7" t="n">
        <v>20</v>
      </c>
      <c r="F6050" s="7" t="n">
        <v>0</v>
      </c>
      <c r="G6050" s="7" t="n">
        <v>0</v>
      </c>
      <c r="H6050" s="7" t="n">
        <v>0</v>
      </c>
    </row>
    <row r="6051" spans="1:7">
      <c r="A6051" t="s">
        <v>4</v>
      </c>
      <c r="B6051" s="4" t="s">
        <v>5</v>
      </c>
      <c r="C6051" s="4" t="s">
        <v>10</v>
      </c>
      <c r="D6051" s="4" t="s">
        <v>24</v>
      </c>
      <c r="E6051" s="4" t="s">
        <v>24</v>
      </c>
      <c r="F6051" s="4" t="s">
        <v>24</v>
      </c>
      <c r="G6051" s="4" t="s">
        <v>24</v>
      </c>
    </row>
    <row r="6052" spans="1:7">
      <c r="A6052" t="n">
        <v>47925</v>
      </c>
      <c r="B6052" s="51" t="n">
        <v>46</v>
      </c>
      <c r="C6052" s="7" t="n">
        <v>4</v>
      </c>
      <c r="D6052" s="7" t="n">
        <v>-93.2099990844727</v>
      </c>
      <c r="E6052" s="7" t="n">
        <v>-1.1599999666214</v>
      </c>
      <c r="F6052" s="7" t="n">
        <v>150.399993896484</v>
      </c>
      <c r="G6052" s="7" t="n">
        <v>198.100006103516</v>
      </c>
    </row>
    <row r="6053" spans="1:7">
      <c r="A6053" t="s">
        <v>4</v>
      </c>
      <c r="B6053" s="4" t="s">
        <v>5</v>
      </c>
      <c r="C6053" s="4" t="s">
        <v>10</v>
      </c>
      <c r="D6053" s="4" t="s">
        <v>14</v>
      </c>
      <c r="E6053" s="4" t="s">
        <v>6</v>
      </c>
      <c r="F6053" s="4" t="s">
        <v>24</v>
      </c>
      <c r="G6053" s="4" t="s">
        <v>24</v>
      </c>
      <c r="H6053" s="4" t="s">
        <v>24</v>
      </c>
    </row>
    <row r="6054" spans="1:7">
      <c r="A6054" t="n">
        <v>47944</v>
      </c>
      <c r="B6054" s="60" t="n">
        <v>48</v>
      </c>
      <c r="C6054" s="7" t="n">
        <v>4</v>
      </c>
      <c r="D6054" s="7" t="n">
        <v>0</v>
      </c>
      <c r="E6054" s="7" t="s">
        <v>454</v>
      </c>
      <c r="F6054" s="7" t="n">
        <v>0</v>
      </c>
      <c r="G6054" s="7" t="n">
        <v>1</v>
      </c>
      <c r="H6054" s="7" t="n">
        <v>0</v>
      </c>
    </row>
    <row r="6055" spans="1:7">
      <c r="A6055" t="s">
        <v>4</v>
      </c>
      <c r="B6055" s="4" t="s">
        <v>5</v>
      </c>
      <c r="C6055" s="4" t="s">
        <v>10</v>
      </c>
      <c r="D6055" s="4" t="s">
        <v>24</v>
      </c>
      <c r="E6055" s="4" t="s">
        <v>24</v>
      </c>
      <c r="F6055" s="4" t="s">
        <v>24</v>
      </c>
      <c r="G6055" s="4" t="s">
        <v>10</v>
      </c>
      <c r="H6055" s="4" t="s">
        <v>10</v>
      </c>
    </row>
    <row r="6056" spans="1:7">
      <c r="A6056" t="n">
        <v>47969</v>
      </c>
      <c r="B6056" s="53" t="n">
        <v>60</v>
      </c>
      <c r="C6056" s="7" t="n">
        <v>4</v>
      </c>
      <c r="D6056" s="7" t="n">
        <v>0</v>
      </c>
      <c r="E6056" s="7" t="n">
        <v>20</v>
      </c>
      <c r="F6056" s="7" t="n">
        <v>0</v>
      </c>
      <c r="G6056" s="7" t="n">
        <v>0</v>
      </c>
      <c r="H6056" s="7" t="n">
        <v>0</v>
      </c>
    </row>
    <row r="6057" spans="1:7">
      <c r="A6057" t="s">
        <v>4</v>
      </c>
      <c r="B6057" s="4" t="s">
        <v>5</v>
      </c>
      <c r="C6057" s="4" t="s">
        <v>10</v>
      </c>
      <c r="D6057" s="4" t="s">
        <v>24</v>
      </c>
      <c r="E6057" s="4" t="s">
        <v>24</v>
      </c>
      <c r="F6057" s="4" t="s">
        <v>24</v>
      </c>
      <c r="G6057" s="4" t="s">
        <v>24</v>
      </c>
    </row>
    <row r="6058" spans="1:7">
      <c r="A6058" t="n">
        <v>47988</v>
      </c>
      <c r="B6058" s="51" t="n">
        <v>46</v>
      </c>
      <c r="C6058" s="7" t="n">
        <v>2</v>
      </c>
      <c r="D6058" s="7" t="n">
        <v>-92.7600021362305</v>
      </c>
      <c r="E6058" s="7" t="n">
        <v>-1.1599999666214</v>
      </c>
      <c r="F6058" s="7" t="n">
        <v>149.100006103516</v>
      </c>
      <c r="G6058" s="7" t="n">
        <v>214.600006103516</v>
      </c>
    </row>
    <row r="6059" spans="1:7">
      <c r="A6059" t="s">
        <v>4</v>
      </c>
      <c r="B6059" s="4" t="s">
        <v>5</v>
      </c>
      <c r="C6059" s="4" t="s">
        <v>10</v>
      </c>
      <c r="D6059" s="4" t="s">
        <v>24</v>
      </c>
      <c r="E6059" s="4" t="s">
        <v>24</v>
      </c>
      <c r="F6059" s="4" t="s">
        <v>24</v>
      </c>
      <c r="G6059" s="4" t="s">
        <v>10</v>
      </c>
      <c r="H6059" s="4" t="s">
        <v>10</v>
      </c>
    </row>
    <row r="6060" spans="1:7">
      <c r="A6060" t="n">
        <v>48007</v>
      </c>
      <c r="B6060" s="53" t="n">
        <v>60</v>
      </c>
      <c r="C6060" s="7" t="n">
        <v>2</v>
      </c>
      <c r="D6060" s="7" t="n">
        <v>0</v>
      </c>
      <c r="E6060" s="7" t="n">
        <v>20</v>
      </c>
      <c r="F6060" s="7" t="n">
        <v>0</v>
      </c>
      <c r="G6060" s="7" t="n">
        <v>0</v>
      </c>
      <c r="H6060" s="7" t="n">
        <v>0</v>
      </c>
    </row>
    <row r="6061" spans="1:7">
      <c r="A6061" t="s">
        <v>4</v>
      </c>
      <c r="B6061" s="4" t="s">
        <v>5</v>
      </c>
      <c r="C6061" s="4" t="s">
        <v>10</v>
      </c>
      <c r="D6061" s="4" t="s">
        <v>24</v>
      </c>
      <c r="E6061" s="4" t="s">
        <v>24</v>
      </c>
      <c r="F6061" s="4" t="s">
        <v>24</v>
      </c>
      <c r="G6061" s="4" t="s">
        <v>24</v>
      </c>
    </row>
    <row r="6062" spans="1:7">
      <c r="A6062" t="n">
        <v>48026</v>
      </c>
      <c r="B6062" s="51" t="n">
        <v>46</v>
      </c>
      <c r="C6062" s="7" t="n">
        <v>7</v>
      </c>
      <c r="D6062" s="7" t="n">
        <v>-93.1600036621094</v>
      </c>
      <c r="E6062" s="7" t="n">
        <v>-1.14999997615814</v>
      </c>
      <c r="F6062" s="7" t="n">
        <v>149.669998168945</v>
      </c>
      <c r="G6062" s="7" t="n">
        <v>198.300003051758</v>
      </c>
    </row>
    <row r="6063" spans="1:7">
      <c r="A6063" t="s">
        <v>4</v>
      </c>
      <c r="B6063" s="4" t="s">
        <v>5</v>
      </c>
      <c r="C6063" s="4" t="s">
        <v>10</v>
      </c>
      <c r="D6063" s="4" t="s">
        <v>24</v>
      </c>
      <c r="E6063" s="4" t="s">
        <v>24</v>
      </c>
      <c r="F6063" s="4" t="s">
        <v>24</v>
      </c>
      <c r="G6063" s="4" t="s">
        <v>10</v>
      </c>
      <c r="H6063" s="4" t="s">
        <v>10</v>
      </c>
    </row>
    <row r="6064" spans="1:7">
      <c r="A6064" t="n">
        <v>48045</v>
      </c>
      <c r="B6064" s="53" t="n">
        <v>60</v>
      </c>
      <c r="C6064" s="7" t="n">
        <v>7</v>
      </c>
      <c r="D6064" s="7" t="n">
        <v>0</v>
      </c>
      <c r="E6064" s="7" t="n">
        <v>20</v>
      </c>
      <c r="F6064" s="7" t="n">
        <v>0</v>
      </c>
      <c r="G6064" s="7" t="n">
        <v>0</v>
      </c>
      <c r="H6064" s="7" t="n">
        <v>0</v>
      </c>
    </row>
    <row r="6065" spans="1:8">
      <c r="A6065" t="s">
        <v>4</v>
      </c>
      <c r="B6065" s="4" t="s">
        <v>5</v>
      </c>
      <c r="C6065" s="4" t="s">
        <v>14</v>
      </c>
      <c r="D6065" s="4" t="s">
        <v>6</v>
      </c>
      <c r="E6065" s="4" t="s">
        <v>10</v>
      </c>
    </row>
    <row r="6066" spans="1:8">
      <c r="A6066" t="n">
        <v>48064</v>
      </c>
      <c r="B6066" s="23" t="n">
        <v>94</v>
      </c>
      <c r="C6066" s="7" t="n">
        <v>0</v>
      </c>
      <c r="D6066" s="7" t="s">
        <v>37</v>
      </c>
      <c r="E6066" s="7" t="n">
        <v>1</v>
      </c>
    </row>
    <row r="6067" spans="1:8">
      <c r="A6067" t="s">
        <v>4</v>
      </c>
      <c r="B6067" s="4" t="s">
        <v>5</v>
      </c>
      <c r="C6067" s="4" t="s">
        <v>14</v>
      </c>
      <c r="D6067" s="4" t="s">
        <v>6</v>
      </c>
      <c r="E6067" s="4" t="s">
        <v>10</v>
      </c>
    </row>
    <row r="6068" spans="1:8">
      <c r="A6068" t="n">
        <v>48077</v>
      </c>
      <c r="B6068" s="23" t="n">
        <v>94</v>
      </c>
      <c r="C6068" s="7" t="n">
        <v>0</v>
      </c>
      <c r="D6068" s="7" t="s">
        <v>37</v>
      </c>
      <c r="E6068" s="7" t="n">
        <v>2</v>
      </c>
    </row>
    <row r="6069" spans="1:8">
      <c r="A6069" t="s">
        <v>4</v>
      </c>
      <c r="B6069" s="4" t="s">
        <v>5</v>
      </c>
      <c r="C6069" s="4" t="s">
        <v>14</v>
      </c>
      <c r="D6069" s="4" t="s">
        <v>6</v>
      </c>
      <c r="E6069" s="4" t="s">
        <v>10</v>
      </c>
    </row>
    <row r="6070" spans="1:8">
      <c r="A6070" t="n">
        <v>48090</v>
      </c>
      <c r="B6070" s="23" t="n">
        <v>94</v>
      </c>
      <c r="C6070" s="7" t="n">
        <v>1</v>
      </c>
      <c r="D6070" s="7" t="s">
        <v>37</v>
      </c>
      <c r="E6070" s="7" t="n">
        <v>4</v>
      </c>
    </row>
    <row r="6071" spans="1:8">
      <c r="A6071" t="s">
        <v>4</v>
      </c>
      <c r="B6071" s="4" t="s">
        <v>5</v>
      </c>
      <c r="C6071" s="4" t="s">
        <v>14</v>
      </c>
      <c r="D6071" s="4" t="s">
        <v>6</v>
      </c>
    </row>
    <row r="6072" spans="1:8">
      <c r="A6072" t="n">
        <v>48103</v>
      </c>
      <c r="B6072" s="23" t="n">
        <v>94</v>
      </c>
      <c r="C6072" s="7" t="n">
        <v>5</v>
      </c>
      <c r="D6072" s="7" t="s">
        <v>37</v>
      </c>
    </row>
    <row r="6073" spans="1:8">
      <c r="A6073" t="s">
        <v>4</v>
      </c>
      <c r="B6073" s="4" t="s">
        <v>5</v>
      </c>
      <c r="C6073" s="4" t="s">
        <v>14</v>
      </c>
      <c r="D6073" s="4" t="s">
        <v>6</v>
      </c>
      <c r="E6073" s="4" t="s">
        <v>10</v>
      </c>
    </row>
    <row r="6074" spans="1:8">
      <c r="A6074" t="n">
        <v>48114</v>
      </c>
      <c r="B6074" s="23" t="n">
        <v>94</v>
      </c>
      <c r="C6074" s="7" t="n">
        <v>0</v>
      </c>
      <c r="D6074" s="7" t="s">
        <v>37</v>
      </c>
      <c r="E6074" s="7" t="n">
        <v>4</v>
      </c>
    </row>
    <row r="6075" spans="1:8">
      <c r="A6075" t="s">
        <v>4</v>
      </c>
      <c r="B6075" s="4" t="s">
        <v>5</v>
      </c>
      <c r="C6075" s="4" t="s">
        <v>14</v>
      </c>
      <c r="D6075" s="4" t="s">
        <v>10</v>
      </c>
      <c r="E6075" s="4" t="s">
        <v>14</v>
      </c>
      <c r="F6075" s="4" t="s">
        <v>6</v>
      </c>
      <c r="G6075" s="4" t="s">
        <v>6</v>
      </c>
      <c r="H6075" s="4" t="s">
        <v>6</v>
      </c>
      <c r="I6075" s="4" t="s">
        <v>6</v>
      </c>
      <c r="J6075" s="4" t="s">
        <v>6</v>
      </c>
      <c r="K6075" s="4" t="s">
        <v>6</v>
      </c>
      <c r="L6075" s="4" t="s">
        <v>6</v>
      </c>
      <c r="M6075" s="4" t="s">
        <v>6</v>
      </c>
      <c r="N6075" s="4" t="s">
        <v>6</v>
      </c>
      <c r="O6075" s="4" t="s">
        <v>6</v>
      </c>
      <c r="P6075" s="4" t="s">
        <v>6</v>
      </c>
      <c r="Q6075" s="4" t="s">
        <v>6</v>
      </c>
      <c r="R6075" s="4" t="s">
        <v>6</v>
      </c>
      <c r="S6075" s="4" t="s">
        <v>6</v>
      </c>
      <c r="T6075" s="4" t="s">
        <v>6</v>
      </c>
      <c r="U6075" s="4" t="s">
        <v>6</v>
      </c>
    </row>
    <row r="6076" spans="1:8">
      <c r="A6076" t="n">
        <v>48127</v>
      </c>
      <c r="B6076" s="59" t="n">
        <v>36</v>
      </c>
      <c r="C6076" s="7" t="n">
        <v>8</v>
      </c>
      <c r="D6076" s="7" t="n">
        <v>0</v>
      </c>
      <c r="E6076" s="7" t="n">
        <v>0</v>
      </c>
      <c r="F6076" s="7" t="s">
        <v>401</v>
      </c>
      <c r="G6076" s="7" t="s">
        <v>13</v>
      </c>
      <c r="H6076" s="7" t="s">
        <v>13</v>
      </c>
      <c r="I6076" s="7" t="s">
        <v>13</v>
      </c>
      <c r="J6076" s="7" t="s">
        <v>13</v>
      </c>
      <c r="K6076" s="7" t="s">
        <v>13</v>
      </c>
      <c r="L6076" s="7" t="s">
        <v>13</v>
      </c>
      <c r="M6076" s="7" t="s">
        <v>13</v>
      </c>
      <c r="N6076" s="7" t="s">
        <v>13</v>
      </c>
      <c r="O6076" s="7" t="s">
        <v>13</v>
      </c>
      <c r="P6076" s="7" t="s">
        <v>13</v>
      </c>
      <c r="Q6076" s="7" t="s">
        <v>13</v>
      </c>
      <c r="R6076" s="7" t="s">
        <v>13</v>
      </c>
      <c r="S6076" s="7" t="s">
        <v>13</v>
      </c>
      <c r="T6076" s="7" t="s">
        <v>13</v>
      </c>
      <c r="U6076" s="7" t="s">
        <v>13</v>
      </c>
    </row>
    <row r="6077" spans="1:8">
      <c r="A6077" t="s">
        <v>4</v>
      </c>
      <c r="B6077" s="4" t="s">
        <v>5</v>
      </c>
      <c r="C6077" s="4" t="s">
        <v>14</v>
      </c>
      <c r="D6077" s="4" t="s">
        <v>10</v>
      </c>
      <c r="E6077" s="4" t="s">
        <v>14</v>
      </c>
      <c r="F6077" s="4" t="s">
        <v>6</v>
      </c>
      <c r="G6077" s="4" t="s">
        <v>6</v>
      </c>
      <c r="H6077" s="4" t="s">
        <v>6</v>
      </c>
      <c r="I6077" s="4" t="s">
        <v>6</v>
      </c>
      <c r="J6077" s="4" t="s">
        <v>6</v>
      </c>
      <c r="K6077" s="4" t="s">
        <v>6</v>
      </c>
      <c r="L6077" s="4" t="s">
        <v>6</v>
      </c>
      <c r="M6077" s="4" t="s">
        <v>6</v>
      </c>
      <c r="N6077" s="4" t="s">
        <v>6</v>
      </c>
      <c r="O6077" s="4" t="s">
        <v>6</v>
      </c>
      <c r="P6077" s="4" t="s">
        <v>6</v>
      </c>
      <c r="Q6077" s="4" t="s">
        <v>6</v>
      </c>
      <c r="R6077" s="4" t="s">
        <v>6</v>
      </c>
      <c r="S6077" s="4" t="s">
        <v>6</v>
      </c>
      <c r="T6077" s="4" t="s">
        <v>6</v>
      </c>
      <c r="U6077" s="4" t="s">
        <v>6</v>
      </c>
    </row>
    <row r="6078" spans="1:8">
      <c r="A6078" t="n">
        <v>48157</v>
      </c>
      <c r="B6078" s="59" t="n">
        <v>36</v>
      </c>
      <c r="C6078" s="7" t="n">
        <v>8</v>
      </c>
      <c r="D6078" s="7" t="n">
        <v>7033</v>
      </c>
      <c r="E6078" s="7" t="n">
        <v>0</v>
      </c>
      <c r="F6078" s="7" t="s">
        <v>455</v>
      </c>
      <c r="G6078" s="7" t="s">
        <v>456</v>
      </c>
      <c r="H6078" s="7" t="s">
        <v>457</v>
      </c>
      <c r="I6078" s="7" t="s">
        <v>458</v>
      </c>
      <c r="J6078" s="7" t="s">
        <v>459</v>
      </c>
      <c r="K6078" s="7" t="s">
        <v>13</v>
      </c>
      <c r="L6078" s="7" t="s">
        <v>13</v>
      </c>
      <c r="M6078" s="7" t="s">
        <v>13</v>
      </c>
      <c r="N6078" s="7" t="s">
        <v>13</v>
      </c>
      <c r="O6078" s="7" t="s">
        <v>13</v>
      </c>
      <c r="P6078" s="7" t="s">
        <v>13</v>
      </c>
      <c r="Q6078" s="7" t="s">
        <v>13</v>
      </c>
      <c r="R6078" s="7" t="s">
        <v>13</v>
      </c>
      <c r="S6078" s="7" t="s">
        <v>13</v>
      </c>
      <c r="T6078" s="7" t="s">
        <v>13</v>
      </c>
      <c r="U6078" s="7" t="s">
        <v>13</v>
      </c>
    </row>
    <row r="6079" spans="1:8">
      <c r="A6079" t="s">
        <v>4</v>
      </c>
      <c r="B6079" s="4" t="s">
        <v>5</v>
      </c>
      <c r="C6079" s="4" t="s">
        <v>14</v>
      </c>
      <c r="D6079" s="4" t="s">
        <v>10</v>
      </c>
      <c r="E6079" s="4" t="s">
        <v>14</v>
      </c>
      <c r="F6079" s="4" t="s">
        <v>6</v>
      </c>
      <c r="G6079" s="4" t="s">
        <v>6</v>
      </c>
      <c r="H6079" s="4" t="s">
        <v>6</v>
      </c>
      <c r="I6079" s="4" t="s">
        <v>6</v>
      </c>
      <c r="J6079" s="4" t="s">
        <v>6</v>
      </c>
      <c r="K6079" s="4" t="s">
        <v>6</v>
      </c>
      <c r="L6079" s="4" t="s">
        <v>6</v>
      </c>
      <c r="M6079" s="4" t="s">
        <v>6</v>
      </c>
      <c r="N6079" s="4" t="s">
        <v>6</v>
      </c>
      <c r="O6079" s="4" t="s">
        <v>6</v>
      </c>
      <c r="P6079" s="4" t="s">
        <v>6</v>
      </c>
      <c r="Q6079" s="4" t="s">
        <v>6</v>
      </c>
      <c r="R6079" s="4" t="s">
        <v>6</v>
      </c>
      <c r="S6079" s="4" t="s">
        <v>6</v>
      </c>
      <c r="T6079" s="4" t="s">
        <v>6</v>
      </c>
      <c r="U6079" s="4" t="s">
        <v>6</v>
      </c>
    </row>
    <row r="6080" spans="1:8">
      <c r="A6080" t="n">
        <v>48228</v>
      </c>
      <c r="B6080" s="59" t="n">
        <v>36</v>
      </c>
      <c r="C6080" s="7" t="n">
        <v>8</v>
      </c>
      <c r="D6080" s="7" t="n">
        <v>1561</v>
      </c>
      <c r="E6080" s="7" t="n">
        <v>0</v>
      </c>
      <c r="F6080" s="7" t="s">
        <v>455</v>
      </c>
      <c r="G6080" s="7" t="s">
        <v>409</v>
      </c>
      <c r="H6080" s="7" t="s">
        <v>13</v>
      </c>
      <c r="I6080" s="7" t="s">
        <v>13</v>
      </c>
      <c r="J6080" s="7" t="s">
        <v>13</v>
      </c>
      <c r="K6080" s="7" t="s">
        <v>13</v>
      </c>
      <c r="L6080" s="7" t="s">
        <v>13</v>
      </c>
      <c r="M6080" s="7" t="s">
        <v>13</v>
      </c>
      <c r="N6080" s="7" t="s">
        <v>13</v>
      </c>
      <c r="O6080" s="7" t="s">
        <v>13</v>
      </c>
      <c r="P6080" s="7" t="s">
        <v>13</v>
      </c>
      <c r="Q6080" s="7" t="s">
        <v>13</v>
      </c>
      <c r="R6080" s="7" t="s">
        <v>13</v>
      </c>
      <c r="S6080" s="7" t="s">
        <v>13</v>
      </c>
      <c r="T6080" s="7" t="s">
        <v>13</v>
      </c>
      <c r="U6080" s="7" t="s">
        <v>13</v>
      </c>
    </row>
    <row r="6081" spans="1:21">
      <c r="A6081" t="s">
        <v>4</v>
      </c>
      <c r="B6081" s="4" t="s">
        <v>5</v>
      </c>
      <c r="C6081" s="4" t="s">
        <v>14</v>
      </c>
      <c r="D6081" s="4" t="s">
        <v>10</v>
      </c>
      <c r="E6081" s="4" t="s">
        <v>14</v>
      </c>
      <c r="F6081" s="4" t="s">
        <v>6</v>
      </c>
      <c r="G6081" s="4" t="s">
        <v>6</v>
      </c>
      <c r="H6081" s="4" t="s">
        <v>6</v>
      </c>
      <c r="I6081" s="4" t="s">
        <v>6</v>
      </c>
      <c r="J6081" s="4" t="s">
        <v>6</v>
      </c>
      <c r="K6081" s="4" t="s">
        <v>6</v>
      </c>
      <c r="L6081" s="4" t="s">
        <v>6</v>
      </c>
      <c r="M6081" s="4" t="s">
        <v>6</v>
      </c>
      <c r="N6081" s="4" t="s">
        <v>6</v>
      </c>
      <c r="O6081" s="4" t="s">
        <v>6</v>
      </c>
      <c r="P6081" s="4" t="s">
        <v>6</v>
      </c>
      <c r="Q6081" s="4" t="s">
        <v>6</v>
      </c>
      <c r="R6081" s="4" t="s">
        <v>6</v>
      </c>
      <c r="S6081" s="4" t="s">
        <v>6</v>
      </c>
      <c r="T6081" s="4" t="s">
        <v>6</v>
      </c>
      <c r="U6081" s="4" t="s">
        <v>6</v>
      </c>
    </row>
    <row r="6082" spans="1:21">
      <c r="A6082" t="n">
        <v>48271</v>
      </c>
      <c r="B6082" s="59" t="n">
        <v>36</v>
      </c>
      <c r="C6082" s="7" t="n">
        <v>8</v>
      </c>
      <c r="D6082" s="7" t="n">
        <v>1562</v>
      </c>
      <c r="E6082" s="7" t="n">
        <v>0</v>
      </c>
      <c r="F6082" s="7" t="s">
        <v>460</v>
      </c>
      <c r="G6082" s="7" t="s">
        <v>461</v>
      </c>
      <c r="H6082" s="7" t="s">
        <v>462</v>
      </c>
      <c r="I6082" s="7" t="s">
        <v>13</v>
      </c>
      <c r="J6082" s="7" t="s">
        <v>13</v>
      </c>
      <c r="K6082" s="7" t="s">
        <v>13</v>
      </c>
      <c r="L6082" s="7" t="s">
        <v>13</v>
      </c>
      <c r="M6082" s="7" t="s">
        <v>13</v>
      </c>
      <c r="N6082" s="7" t="s">
        <v>13</v>
      </c>
      <c r="O6082" s="7" t="s">
        <v>13</v>
      </c>
      <c r="P6082" s="7" t="s">
        <v>13</v>
      </c>
      <c r="Q6082" s="7" t="s">
        <v>13</v>
      </c>
      <c r="R6082" s="7" t="s">
        <v>13</v>
      </c>
      <c r="S6082" s="7" t="s">
        <v>13</v>
      </c>
      <c r="T6082" s="7" t="s">
        <v>13</v>
      </c>
      <c r="U6082" s="7" t="s">
        <v>13</v>
      </c>
    </row>
    <row r="6083" spans="1:21">
      <c r="A6083" t="s">
        <v>4</v>
      </c>
      <c r="B6083" s="4" t="s">
        <v>5</v>
      </c>
      <c r="C6083" s="4" t="s">
        <v>14</v>
      </c>
      <c r="D6083" s="4" t="s">
        <v>10</v>
      </c>
      <c r="E6083" s="4" t="s">
        <v>14</v>
      </c>
      <c r="F6083" s="4" t="s">
        <v>6</v>
      </c>
      <c r="G6083" s="4" t="s">
        <v>6</v>
      </c>
      <c r="H6083" s="4" t="s">
        <v>6</v>
      </c>
      <c r="I6083" s="4" t="s">
        <v>6</v>
      </c>
      <c r="J6083" s="4" t="s">
        <v>6</v>
      </c>
      <c r="K6083" s="4" t="s">
        <v>6</v>
      </c>
      <c r="L6083" s="4" t="s">
        <v>6</v>
      </c>
      <c r="M6083" s="4" t="s">
        <v>6</v>
      </c>
      <c r="N6083" s="4" t="s">
        <v>6</v>
      </c>
      <c r="O6083" s="4" t="s">
        <v>6</v>
      </c>
      <c r="P6083" s="4" t="s">
        <v>6</v>
      </c>
      <c r="Q6083" s="4" t="s">
        <v>6</v>
      </c>
      <c r="R6083" s="4" t="s">
        <v>6</v>
      </c>
      <c r="S6083" s="4" t="s">
        <v>6</v>
      </c>
      <c r="T6083" s="4" t="s">
        <v>6</v>
      </c>
      <c r="U6083" s="4" t="s">
        <v>6</v>
      </c>
    </row>
    <row r="6084" spans="1:21">
      <c r="A6084" t="n">
        <v>48327</v>
      </c>
      <c r="B6084" s="59" t="n">
        <v>36</v>
      </c>
      <c r="C6084" s="7" t="n">
        <v>8</v>
      </c>
      <c r="D6084" s="7" t="n">
        <v>1560</v>
      </c>
      <c r="E6084" s="7" t="n">
        <v>0</v>
      </c>
      <c r="F6084" s="7" t="s">
        <v>455</v>
      </c>
      <c r="G6084" s="7" t="s">
        <v>13</v>
      </c>
      <c r="H6084" s="7" t="s">
        <v>13</v>
      </c>
      <c r="I6084" s="7" t="s">
        <v>13</v>
      </c>
      <c r="J6084" s="7" t="s">
        <v>13</v>
      </c>
      <c r="K6084" s="7" t="s">
        <v>13</v>
      </c>
      <c r="L6084" s="7" t="s">
        <v>13</v>
      </c>
      <c r="M6084" s="7" t="s">
        <v>13</v>
      </c>
      <c r="N6084" s="7" t="s">
        <v>13</v>
      </c>
      <c r="O6084" s="7" t="s">
        <v>13</v>
      </c>
      <c r="P6084" s="7" t="s">
        <v>13</v>
      </c>
      <c r="Q6084" s="7" t="s">
        <v>13</v>
      </c>
      <c r="R6084" s="7" t="s">
        <v>13</v>
      </c>
      <c r="S6084" s="7" t="s">
        <v>13</v>
      </c>
      <c r="T6084" s="7" t="s">
        <v>13</v>
      </c>
      <c r="U6084" s="7" t="s">
        <v>13</v>
      </c>
    </row>
    <row r="6085" spans="1:21">
      <c r="A6085" t="s">
        <v>4</v>
      </c>
      <c r="B6085" s="4" t="s">
        <v>5</v>
      </c>
      <c r="C6085" s="4" t="s">
        <v>14</v>
      </c>
      <c r="D6085" s="4" t="s">
        <v>10</v>
      </c>
      <c r="E6085" s="4" t="s">
        <v>14</v>
      </c>
      <c r="F6085" s="4" t="s">
        <v>6</v>
      </c>
      <c r="G6085" s="4" t="s">
        <v>6</v>
      </c>
      <c r="H6085" s="4" t="s">
        <v>6</v>
      </c>
      <c r="I6085" s="4" t="s">
        <v>6</v>
      </c>
      <c r="J6085" s="4" t="s">
        <v>6</v>
      </c>
      <c r="K6085" s="4" t="s">
        <v>6</v>
      </c>
      <c r="L6085" s="4" t="s">
        <v>6</v>
      </c>
      <c r="M6085" s="4" t="s">
        <v>6</v>
      </c>
      <c r="N6085" s="4" t="s">
        <v>6</v>
      </c>
      <c r="O6085" s="4" t="s">
        <v>6</v>
      </c>
      <c r="P6085" s="4" t="s">
        <v>6</v>
      </c>
      <c r="Q6085" s="4" t="s">
        <v>6</v>
      </c>
      <c r="R6085" s="4" t="s">
        <v>6</v>
      </c>
      <c r="S6085" s="4" t="s">
        <v>6</v>
      </c>
      <c r="T6085" s="4" t="s">
        <v>6</v>
      </c>
      <c r="U6085" s="4" t="s">
        <v>6</v>
      </c>
    </row>
    <row r="6086" spans="1:21">
      <c r="A6086" t="n">
        <v>48358</v>
      </c>
      <c r="B6086" s="59" t="n">
        <v>36</v>
      </c>
      <c r="C6086" s="7" t="n">
        <v>8</v>
      </c>
      <c r="D6086" s="7" t="n">
        <v>1563</v>
      </c>
      <c r="E6086" s="7" t="n">
        <v>0</v>
      </c>
      <c r="F6086" s="7" t="s">
        <v>455</v>
      </c>
      <c r="G6086" s="7" t="s">
        <v>13</v>
      </c>
      <c r="H6086" s="7" t="s">
        <v>13</v>
      </c>
      <c r="I6086" s="7" t="s">
        <v>13</v>
      </c>
      <c r="J6086" s="7" t="s">
        <v>13</v>
      </c>
      <c r="K6086" s="7" t="s">
        <v>13</v>
      </c>
      <c r="L6086" s="7" t="s">
        <v>13</v>
      </c>
      <c r="M6086" s="7" t="s">
        <v>13</v>
      </c>
      <c r="N6086" s="7" t="s">
        <v>13</v>
      </c>
      <c r="O6086" s="7" t="s">
        <v>13</v>
      </c>
      <c r="P6086" s="7" t="s">
        <v>13</v>
      </c>
      <c r="Q6086" s="7" t="s">
        <v>13</v>
      </c>
      <c r="R6086" s="7" t="s">
        <v>13</v>
      </c>
      <c r="S6086" s="7" t="s">
        <v>13</v>
      </c>
      <c r="T6086" s="7" t="s">
        <v>13</v>
      </c>
      <c r="U6086" s="7" t="s">
        <v>13</v>
      </c>
    </row>
    <row r="6087" spans="1:21">
      <c r="A6087" t="s">
        <v>4</v>
      </c>
      <c r="B6087" s="4" t="s">
        <v>5</v>
      </c>
      <c r="C6087" s="4" t="s">
        <v>14</v>
      </c>
      <c r="D6087" s="4" t="s">
        <v>10</v>
      </c>
      <c r="E6087" s="4" t="s">
        <v>14</v>
      </c>
      <c r="F6087" s="4" t="s">
        <v>6</v>
      </c>
      <c r="G6087" s="4" t="s">
        <v>6</v>
      </c>
      <c r="H6087" s="4" t="s">
        <v>6</v>
      </c>
      <c r="I6087" s="4" t="s">
        <v>6</v>
      </c>
      <c r="J6087" s="4" t="s">
        <v>6</v>
      </c>
      <c r="K6087" s="4" t="s">
        <v>6</v>
      </c>
      <c r="L6087" s="4" t="s">
        <v>6</v>
      </c>
      <c r="M6087" s="4" t="s">
        <v>6</v>
      </c>
      <c r="N6087" s="4" t="s">
        <v>6</v>
      </c>
      <c r="O6087" s="4" t="s">
        <v>6</v>
      </c>
      <c r="P6087" s="4" t="s">
        <v>6</v>
      </c>
      <c r="Q6087" s="4" t="s">
        <v>6</v>
      </c>
      <c r="R6087" s="4" t="s">
        <v>6</v>
      </c>
      <c r="S6087" s="4" t="s">
        <v>6</v>
      </c>
      <c r="T6087" s="4" t="s">
        <v>6</v>
      </c>
      <c r="U6087" s="4" t="s">
        <v>6</v>
      </c>
    </row>
    <row r="6088" spans="1:21">
      <c r="A6088" t="n">
        <v>48389</v>
      </c>
      <c r="B6088" s="59" t="n">
        <v>36</v>
      </c>
      <c r="C6088" s="7" t="n">
        <v>8</v>
      </c>
      <c r="D6088" s="7" t="n">
        <v>1564</v>
      </c>
      <c r="E6088" s="7" t="n">
        <v>0</v>
      </c>
      <c r="F6088" s="7" t="s">
        <v>455</v>
      </c>
      <c r="G6088" s="7" t="s">
        <v>13</v>
      </c>
      <c r="H6088" s="7" t="s">
        <v>13</v>
      </c>
      <c r="I6088" s="7" t="s">
        <v>13</v>
      </c>
      <c r="J6088" s="7" t="s">
        <v>13</v>
      </c>
      <c r="K6088" s="7" t="s">
        <v>13</v>
      </c>
      <c r="L6088" s="7" t="s">
        <v>13</v>
      </c>
      <c r="M6088" s="7" t="s">
        <v>13</v>
      </c>
      <c r="N6088" s="7" t="s">
        <v>13</v>
      </c>
      <c r="O6088" s="7" t="s">
        <v>13</v>
      </c>
      <c r="P6088" s="7" t="s">
        <v>13</v>
      </c>
      <c r="Q6088" s="7" t="s">
        <v>13</v>
      </c>
      <c r="R6088" s="7" t="s">
        <v>13</v>
      </c>
      <c r="S6088" s="7" t="s">
        <v>13</v>
      </c>
      <c r="T6088" s="7" t="s">
        <v>13</v>
      </c>
      <c r="U6088" s="7" t="s">
        <v>13</v>
      </c>
    </row>
    <row r="6089" spans="1:21">
      <c r="A6089" t="s">
        <v>4</v>
      </c>
      <c r="B6089" s="4" t="s">
        <v>5</v>
      </c>
      <c r="C6089" s="4" t="s">
        <v>14</v>
      </c>
      <c r="D6089" s="4" t="s">
        <v>10</v>
      </c>
      <c r="E6089" s="4" t="s">
        <v>14</v>
      </c>
      <c r="F6089" s="4" t="s">
        <v>6</v>
      </c>
      <c r="G6089" s="4" t="s">
        <v>6</v>
      </c>
      <c r="H6089" s="4" t="s">
        <v>6</v>
      </c>
      <c r="I6089" s="4" t="s">
        <v>6</v>
      </c>
      <c r="J6089" s="4" t="s">
        <v>6</v>
      </c>
      <c r="K6089" s="4" t="s">
        <v>6</v>
      </c>
      <c r="L6089" s="4" t="s">
        <v>6</v>
      </c>
      <c r="M6089" s="4" t="s">
        <v>6</v>
      </c>
      <c r="N6089" s="4" t="s">
        <v>6</v>
      </c>
      <c r="O6089" s="4" t="s">
        <v>6</v>
      </c>
      <c r="P6089" s="4" t="s">
        <v>6</v>
      </c>
      <c r="Q6089" s="4" t="s">
        <v>6</v>
      </c>
      <c r="R6089" s="4" t="s">
        <v>6</v>
      </c>
      <c r="S6089" s="4" t="s">
        <v>6</v>
      </c>
      <c r="T6089" s="4" t="s">
        <v>6</v>
      </c>
      <c r="U6089" s="4" t="s">
        <v>6</v>
      </c>
    </row>
    <row r="6090" spans="1:21">
      <c r="A6090" t="n">
        <v>48420</v>
      </c>
      <c r="B6090" s="59" t="n">
        <v>36</v>
      </c>
      <c r="C6090" s="7" t="n">
        <v>8</v>
      </c>
      <c r="D6090" s="7" t="n">
        <v>1565</v>
      </c>
      <c r="E6090" s="7" t="n">
        <v>0</v>
      </c>
      <c r="F6090" s="7" t="s">
        <v>455</v>
      </c>
      <c r="G6090" s="7" t="s">
        <v>13</v>
      </c>
      <c r="H6090" s="7" t="s">
        <v>13</v>
      </c>
      <c r="I6090" s="7" t="s">
        <v>13</v>
      </c>
      <c r="J6090" s="7" t="s">
        <v>13</v>
      </c>
      <c r="K6090" s="7" t="s">
        <v>13</v>
      </c>
      <c r="L6090" s="7" t="s">
        <v>13</v>
      </c>
      <c r="M6090" s="7" t="s">
        <v>13</v>
      </c>
      <c r="N6090" s="7" t="s">
        <v>13</v>
      </c>
      <c r="O6090" s="7" t="s">
        <v>13</v>
      </c>
      <c r="P6090" s="7" t="s">
        <v>13</v>
      </c>
      <c r="Q6090" s="7" t="s">
        <v>13</v>
      </c>
      <c r="R6090" s="7" t="s">
        <v>13</v>
      </c>
      <c r="S6090" s="7" t="s">
        <v>13</v>
      </c>
      <c r="T6090" s="7" t="s">
        <v>13</v>
      </c>
      <c r="U6090" s="7" t="s">
        <v>13</v>
      </c>
    </row>
    <row r="6091" spans="1:21">
      <c r="A6091" t="s">
        <v>4</v>
      </c>
      <c r="B6091" s="4" t="s">
        <v>5</v>
      </c>
      <c r="C6091" s="4" t="s">
        <v>10</v>
      </c>
      <c r="D6091" s="4" t="s">
        <v>14</v>
      </c>
      <c r="E6091" s="4" t="s">
        <v>6</v>
      </c>
      <c r="F6091" s="4" t="s">
        <v>24</v>
      </c>
      <c r="G6091" s="4" t="s">
        <v>24</v>
      </c>
      <c r="H6091" s="4" t="s">
        <v>24</v>
      </c>
    </row>
    <row r="6092" spans="1:21">
      <c r="A6092" t="n">
        <v>48451</v>
      </c>
      <c r="B6092" s="60" t="n">
        <v>48</v>
      </c>
      <c r="C6092" s="7" t="n">
        <v>7033</v>
      </c>
      <c r="D6092" s="7" t="n">
        <v>0</v>
      </c>
      <c r="E6092" s="7" t="s">
        <v>455</v>
      </c>
      <c r="F6092" s="7" t="n">
        <v>-1</v>
      </c>
      <c r="G6092" s="7" t="n">
        <v>1</v>
      </c>
      <c r="H6092" s="7" t="n">
        <v>1.40129846432482e-45</v>
      </c>
    </row>
    <row r="6093" spans="1:21">
      <c r="A6093" t="s">
        <v>4</v>
      </c>
      <c r="B6093" s="4" t="s">
        <v>5</v>
      </c>
      <c r="C6093" s="4" t="s">
        <v>10</v>
      </c>
      <c r="D6093" s="4" t="s">
        <v>14</v>
      </c>
      <c r="E6093" s="4" t="s">
        <v>14</v>
      </c>
      <c r="F6093" s="4" t="s">
        <v>6</v>
      </c>
    </row>
    <row r="6094" spans="1:21">
      <c r="A6094" t="n">
        <v>48478</v>
      </c>
      <c r="B6094" s="61" t="n">
        <v>47</v>
      </c>
      <c r="C6094" s="7" t="n">
        <v>1561</v>
      </c>
      <c r="D6094" s="7" t="n">
        <v>0</v>
      </c>
      <c r="E6094" s="7" t="n">
        <v>0</v>
      </c>
      <c r="F6094" s="7" t="s">
        <v>455</v>
      </c>
    </row>
    <row r="6095" spans="1:21">
      <c r="A6095" t="s">
        <v>4</v>
      </c>
      <c r="B6095" s="4" t="s">
        <v>5</v>
      </c>
      <c r="C6095" s="4" t="s">
        <v>10</v>
      </c>
      <c r="D6095" s="4" t="s">
        <v>14</v>
      </c>
      <c r="E6095" s="4" t="s">
        <v>6</v>
      </c>
      <c r="F6095" s="4" t="s">
        <v>24</v>
      </c>
      <c r="G6095" s="4" t="s">
        <v>24</v>
      </c>
      <c r="H6095" s="4" t="s">
        <v>24</v>
      </c>
    </row>
    <row r="6096" spans="1:21">
      <c r="A6096" t="n">
        <v>48494</v>
      </c>
      <c r="B6096" s="60" t="n">
        <v>48</v>
      </c>
      <c r="C6096" s="7" t="n">
        <v>0</v>
      </c>
      <c r="D6096" s="7" t="n">
        <v>0</v>
      </c>
      <c r="E6096" s="7" t="s">
        <v>401</v>
      </c>
      <c r="F6096" s="7" t="n">
        <v>0</v>
      </c>
      <c r="G6096" s="7" t="n">
        <v>1</v>
      </c>
      <c r="H6096" s="7" t="n">
        <v>0</v>
      </c>
    </row>
    <row r="6097" spans="1:21">
      <c r="A6097" t="s">
        <v>4</v>
      </c>
      <c r="B6097" s="4" t="s">
        <v>5</v>
      </c>
      <c r="C6097" s="4" t="s">
        <v>10</v>
      </c>
      <c r="D6097" s="4" t="s">
        <v>14</v>
      </c>
      <c r="E6097" s="4" t="s">
        <v>14</v>
      </c>
      <c r="F6097" s="4" t="s">
        <v>6</v>
      </c>
    </row>
    <row r="6098" spans="1:21">
      <c r="A6098" t="n">
        <v>48520</v>
      </c>
      <c r="B6098" s="61" t="n">
        <v>47</v>
      </c>
      <c r="C6098" s="7" t="n">
        <v>1560</v>
      </c>
      <c r="D6098" s="7" t="n">
        <v>0</v>
      </c>
      <c r="E6098" s="7" t="n">
        <v>0</v>
      </c>
      <c r="F6098" s="7" t="s">
        <v>455</v>
      </c>
    </row>
    <row r="6099" spans="1:21">
      <c r="A6099" t="s">
        <v>4</v>
      </c>
      <c r="B6099" s="4" t="s">
        <v>5</v>
      </c>
      <c r="C6099" s="4" t="s">
        <v>10</v>
      </c>
      <c r="D6099" s="4" t="s">
        <v>14</v>
      </c>
      <c r="E6099" s="4" t="s">
        <v>14</v>
      </c>
      <c r="F6099" s="4" t="s">
        <v>6</v>
      </c>
    </row>
    <row r="6100" spans="1:21">
      <c r="A6100" t="n">
        <v>48536</v>
      </c>
      <c r="B6100" s="61" t="n">
        <v>47</v>
      </c>
      <c r="C6100" s="7" t="n">
        <v>1563</v>
      </c>
      <c r="D6100" s="7" t="n">
        <v>0</v>
      </c>
      <c r="E6100" s="7" t="n">
        <v>0</v>
      </c>
      <c r="F6100" s="7" t="s">
        <v>455</v>
      </c>
    </row>
    <row r="6101" spans="1:21">
      <c r="A6101" t="s">
        <v>4</v>
      </c>
      <c r="B6101" s="4" t="s">
        <v>5</v>
      </c>
      <c r="C6101" s="4" t="s">
        <v>10</v>
      </c>
      <c r="D6101" s="4" t="s">
        <v>14</v>
      </c>
      <c r="E6101" s="4" t="s">
        <v>14</v>
      </c>
      <c r="F6101" s="4" t="s">
        <v>6</v>
      </c>
    </row>
    <row r="6102" spans="1:21">
      <c r="A6102" t="n">
        <v>48552</v>
      </c>
      <c r="B6102" s="61" t="n">
        <v>47</v>
      </c>
      <c r="C6102" s="7" t="n">
        <v>1564</v>
      </c>
      <c r="D6102" s="7" t="n">
        <v>0</v>
      </c>
      <c r="E6102" s="7" t="n">
        <v>0</v>
      </c>
      <c r="F6102" s="7" t="s">
        <v>455</v>
      </c>
    </row>
    <row r="6103" spans="1:21">
      <c r="A6103" t="s">
        <v>4</v>
      </c>
      <c r="B6103" s="4" t="s">
        <v>5</v>
      </c>
      <c r="C6103" s="4" t="s">
        <v>10</v>
      </c>
      <c r="D6103" s="4" t="s">
        <v>14</v>
      </c>
      <c r="E6103" s="4" t="s">
        <v>14</v>
      </c>
      <c r="F6103" s="4" t="s">
        <v>6</v>
      </c>
    </row>
    <row r="6104" spans="1:21">
      <c r="A6104" t="n">
        <v>48568</v>
      </c>
      <c r="B6104" s="61" t="n">
        <v>47</v>
      </c>
      <c r="C6104" s="7" t="n">
        <v>1565</v>
      </c>
      <c r="D6104" s="7" t="n">
        <v>0</v>
      </c>
      <c r="E6104" s="7" t="n">
        <v>0</v>
      </c>
      <c r="F6104" s="7" t="s">
        <v>455</v>
      </c>
    </row>
    <row r="6105" spans="1:21">
      <c r="A6105" t="s">
        <v>4</v>
      </c>
      <c r="B6105" s="4" t="s">
        <v>5</v>
      </c>
      <c r="C6105" s="4" t="s">
        <v>14</v>
      </c>
      <c r="D6105" s="4" t="s">
        <v>10</v>
      </c>
      <c r="E6105" s="4" t="s">
        <v>14</v>
      </c>
      <c r="F6105" s="4" t="s">
        <v>6</v>
      </c>
      <c r="G6105" s="4" t="s">
        <v>6</v>
      </c>
      <c r="H6105" s="4" t="s">
        <v>6</v>
      </c>
      <c r="I6105" s="4" t="s">
        <v>6</v>
      </c>
      <c r="J6105" s="4" t="s">
        <v>6</v>
      </c>
      <c r="K6105" s="4" t="s">
        <v>6</v>
      </c>
      <c r="L6105" s="4" t="s">
        <v>6</v>
      </c>
      <c r="M6105" s="4" t="s">
        <v>6</v>
      </c>
      <c r="N6105" s="4" t="s">
        <v>6</v>
      </c>
      <c r="O6105" s="4" t="s">
        <v>6</v>
      </c>
      <c r="P6105" s="4" t="s">
        <v>6</v>
      </c>
      <c r="Q6105" s="4" t="s">
        <v>6</v>
      </c>
      <c r="R6105" s="4" t="s">
        <v>6</v>
      </c>
      <c r="S6105" s="4" t="s">
        <v>6</v>
      </c>
      <c r="T6105" s="4" t="s">
        <v>6</v>
      </c>
      <c r="U6105" s="4" t="s">
        <v>6</v>
      </c>
    </row>
    <row r="6106" spans="1:21">
      <c r="A6106" t="n">
        <v>48584</v>
      </c>
      <c r="B6106" s="59" t="n">
        <v>36</v>
      </c>
      <c r="C6106" s="7" t="n">
        <v>8</v>
      </c>
      <c r="D6106" s="7" t="n">
        <v>2</v>
      </c>
      <c r="E6106" s="7" t="n">
        <v>0</v>
      </c>
      <c r="F6106" s="7" t="s">
        <v>463</v>
      </c>
      <c r="G6106" s="7" t="s">
        <v>13</v>
      </c>
      <c r="H6106" s="7" t="s">
        <v>13</v>
      </c>
      <c r="I6106" s="7" t="s">
        <v>13</v>
      </c>
      <c r="J6106" s="7" t="s">
        <v>13</v>
      </c>
      <c r="K6106" s="7" t="s">
        <v>13</v>
      </c>
      <c r="L6106" s="7" t="s">
        <v>13</v>
      </c>
      <c r="M6106" s="7" t="s">
        <v>13</v>
      </c>
      <c r="N6106" s="7" t="s">
        <v>13</v>
      </c>
      <c r="O6106" s="7" t="s">
        <v>13</v>
      </c>
      <c r="P6106" s="7" t="s">
        <v>13</v>
      </c>
      <c r="Q6106" s="7" t="s">
        <v>13</v>
      </c>
      <c r="R6106" s="7" t="s">
        <v>13</v>
      </c>
      <c r="S6106" s="7" t="s">
        <v>13</v>
      </c>
      <c r="T6106" s="7" t="s">
        <v>13</v>
      </c>
      <c r="U6106" s="7" t="s">
        <v>13</v>
      </c>
    </row>
    <row r="6107" spans="1:21">
      <c r="A6107" t="s">
        <v>4</v>
      </c>
      <c r="B6107" s="4" t="s">
        <v>5</v>
      </c>
      <c r="C6107" s="4" t="s">
        <v>14</v>
      </c>
      <c r="D6107" s="4" t="s">
        <v>10</v>
      </c>
      <c r="E6107" s="4" t="s">
        <v>14</v>
      </c>
      <c r="F6107" s="4" t="s">
        <v>6</v>
      </c>
      <c r="G6107" s="4" t="s">
        <v>6</v>
      </c>
      <c r="H6107" s="4" t="s">
        <v>6</v>
      </c>
      <c r="I6107" s="4" t="s">
        <v>6</v>
      </c>
      <c r="J6107" s="4" t="s">
        <v>6</v>
      </c>
      <c r="K6107" s="4" t="s">
        <v>6</v>
      </c>
      <c r="L6107" s="4" t="s">
        <v>6</v>
      </c>
      <c r="M6107" s="4" t="s">
        <v>6</v>
      </c>
      <c r="N6107" s="4" t="s">
        <v>6</v>
      </c>
      <c r="O6107" s="4" t="s">
        <v>6</v>
      </c>
      <c r="P6107" s="4" t="s">
        <v>6</v>
      </c>
      <c r="Q6107" s="4" t="s">
        <v>6</v>
      </c>
      <c r="R6107" s="4" t="s">
        <v>6</v>
      </c>
      <c r="S6107" s="4" t="s">
        <v>6</v>
      </c>
      <c r="T6107" s="4" t="s">
        <v>6</v>
      </c>
      <c r="U6107" s="4" t="s">
        <v>6</v>
      </c>
    </row>
    <row r="6108" spans="1:21">
      <c r="A6108" t="n">
        <v>48618</v>
      </c>
      <c r="B6108" s="59" t="n">
        <v>36</v>
      </c>
      <c r="C6108" s="7" t="n">
        <v>8</v>
      </c>
      <c r="D6108" s="7" t="n">
        <v>4</v>
      </c>
      <c r="E6108" s="7" t="n">
        <v>0</v>
      </c>
      <c r="F6108" s="7" t="s">
        <v>464</v>
      </c>
      <c r="G6108" s="7" t="s">
        <v>13</v>
      </c>
      <c r="H6108" s="7" t="s">
        <v>13</v>
      </c>
      <c r="I6108" s="7" t="s">
        <v>13</v>
      </c>
      <c r="J6108" s="7" t="s">
        <v>13</v>
      </c>
      <c r="K6108" s="7" t="s">
        <v>13</v>
      </c>
      <c r="L6108" s="7" t="s">
        <v>13</v>
      </c>
      <c r="M6108" s="7" t="s">
        <v>13</v>
      </c>
      <c r="N6108" s="7" t="s">
        <v>13</v>
      </c>
      <c r="O6108" s="7" t="s">
        <v>13</v>
      </c>
      <c r="P6108" s="7" t="s">
        <v>13</v>
      </c>
      <c r="Q6108" s="7" t="s">
        <v>13</v>
      </c>
      <c r="R6108" s="7" t="s">
        <v>13</v>
      </c>
      <c r="S6108" s="7" t="s">
        <v>13</v>
      </c>
      <c r="T6108" s="7" t="s">
        <v>13</v>
      </c>
      <c r="U6108" s="7" t="s">
        <v>13</v>
      </c>
    </row>
    <row r="6109" spans="1:21">
      <c r="A6109" t="s">
        <v>4</v>
      </c>
      <c r="B6109" s="4" t="s">
        <v>5</v>
      </c>
      <c r="C6109" s="4" t="s">
        <v>6</v>
      </c>
      <c r="D6109" s="4" t="s">
        <v>6</v>
      </c>
    </row>
    <row r="6110" spans="1:21">
      <c r="A6110" t="n">
        <v>48653</v>
      </c>
      <c r="B6110" s="42" t="n">
        <v>70</v>
      </c>
      <c r="C6110" s="7" t="s">
        <v>37</v>
      </c>
      <c r="D6110" s="7" t="s">
        <v>430</v>
      </c>
    </row>
    <row r="6111" spans="1:21">
      <c r="A6111" t="s">
        <v>4</v>
      </c>
      <c r="B6111" s="4" t="s">
        <v>5</v>
      </c>
      <c r="C6111" s="4" t="s">
        <v>14</v>
      </c>
      <c r="D6111" s="4" t="s">
        <v>14</v>
      </c>
      <c r="E6111" s="4" t="s">
        <v>24</v>
      </c>
      <c r="F6111" s="4" t="s">
        <v>24</v>
      </c>
      <c r="G6111" s="4" t="s">
        <v>24</v>
      </c>
      <c r="H6111" s="4" t="s">
        <v>10</v>
      </c>
    </row>
    <row r="6112" spans="1:21">
      <c r="A6112" t="n">
        <v>48669</v>
      </c>
      <c r="B6112" s="66" t="n">
        <v>45</v>
      </c>
      <c r="C6112" s="7" t="n">
        <v>2</v>
      </c>
      <c r="D6112" s="7" t="n">
        <v>3</v>
      </c>
      <c r="E6112" s="7" t="n">
        <v>-107.269996643066</v>
      </c>
      <c r="F6112" s="7" t="n">
        <v>2.15000009536743</v>
      </c>
      <c r="G6112" s="7" t="n">
        <v>132.729995727539</v>
      </c>
      <c r="H6112" s="7" t="n">
        <v>0</v>
      </c>
    </row>
    <row r="6113" spans="1:21">
      <c r="A6113" t="s">
        <v>4</v>
      </c>
      <c r="B6113" s="4" t="s">
        <v>5</v>
      </c>
      <c r="C6113" s="4" t="s">
        <v>14</v>
      </c>
      <c r="D6113" s="4" t="s">
        <v>14</v>
      </c>
      <c r="E6113" s="4" t="s">
        <v>24</v>
      </c>
      <c r="F6113" s="4" t="s">
        <v>24</v>
      </c>
      <c r="G6113" s="4" t="s">
        <v>24</v>
      </c>
      <c r="H6113" s="4" t="s">
        <v>10</v>
      </c>
      <c r="I6113" s="4" t="s">
        <v>14</v>
      </c>
    </row>
    <row r="6114" spans="1:21">
      <c r="A6114" t="n">
        <v>48686</v>
      </c>
      <c r="B6114" s="66" t="n">
        <v>45</v>
      </c>
      <c r="C6114" s="7" t="n">
        <v>4</v>
      </c>
      <c r="D6114" s="7" t="n">
        <v>3</v>
      </c>
      <c r="E6114" s="7" t="n">
        <v>357.220001220703</v>
      </c>
      <c r="F6114" s="7" t="n">
        <v>95.0699996948242</v>
      </c>
      <c r="G6114" s="7" t="n">
        <v>10</v>
      </c>
      <c r="H6114" s="7" t="n">
        <v>0</v>
      </c>
      <c r="I6114" s="7" t="n">
        <v>1</v>
      </c>
    </row>
    <row r="6115" spans="1:21">
      <c r="A6115" t="s">
        <v>4</v>
      </c>
      <c r="B6115" s="4" t="s">
        <v>5</v>
      </c>
      <c r="C6115" s="4" t="s">
        <v>14</v>
      </c>
      <c r="D6115" s="4" t="s">
        <v>14</v>
      </c>
      <c r="E6115" s="4" t="s">
        <v>24</v>
      </c>
      <c r="F6115" s="4" t="s">
        <v>10</v>
      </c>
    </row>
    <row r="6116" spans="1:21">
      <c r="A6116" t="n">
        <v>48704</v>
      </c>
      <c r="B6116" s="66" t="n">
        <v>45</v>
      </c>
      <c r="C6116" s="7" t="n">
        <v>5</v>
      </c>
      <c r="D6116" s="7" t="n">
        <v>3</v>
      </c>
      <c r="E6116" s="7" t="n">
        <v>16.8999996185303</v>
      </c>
      <c r="F6116" s="7" t="n">
        <v>0</v>
      </c>
    </row>
    <row r="6117" spans="1:21">
      <c r="A6117" t="s">
        <v>4</v>
      </c>
      <c r="B6117" s="4" t="s">
        <v>5</v>
      </c>
      <c r="C6117" s="4" t="s">
        <v>14</v>
      </c>
      <c r="D6117" s="4" t="s">
        <v>14</v>
      </c>
      <c r="E6117" s="4" t="s">
        <v>24</v>
      </c>
      <c r="F6117" s="4" t="s">
        <v>10</v>
      </c>
    </row>
    <row r="6118" spans="1:21">
      <c r="A6118" t="n">
        <v>48713</v>
      </c>
      <c r="B6118" s="66" t="n">
        <v>45</v>
      </c>
      <c r="C6118" s="7" t="n">
        <v>11</v>
      </c>
      <c r="D6118" s="7" t="n">
        <v>3</v>
      </c>
      <c r="E6118" s="7" t="n">
        <v>46.2000007629395</v>
      </c>
      <c r="F6118" s="7" t="n">
        <v>0</v>
      </c>
    </row>
    <row r="6119" spans="1:21">
      <c r="A6119" t="s">
        <v>4</v>
      </c>
      <c r="B6119" s="4" t="s">
        <v>5</v>
      </c>
      <c r="C6119" s="4" t="s">
        <v>14</v>
      </c>
      <c r="D6119" s="4" t="s">
        <v>14</v>
      </c>
      <c r="E6119" s="4" t="s">
        <v>24</v>
      </c>
      <c r="F6119" s="4" t="s">
        <v>10</v>
      </c>
    </row>
    <row r="6120" spans="1:21">
      <c r="A6120" t="n">
        <v>48722</v>
      </c>
      <c r="B6120" s="66" t="n">
        <v>45</v>
      </c>
      <c r="C6120" s="7" t="n">
        <v>5</v>
      </c>
      <c r="D6120" s="7" t="n">
        <v>3</v>
      </c>
      <c r="E6120" s="7" t="n">
        <v>10.3000001907349</v>
      </c>
      <c r="F6120" s="7" t="n">
        <v>3000</v>
      </c>
    </row>
    <row r="6121" spans="1:21">
      <c r="A6121" t="s">
        <v>4</v>
      </c>
      <c r="B6121" s="4" t="s">
        <v>5</v>
      </c>
      <c r="C6121" s="4" t="s">
        <v>14</v>
      </c>
    </row>
    <row r="6122" spans="1:21">
      <c r="A6122" t="n">
        <v>48731</v>
      </c>
      <c r="B6122" s="72" t="n">
        <v>116</v>
      </c>
      <c r="C6122" s="7" t="n">
        <v>0</v>
      </c>
    </row>
    <row r="6123" spans="1:21">
      <c r="A6123" t="s">
        <v>4</v>
      </c>
      <c r="B6123" s="4" t="s">
        <v>5</v>
      </c>
      <c r="C6123" s="4" t="s">
        <v>14</v>
      </c>
      <c r="D6123" s="4" t="s">
        <v>10</v>
      </c>
    </row>
    <row r="6124" spans="1:21">
      <c r="A6124" t="n">
        <v>48733</v>
      </c>
      <c r="B6124" s="72" t="n">
        <v>116</v>
      </c>
      <c r="C6124" s="7" t="n">
        <v>2</v>
      </c>
      <c r="D6124" s="7" t="n">
        <v>1</v>
      </c>
    </row>
    <row r="6125" spans="1:21">
      <c r="A6125" t="s">
        <v>4</v>
      </c>
      <c r="B6125" s="4" t="s">
        <v>5</v>
      </c>
      <c r="C6125" s="4" t="s">
        <v>14</v>
      </c>
      <c r="D6125" s="4" t="s">
        <v>9</v>
      </c>
    </row>
    <row r="6126" spans="1:21">
      <c r="A6126" t="n">
        <v>48737</v>
      </c>
      <c r="B6126" s="72" t="n">
        <v>116</v>
      </c>
      <c r="C6126" s="7" t="n">
        <v>5</v>
      </c>
      <c r="D6126" s="7" t="n">
        <v>1112014848</v>
      </c>
    </row>
    <row r="6127" spans="1:21">
      <c r="A6127" t="s">
        <v>4</v>
      </c>
      <c r="B6127" s="4" t="s">
        <v>5</v>
      </c>
      <c r="C6127" s="4" t="s">
        <v>14</v>
      </c>
      <c r="D6127" s="4" t="s">
        <v>10</v>
      </c>
    </row>
    <row r="6128" spans="1:21">
      <c r="A6128" t="n">
        <v>48743</v>
      </c>
      <c r="B6128" s="72" t="n">
        <v>116</v>
      </c>
      <c r="C6128" s="7" t="n">
        <v>6</v>
      </c>
      <c r="D6128" s="7" t="n">
        <v>1</v>
      </c>
    </row>
    <row r="6129" spans="1:9">
      <c r="A6129" t="s">
        <v>4</v>
      </c>
      <c r="B6129" s="4" t="s">
        <v>5</v>
      </c>
      <c r="C6129" s="4" t="s">
        <v>14</v>
      </c>
      <c r="D6129" s="4" t="s">
        <v>10</v>
      </c>
      <c r="E6129" s="4" t="s">
        <v>24</v>
      </c>
    </row>
    <row r="6130" spans="1:9">
      <c r="A6130" t="n">
        <v>48747</v>
      </c>
      <c r="B6130" s="37" t="n">
        <v>58</v>
      </c>
      <c r="C6130" s="7" t="n">
        <v>100</v>
      </c>
      <c r="D6130" s="7" t="n">
        <v>1000</v>
      </c>
      <c r="E6130" s="7" t="n">
        <v>1</v>
      </c>
    </row>
    <row r="6131" spans="1:9">
      <c r="A6131" t="s">
        <v>4</v>
      </c>
      <c r="B6131" s="4" t="s">
        <v>5</v>
      </c>
      <c r="C6131" s="4" t="s">
        <v>10</v>
      </c>
      <c r="D6131" s="4" t="s">
        <v>14</v>
      </c>
      <c r="E6131" s="4" t="s">
        <v>6</v>
      </c>
      <c r="F6131" s="4" t="s">
        <v>24</v>
      </c>
      <c r="G6131" s="4" t="s">
        <v>24</v>
      </c>
      <c r="H6131" s="4" t="s">
        <v>24</v>
      </c>
    </row>
    <row r="6132" spans="1:9">
      <c r="A6132" t="n">
        <v>48755</v>
      </c>
      <c r="B6132" s="60" t="n">
        <v>48</v>
      </c>
      <c r="C6132" s="7" t="n">
        <v>1562</v>
      </c>
      <c r="D6132" s="7" t="n">
        <v>0</v>
      </c>
      <c r="E6132" s="7" t="s">
        <v>460</v>
      </c>
      <c r="F6132" s="7" t="n">
        <v>-1</v>
      </c>
      <c r="G6132" s="7" t="n">
        <v>1</v>
      </c>
      <c r="H6132" s="7" t="n">
        <v>1.40129846432482e-45</v>
      </c>
    </row>
    <row r="6133" spans="1:9">
      <c r="A6133" t="s">
        <v>4</v>
      </c>
      <c r="B6133" s="4" t="s">
        <v>5</v>
      </c>
      <c r="C6133" s="4" t="s">
        <v>14</v>
      </c>
      <c r="D6133" s="4" t="s">
        <v>10</v>
      </c>
      <c r="E6133" s="4" t="s">
        <v>24</v>
      </c>
      <c r="F6133" s="4" t="s">
        <v>10</v>
      </c>
      <c r="G6133" s="4" t="s">
        <v>9</v>
      </c>
      <c r="H6133" s="4" t="s">
        <v>9</v>
      </c>
      <c r="I6133" s="4" t="s">
        <v>10</v>
      </c>
      <c r="J6133" s="4" t="s">
        <v>10</v>
      </c>
      <c r="K6133" s="4" t="s">
        <v>9</v>
      </c>
      <c r="L6133" s="4" t="s">
        <v>9</v>
      </c>
      <c r="M6133" s="4" t="s">
        <v>9</v>
      </c>
      <c r="N6133" s="4" t="s">
        <v>9</v>
      </c>
      <c r="O6133" s="4" t="s">
        <v>6</v>
      </c>
    </row>
    <row r="6134" spans="1:9">
      <c r="A6134" t="n">
        <v>48784</v>
      </c>
      <c r="B6134" s="11" t="n">
        <v>50</v>
      </c>
      <c r="C6134" s="7" t="n">
        <v>0</v>
      </c>
      <c r="D6134" s="7" t="n">
        <v>4416</v>
      </c>
      <c r="E6134" s="7" t="n">
        <v>0.800000011920929</v>
      </c>
      <c r="F6134" s="7" t="n">
        <v>200</v>
      </c>
      <c r="G6134" s="7" t="n">
        <v>0</v>
      </c>
      <c r="H6134" s="7" t="n">
        <v>-1069547520</v>
      </c>
      <c r="I6134" s="7" t="n">
        <v>0</v>
      </c>
      <c r="J6134" s="7" t="n">
        <v>65533</v>
      </c>
      <c r="K6134" s="7" t="n">
        <v>0</v>
      </c>
      <c r="L6134" s="7" t="n">
        <v>0</v>
      </c>
      <c r="M6134" s="7" t="n">
        <v>0</v>
      </c>
      <c r="N6134" s="7" t="n">
        <v>0</v>
      </c>
      <c r="O6134" s="7" t="s">
        <v>13</v>
      </c>
    </row>
    <row r="6135" spans="1:9">
      <c r="A6135" t="s">
        <v>4</v>
      </c>
      <c r="B6135" s="4" t="s">
        <v>5</v>
      </c>
      <c r="C6135" s="4" t="s">
        <v>14</v>
      </c>
      <c r="D6135" s="4" t="s">
        <v>10</v>
      </c>
      <c r="E6135" s="4" t="s">
        <v>6</v>
      </c>
      <c r="F6135" s="4" t="s">
        <v>6</v>
      </c>
      <c r="G6135" s="4" t="s">
        <v>14</v>
      </c>
    </row>
    <row r="6136" spans="1:9">
      <c r="A6136" t="n">
        <v>48823</v>
      </c>
      <c r="B6136" s="25" t="n">
        <v>32</v>
      </c>
      <c r="C6136" s="7" t="n">
        <v>0</v>
      </c>
      <c r="D6136" s="7" t="n">
        <v>1562</v>
      </c>
      <c r="E6136" s="7" t="s">
        <v>13</v>
      </c>
      <c r="F6136" s="7" t="s">
        <v>465</v>
      </c>
      <c r="G6136" s="7" t="n">
        <v>0</v>
      </c>
    </row>
    <row r="6137" spans="1:9">
      <c r="A6137" t="s">
        <v>4</v>
      </c>
      <c r="B6137" s="4" t="s">
        <v>5</v>
      </c>
      <c r="C6137" s="4" t="s">
        <v>10</v>
      </c>
    </row>
    <row r="6138" spans="1:9">
      <c r="A6138" t="n">
        <v>48843</v>
      </c>
      <c r="B6138" s="41" t="n">
        <v>16</v>
      </c>
      <c r="C6138" s="7" t="n">
        <v>1000</v>
      </c>
    </row>
    <row r="6139" spans="1:9">
      <c r="A6139" t="s">
        <v>4</v>
      </c>
      <c r="B6139" s="4" t="s">
        <v>5</v>
      </c>
      <c r="C6139" s="4" t="s">
        <v>14</v>
      </c>
      <c r="D6139" s="4" t="s">
        <v>10</v>
      </c>
      <c r="E6139" s="4" t="s">
        <v>24</v>
      </c>
      <c r="F6139" s="4" t="s">
        <v>10</v>
      </c>
      <c r="G6139" s="4" t="s">
        <v>9</v>
      </c>
      <c r="H6139" s="4" t="s">
        <v>9</v>
      </c>
      <c r="I6139" s="4" t="s">
        <v>10</v>
      </c>
      <c r="J6139" s="4" t="s">
        <v>10</v>
      </c>
      <c r="K6139" s="4" t="s">
        <v>9</v>
      </c>
      <c r="L6139" s="4" t="s">
        <v>9</v>
      </c>
      <c r="M6139" s="4" t="s">
        <v>9</v>
      </c>
      <c r="N6139" s="4" t="s">
        <v>9</v>
      </c>
      <c r="O6139" s="4" t="s">
        <v>6</v>
      </c>
    </row>
    <row r="6140" spans="1:9">
      <c r="A6140" t="n">
        <v>48846</v>
      </c>
      <c r="B6140" s="11" t="n">
        <v>50</v>
      </c>
      <c r="C6140" s="7" t="n">
        <v>0</v>
      </c>
      <c r="D6140" s="7" t="n">
        <v>4427</v>
      </c>
      <c r="E6140" s="7" t="n">
        <v>0.800000011920929</v>
      </c>
      <c r="F6140" s="7" t="n">
        <v>200</v>
      </c>
      <c r="G6140" s="7" t="n">
        <v>0</v>
      </c>
      <c r="H6140" s="7" t="n">
        <v>-1069547520</v>
      </c>
      <c r="I6140" s="7" t="n">
        <v>0</v>
      </c>
      <c r="J6140" s="7" t="n">
        <v>65533</v>
      </c>
      <c r="K6140" s="7" t="n">
        <v>0</v>
      </c>
      <c r="L6140" s="7" t="n">
        <v>0</v>
      </c>
      <c r="M6140" s="7" t="n">
        <v>0</v>
      </c>
      <c r="N6140" s="7" t="n">
        <v>0</v>
      </c>
      <c r="O6140" s="7" t="s">
        <v>13</v>
      </c>
    </row>
    <row r="6141" spans="1:9">
      <c r="A6141" t="s">
        <v>4</v>
      </c>
      <c r="B6141" s="4" t="s">
        <v>5</v>
      </c>
      <c r="C6141" s="4" t="s">
        <v>14</v>
      </c>
      <c r="D6141" s="4" t="s">
        <v>24</v>
      </c>
      <c r="E6141" s="4" t="s">
        <v>24</v>
      </c>
      <c r="F6141" s="4" t="s">
        <v>24</v>
      </c>
    </row>
    <row r="6142" spans="1:9">
      <c r="A6142" t="n">
        <v>48885</v>
      </c>
      <c r="B6142" s="66" t="n">
        <v>45</v>
      </c>
      <c r="C6142" s="7" t="n">
        <v>9</v>
      </c>
      <c r="D6142" s="7" t="n">
        <v>0.0299999993294477</v>
      </c>
      <c r="E6142" s="7" t="n">
        <v>0.0299999993294477</v>
      </c>
      <c r="F6142" s="7" t="n">
        <v>0.5</v>
      </c>
    </row>
    <row r="6143" spans="1:9">
      <c r="A6143" t="s">
        <v>4</v>
      </c>
      <c r="B6143" s="4" t="s">
        <v>5</v>
      </c>
      <c r="C6143" s="4" t="s">
        <v>14</v>
      </c>
      <c r="D6143" s="4" t="s">
        <v>10</v>
      </c>
      <c r="E6143" s="4" t="s">
        <v>24</v>
      </c>
      <c r="F6143" s="4" t="s">
        <v>10</v>
      </c>
      <c r="G6143" s="4" t="s">
        <v>9</v>
      </c>
      <c r="H6143" s="4" t="s">
        <v>9</v>
      </c>
      <c r="I6143" s="4" t="s">
        <v>10</v>
      </c>
      <c r="J6143" s="4" t="s">
        <v>10</v>
      </c>
      <c r="K6143" s="4" t="s">
        <v>9</v>
      </c>
      <c r="L6143" s="4" t="s">
        <v>9</v>
      </c>
      <c r="M6143" s="4" t="s">
        <v>9</v>
      </c>
      <c r="N6143" s="4" t="s">
        <v>9</v>
      </c>
      <c r="O6143" s="4" t="s">
        <v>6</v>
      </c>
    </row>
    <row r="6144" spans="1:9">
      <c r="A6144" t="n">
        <v>48899</v>
      </c>
      <c r="B6144" s="11" t="n">
        <v>50</v>
      </c>
      <c r="C6144" s="7" t="n">
        <v>0</v>
      </c>
      <c r="D6144" s="7" t="n">
        <v>4528</v>
      </c>
      <c r="E6144" s="7" t="n">
        <v>0.800000011920929</v>
      </c>
      <c r="F6144" s="7" t="n">
        <v>200</v>
      </c>
      <c r="G6144" s="7" t="n">
        <v>0</v>
      </c>
      <c r="H6144" s="7" t="n">
        <v>-1069547520</v>
      </c>
      <c r="I6144" s="7" t="n">
        <v>0</v>
      </c>
      <c r="J6144" s="7" t="n">
        <v>65533</v>
      </c>
      <c r="K6144" s="7" t="n">
        <v>0</v>
      </c>
      <c r="L6144" s="7" t="n">
        <v>0</v>
      </c>
      <c r="M6144" s="7" t="n">
        <v>0</v>
      </c>
      <c r="N6144" s="7" t="n">
        <v>0</v>
      </c>
      <c r="O6144" s="7" t="s">
        <v>13</v>
      </c>
    </row>
    <row r="6145" spans="1:15">
      <c r="A6145" t="s">
        <v>4</v>
      </c>
      <c r="B6145" s="4" t="s">
        <v>5</v>
      </c>
      <c r="C6145" s="4" t="s">
        <v>10</v>
      </c>
    </row>
    <row r="6146" spans="1:15">
      <c r="A6146" t="n">
        <v>48938</v>
      </c>
      <c r="B6146" s="41" t="n">
        <v>16</v>
      </c>
      <c r="C6146" s="7" t="n">
        <v>3000</v>
      </c>
    </row>
    <row r="6147" spans="1:15">
      <c r="A6147" t="s">
        <v>4</v>
      </c>
      <c r="B6147" s="4" t="s">
        <v>5</v>
      </c>
      <c r="C6147" s="4" t="s">
        <v>14</v>
      </c>
      <c r="D6147" s="4" t="s">
        <v>10</v>
      </c>
      <c r="E6147" s="4" t="s">
        <v>14</v>
      </c>
    </row>
    <row r="6148" spans="1:15">
      <c r="A6148" t="n">
        <v>48941</v>
      </c>
      <c r="B6148" s="14" t="n">
        <v>49</v>
      </c>
      <c r="C6148" s="7" t="n">
        <v>1</v>
      </c>
      <c r="D6148" s="7" t="n">
        <v>4000</v>
      </c>
      <c r="E6148" s="7" t="n">
        <v>0</v>
      </c>
    </row>
    <row r="6149" spans="1:15">
      <c r="A6149" t="s">
        <v>4</v>
      </c>
      <c r="B6149" s="4" t="s">
        <v>5</v>
      </c>
      <c r="C6149" s="4" t="s">
        <v>14</v>
      </c>
      <c r="D6149" s="4" t="s">
        <v>10</v>
      </c>
    </row>
    <row r="6150" spans="1:15">
      <c r="A6150" t="n">
        <v>48946</v>
      </c>
      <c r="B6150" s="14" t="n">
        <v>49</v>
      </c>
      <c r="C6150" s="7" t="n">
        <v>6</v>
      </c>
      <c r="D6150" s="7" t="n">
        <v>1</v>
      </c>
    </row>
    <row r="6151" spans="1:15">
      <c r="A6151" t="s">
        <v>4</v>
      </c>
      <c r="B6151" s="4" t="s">
        <v>5</v>
      </c>
      <c r="C6151" s="4" t="s">
        <v>14</v>
      </c>
      <c r="D6151" s="4" t="s">
        <v>24</v>
      </c>
      <c r="E6151" s="4" t="s">
        <v>10</v>
      </c>
      <c r="F6151" s="4" t="s">
        <v>14</v>
      </c>
    </row>
    <row r="6152" spans="1:15">
      <c r="A6152" t="n">
        <v>48950</v>
      </c>
      <c r="B6152" s="14" t="n">
        <v>49</v>
      </c>
      <c r="C6152" s="7" t="n">
        <v>3</v>
      </c>
      <c r="D6152" s="7" t="n">
        <v>0.699999988079071</v>
      </c>
      <c r="E6152" s="7" t="n">
        <v>500</v>
      </c>
      <c r="F6152" s="7" t="n">
        <v>0</v>
      </c>
    </row>
    <row r="6153" spans="1:15">
      <c r="A6153" t="s">
        <v>4</v>
      </c>
      <c r="B6153" s="4" t="s">
        <v>5</v>
      </c>
      <c r="C6153" s="4" t="s">
        <v>14</v>
      </c>
      <c r="D6153" s="4" t="s">
        <v>10</v>
      </c>
      <c r="E6153" s="4" t="s">
        <v>24</v>
      </c>
    </row>
    <row r="6154" spans="1:15">
      <c r="A6154" t="n">
        <v>48959</v>
      </c>
      <c r="B6154" s="37" t="n">
        <v>58</v>
      </c>
      <c r="C6154" s="7" t="n">
        <v>101</v>
      </c>
      <c r="D6154" s="7" t="n">
        <v>500</v>
      </c>
      <c r="E6154" s="7" t="n">
        <v>1</v>
      </c>
    </row>
    <row r="6155" spans="1:15">
      <c r="A6155" t="s">
        <v>4</v>
      </c>
      <c r="B6155" s="4" t="s">
        <v>5</v>
      </c>
      <c r="C6155" s="4" t="s">
        <v>14</v>
      </c>
      <c r="D6155" s="4" t="s">
        <v>10</v>
      </c>
    </row>
    <row r="6156" spans="1:15">
      <c r="A6156" t="n">
        <v>48967</v>
      </c>
      <c r="B6156" s="37" t="n">
        <v>58</v>
      </c>
      <c r="C6156" s="7" t="n">
        <v>254</v>
      </c>
      <c r="D6156" s="7" t="n">
        <v>0</v>
      </c>
    </row>
    <row r="6157" spans="1:15">
      <c r="A6157" t="s">
        <v>4</v>
      </c>
      <c r="B6157" s="4" t="s">
        <v>5</v>
      </c>
      <c r="C6157" s="4" t="s">
        <v>14</v>
      </c>
      <c r="D6157" s="4" t="s">
        <v>14</v>
      </c>
      <c r="E6157" s="4" t="s">
        <v>9</v>
      </c>
      <c r="F6157" s="4" t="s">
        <v>14</v>
      </c>
      <c r="G6157" s="4" t="s">
        <v>14</v>
      </c>
    </row>
    <row r="6158" spans="1:15">
      <c r="A6158" t="n">
        <v>48971</v>
      </c>
      <c r="B6158" s="28" t="n">
        <v>8</v>
      </c>
      <c r="C6158" s="7" t="n">
        <v>5</v>
      </c>
      <c r="D6158" s="7" t="n">
        <v>0</v>
      </c>
      <c r="E6158" s="7" t="n">
        <v>7</v>
      </c>
      <c r="F6158" s="7" t="n">
        <v>19</v>
      </c>
      <c r="G6158" s="7" t="n">
        <v>1</v>
      </c>
    </row>
    <row r="6159" spans="1:15">
      <c r="A6159" t="s">
        <v>4</v>
      </c>
      <c r="B6159" s="4" t="s">
        <v>5</v>
      </c>
      <c r="C6159" s="4" t="s">
        <v>14</v>
      </c>
      <c r="D6159" s="4" t="s">
        <v>10</v>
      </c>
      <c r="E6159" s="4" t="s">
        <v>10</v>
      </c>
      <c r="F6159" s="4" t="s">
        <v>9</v>
      </c>
      <c r="G6159" s="4" t="s">
        <v>9</v>
      </c>
      <c r="H6159" s="4" t="s">
        <v>9</v>
      </c>
    </row>
    <row r="6160" spans="1:15">
      <c r="A6160" t="n">
        <v>48980</v>
      </c>
      <c r="B6160" s="89" t="n">
        <v>97</v>
      </c>
      <c r="C6160" s="7" t="n">
        <v>6</v>
      </c>
      <c r="D6160" s="7" t="n">
        <v>0</v>
      </c>
      <c r="E6160" s="7" t="n">
        <v>0</v>
      </c>
      <c r="F6160" s="7" t="n">
        <v>1084227584</v>
      </c>
      <c r="G6160" s="7" t="n">
        <v>1084227584</v>
      </c>
      <c r="H6160" s="7" t="n">
        <v>1084227584</v>
      </c>
    </row>
    <row r="6161" spans="1:8">
      <c r="A6161" t="s">
        <v>4</v>
      </c>
      <c r="B6161" s="4" t="s">
        <v>5</v>
      </c>
      <c r="C6161" s="4" t="s">
        <v>14</v>
      </c>
      <c r="D6161" s="4" t="s">
        <v>10</v>
      </c>
      <c r="E6161" s="4" t="s">
        <v>24</v>
      </c>
      <c r="F6161" s="4" t="s">
        <v>10</v>
      </c>
      <c r="G6161" s="4" t="s">
        <v>9</v>
      </c>
      <c r="H6161" s="4" t="s">
        <v>9</v>
      </c>
      <c r="I6161" s="4" t="s">
        <v>10</v>
      </c>
      <c r="J6161" s="4" t="s">
        <v>10</v>
      </c>
      <c r="K6161" s="4" t="s">
        <v>9</v>
      </c>
      <c r="L6161" s="4" t="s">
        <v>9</v>
      </c>
      <c r="M6161" s="4" t="s">
        <v>9</v>
      </c>
      <c r="N6161" s="4" t="s">
        <v>9</v>
      </c>
      <c r="O6161" s="4" t="s">
        <v>6</v>
      </c>
    </row>
    <row r="6162" spans="1:8">
      <c r="A6162" t="n">
        <v>48998</v>
      </c>
      <c r="B6162" s="11" t="n">
        <v>50</v>
      </c>
      <c r="C6162" s="7" t="n">
        <v>0</v>
      </c>
      <c r="D6162" s="7" t="n">
        <v>8203</v>
      </c>
      <c r="E6162" s="7" t="n">
        <v>0.5</v>
      </c>
      <c r="F6162" s="7" t="n">
        <v>500</v>
      </c>
      <c r="G6162" s="7" t="n">
        <v>0</v>
      </c>
      <c r="H6162" s="7" t="n">
        <v>0</v>
      </c>
      <c r="I6162" s="7" t="n">
        <v>0</v>
      </c>
      <c r="J6162" s="7" t="n">
        <v>65533</v>
      </c>
      <c r="K6162" s="7" t="n">
        <v>0</v>
      </c>
      <c r="L6162" s="7" t="n">
        <v>0</v>
      </c>
      <c r="M6162" s="7" t="n">
        <v>0</v>
      </c>
      <c r="N6162" s="7" t="n">
        <v>0</v>
      </c>
      <c r="O6162" s="7" t="s">
        <v>13</v>
      </c>
    </row>
    <row r="6163" spans="1:8">
      <c r="A6163" t="s">
        <v>4</v>
      </c>
      <c r="B6163" s="4" t="s">
        <v>5</v>
      </c>
      <c r="C6163" s="4" t="s">
        <v>14</v>
      </c>
      <c r="D6163" s="4" t="s">
        <v>10</v>
      </c>
      <c r="E6163" s="4" t="s">
        <v>24</v>
      </c>
      <c r="F6163" s="4" t="s">
        <v>10</v>
      </c>
      <c r="G6163" s="4" t="s">
        <v>9</v>
      </c>
      <c r="H6163" s="4" t="s">
        <v>9</v>
      </c>
      <c r="I6163" s="4" t="s">
        <v>10</v>
      </c>
      <c r="J6163" s="4" t="s">
        <v>10</v>
      </c>
      <c r="K6163" s="4" t="s">
        <v>9</v>
      </c>
      <c r="L6163" s="4" t="s">
        <v>9</v>
      </c>
      <c r="M6163" s="4" t="s">
        <v>9</v>
      </c>
      <c r="N6163" s="4" t="s">
        <v>9</v>
      </c>
      <c r="O6163" s="4" t="s">
        <v>6</v>
      </c>
    </row>
    <row r="6164" spans="1:8">
      <c r="A6164" t="n">
        <v>49037</v>
      </c>
      <c r="B6164" s="11" t="n">
        <v>50</v>
      </c>
      <c r="C6164" s="7" t="n">
        <v>0</v>
      </c>
      <c r="D6164" s="7" t="n">
        <v>8203</v>
      </c>
      <c r="E6164" s="7" t="n">
        <v>0.5</v>
      </c>
      <c r="F6164" s="7" t="n">
        <v>500</v>
      </c>
      <c r="G6164" s="7" t="n">
        <v>0</v>
      </c>
      <c r="H6164" s="7" t="n">
        <v>0</v>
      </c>
      <c r="I6164" s="7" t="n">
        <v>0</v>
      </c>
      <c r="J6164" s="7" t="n">
        <v>65533</v>
      </c>
      <c r="K6164" s="7" t="n">
        <v>0</v>
      </c>
      <c r="L6164" s="7" t="n">
        <v>0</v>
      </c>
      <c r="M6164" s="7" t="n">
        <v>0</v>
      </c>
      <c r="N6164" s="7" t="n">
        <v>0</v>
      </c>
      <c r="O6164" s="7" t="s">
        <v>13</v>
      </c>
    </row>
    <row r="6165" spans="1:8">
      <c r="A6165" t="s">
        <v>4</v>
      </c>
      <c r="B6165" s="4" t="s">
        <v>5</v>
      </c>
      <c r="C6165" s="4" t="s">
        <v>14</v>
      </c>
      <c r="D6165" s="4" t="s">
        <v>10</v>
      </c>
      <c r="E6165" s="4" t="s">
        <v>9</v>
      </c>
      <c r="F6165" s="4" t="s">
        <v>10</v>
      </c>
    </row>
    <row r="6166" spans="1:8">
      <c r="A6166" t="n">
        <v>49076</v>
      </c>
      <c r="B6166" s="11" t="n">
        <v>50</v>
      </c>
      <c r="C6166" s="7" t="n">
        <v>3</v>
      </c>
      <c r="D6166" s="7" t="n">
        <v>8060</v>
      </c>
      <c r="E6166" s="7" t="n">
        <v>0</v>
      </c>
      <c r="F6166" s="7" t="n">
        <v>500</v>
      </c>
    </row>
    <row r="6167" spans="1:8">
      <c r="A6167" t="s">
        <v>4</v>
      </c>
      <c r="B6167" s="4" t="s">
        <v>5</v>
      </c>
      <c r="C6167" s="4" t="s">
        <v>14</v>
      </c>
      <c r="D6167" s="4" t="s">
        <v>14</v>
      </c>
      <c r="E6167" s="4" t="s">
        <v>24</v>
      </c>
      <c r="F6167" s="4" t="s">
        <v>24</v>
      </c>
      <c r="G6167" s="4" t="s">
        <v>24</v>
      </c>
      <c r="H6167" s="4" t="s">
        <v>10</v>
      </c>
    </row>
    <row r="6168" spans="1:8">
      <c r="A6168" t="n">
        <v>49086</v>
      </c>
      <c r="B6168" s="66" t="n">
        <v>45</v>
      </c>
      <c r="C6168" s="7" t="n">
        <v>2</v>
      </c>
      <c r="D6168" s="7" t="n">
        <v>3</v>
      </c>
      <c r="E6168" s="7" t="n">
        <v>-0.180000007152557</v>
      </c>
      <c r="F6168" s="7" t="n">
        <v>-499.049987792969</v>
      </c>
      <c r="G6168" s="7" t="n">
        <v>-0.140000000596046</v>
      </c>
      <c r="H6168" s="7" t="n">
        <v>0</v>
      </c>
    </row>
    <row r="6169" spans="1:8">
      <c r="A6169" t="s">
        <v>4</v>
      </c>
      <c r="B6169" s="4" t="s">
        <v>5</v>
      </c>
      <c r="C6169" s="4" t="s">
        <v>14</v>
      </c>
      <c r="D6169" s="4" t="s">
        <v>14</v>
      </c>
      <c r="E6169" s="4" t="s">
        <v>24</v>
      </c>
      <c r="F6169" s="4" t="s">
        <v>24</v>
      </c>
      <c r="G6169" s="4" t="s">
        <v>24</v>
      </c>
      <c r="H6169" s="4" t="s">
        <v>10</v>
      </c>
      <c r="I6169" s="4" t="s">
        <v>14</v>
      </c>
    </row>
    <row r="6170" spans="1:8">
      <c r="A6170" t="n">
        <v>49103</v>
      </c>
      <c r="B6170" s="66" t="n">
        <v>45</v>
      </c>
      <c r="C6170" s="7" t="n">
        <v>4</v>
      </c>
      <c r="D6170" s="7" t="n">
        <v>3</v>
      </c>
      <c r="E6170" s="7" t="n">
        <v>348.399993896484</v>
      </c>
      <c r="F6170" s="7" t="n">
        <v>334.690002441406</v>
      </c>
      <c r="G6170" s="7" t="n">
        <v>10</v>
      </c>
      <c r="H6170" s="7" t="n">
        <v>0</v>
      </c>
      <c r="I6170" s="7" t="n">
        <v>0</v>
      </c>
    </row>
    <row r="6171" spans="1:8">
      <c r="A6171" t="s">
        <v>4</v>
      </c>
      <c r="B6171" s="4" t="s">
        <v>5</v>
      </c>
      <c r="C6171" s="4" t="s">
        <v>14</v>
      </c>
      <c r="D6171" s="4" t="s">
        <v>14</v>
      </c>
      <c r="E6171" s="4" t="s">
        <v>24</v>
      </c>
      <c r="F6171" s="4" t="s">
        <v>10</v>
      </c>
    </row>
    <row r="6172" spans="1:8">
      <c r="A6172" t="n">
        <v>49121</v>
      </c>
      <c r="B6172" s="66" t="n">
        <v>45</v>
      </c>
      <c r="C6172" s="7" t="n">
        <v>5</v>
      </c>
      <c r="D6172" s="7" t="n">
        <v>3</v>
      </c>
      <c r="E6172" s="7" t="n">
        <v>1.29999995231628</v>
      </c>
      <c r="F6172" s="7" t="n">
        <v>0</v>
      </c>
    </row>
    <row r="6173" spans="1:8">
      <c r="A6173" t="s">
        <v>4</v>
      </c>
      <c r="B6173" s="4" t="s">
        <v>5</v>
      </c>
      <c r="C6173" s="4" t="s">
        <v>14</v>
      </c>
      <c r="D6173" s="4" t="s">
        <v>14</v>
      </c>
      <c r="E6173" s="4" t="s">
        <v>24</v>
      </c>
      <c r="F6173" s="4" t="s">
        <v>10</v>
      </c>
    </row>
    <row r="6174" spans="1:8">
      <c r="A6174" t="n">
        <v>49130</v>
      </c>
      <c r="B6174" s="66" t="n">
        <v>45</v>
      </c>
      <c r="C6174" s="7" t="n">
        <v>11</v>
      </c>
      <c r="D6174" s="7" t="n">
        <v>3</v>
      </c>
      <c r="E6174" s="7" t="n">
        <v>39.2999992370605</v>
      </c>
      <c r="F6174" s="7" t="n">
        <v>0</v>
      </c>
    </row>
    <row r="6175" spans="1:8">
      <c r="A6175" t="s">
        <v>4</v>
      </c>
      <c r="B6175" s="4" t="s">
        <v>5</v>
      </c>
      <c r="C6175" s="4" t="s">
        <v>14</v>
      </c>
      <c r="D6175" s="4" t="s">
        <v>14</v>
      </c>
      <c r="E6175" s="4" t="s">
        <v>24</v>
      </c>
      <c r="F6175" s="4" t="s">
        <v>10</v>
      </c>
    </row>
    <row r="6176" spans="1:8">
      <c r="A6176" t="n">
        <v>49139</v>
      </c>
      <c r="B6176" s="66" t="n">
        <v>45</v>
      </c>
      <c r="C6176" s="7" t="n">
        <v>5</v>
      </c>
      <c r="D6176" s="7" t="n">
        <v>3</v>
      </c>
      <c r="E6176" s="7" t="n">
        <v>1.10000002384186</v>
      </c>
      <c r="F6176" s="7" t="n">
        <v>1000</v>
      </c>
    </row>
    <row r="6177" spans="1:15">
      <c r="A6177" t="s">
        <v>4</v>
      </c>
      <c r="B6177" s="4" t="s">
        <v>5</v>
      </c>
      <c r="C6177" s="4" t="s">
        <v>10</v>
      </c>
      <c r="D6177" s="4" t="s">
        <v>9</v>
      </c>
    </row>
    <row r="6178" spans="1:15">
      <c r="A6178" t="n">
        <v>49148</v>
      </c>
      <c r="B6178" s="79" t="n">
        <v>44</v>
      </c>
      <c r="C6178" s="7" t="n">
        <v>0</v>
      </c>
      <c r="D6178" s="7" t="n">
        <v>128</v>
      </c>
    </row>
    <row r="6179" spans="1:15">
      <c r="A6179" t="s">
        <v>4</v>
      </c>
      <c r="B6179" s="4" t="s">
        <v>5</v>
      </c>
      <c r="C6179" s="4" t="s">
        <v>10</v>
      </c>
      <c r="D6179" s="4" t="s">
        <v>9</v>
      </c>
    </row>
    <row r="6180" spans="1:15">
      <c r="A6180" t="n">
        <v>49155</v>
      </c>
      <c r="B6180" s="79" t="n">
        <v>44</v>
      </c>
      <c r="C6180" s="7" t="n">
        <v>7032</v>
      </c>
      <c r="D6180" s="7" t="n">
        <v>128</v>
      </c>
    </row>
    <row r="6181" spans="1:15">
      <c r="A6181" t="s">
        <v>4</v>
      </c>
      <c r="B6181" s="4" t="s">
        <v>5</v>
      </c>
      <c r="C6181" s="4" t="s">
        <v>14</v>
      </c>
      <c r="D6181" s="4" t="s">
        <v>6</v>
      </c>
      <c r="E6181" s="4" t="s">
        <v>10</v>
      </c>
    </row>
    <row r="6182" spans="1:15">
      <c r="A6182" t="n">
        <v>49162</v>
      </c>
      <c r="B6182" s="23" t="n">
        <v>94</v>
      </c>
      <c r="C6182" s="7" t="n">
        <v>0</v>
      </c>
      <c r="D6182" s="7" t="s">
        <v>42</v>
      </c>
      <c r="E6182" s="7" t="n">
        <v>4</v>
      </c>
    </row>
    <row r="6183" spans="1:15">
      <c r="A6183" t="s">
        <v>4</v>
      </c>
      <c r="B6183" s="4" t="s">
        <v>5</v>
      </c>
      <c r="C6183" s="4" t="s">
        <v>14</v>
      </c>
      <c r="D6183" s="4" t="s">
        <v>6</v>
      </c>
      <c r="E6183" s="4" t="s">
        <v>10</v>
      </c>
    </row>
    <row r="6184" spans="1:15">
      <c r="A6184" t="n">
        <v>49170</v>
      </c>
      <c r="B6184" s="23" t="n">
        <v>94</v>
      </c>
      <c r="C6184" s="7" t="n">
        <v>1</v>
      </c>
      <c r="D6184" s="7" t="s">
        <v>37</v>
      </c>
      <c r="E6184" s="7" t="n">
        <v>4</v>
      </c>
    </row>
    <row r="6185" spans="1:15">
      <c r="A6185" t="s">
        <v>4</v>
      </c>
      <c r="B6185" s="4" t="s">
        <v>5</v>
      </c>
      <c r="C6185" s="4" t="s">
        <v>14</v>
      </c>
      <c r="D6185" s="4" t="s">
        <v>10</v>
      </c>
      <c r="E6185" s="4" t="s">
        <v>6</v>
      </c>
      <c r="F6185" s="4" t="s">
        <v>6</v>
      </c>
      <c r="G6185" s="4" t="s">
        <v>6</v>
      </c>
      <c r="H6185" s="4" t="s">
        <v>6</v>
      </c>
    </row>
    <row r="6186" spans="1:15">
      <c r="A6186" t="n">
        <v>49183</v>
      </c>
      <c r="B6186" s="57" t="n">
        <v>51</v>
      </c>
      <c r="C6186" s="7" t="n">
        <v>3</v>
      </c>
      <c r="D6186" s="7" t="n">
        <v>0</v>
      </c>
      <c r="E6186" s="7" t="s">
        <v>177</v>
      </c>
      <c r="F6186" s="7" t="s">
        <v>178</v>
      </c>
      <c r="G6186" s="7" t="s">
        <v>169</v>
      </c>
      <c r="H6186" s="7" t="s">
        <v>170</v>
      </c>
    </row>
    <row r="6187" spans="1:15">
      <c r="A6187" t="s">
        <v>4</v>
      </c>
      <c r="B6187" s="4" t="s">
        <v>5</v>
      </c>
      <c r="C6187" s="4" t="s">
        <v>14</v>
      </c>
      <c r="D6187" s="4" t="s">
        <v>10</v>
      </c>
    </row>
    <row r="6188" spans="1:15">
      <c r="A6188" t="n">
        <v>49196</v>
      </c>
      <c r="B6188" s="37" t="n">
        <v>58</v>
      </c>
      <c r="C6188" s="7" t="n">
        <v>255</v>
      </c>
      <c r="D6188" s="7" t="n">
        <v>0</v>
      </c>
    </row>
    <row r="6189" spans="1:15">
      <c r="A6189" t="s">
        <v>4</v>
      </c>
      <c r="B6189" s="4" t="s">
        <v>5</v>
      </c>
      <c r="C6189" s="4" t="s">
        <v>14</v>
      </c>
      <c r="D6189" s="4" t="s">
        <v>14</v>
      </c>
      <c r="E6189" s="4" t="s">
        <v>14</v>
      </c>
      <c r="F6189" s="4" t="s">
        <v>14</v>
      </c>
    </row>
    <row r="6190" spans="1:15">
      <c r="A6190" t="n">
        <v>49200</v>
      </c>
      <c r="B6190" s="8" t="n">
        <v>14</v>
      </c>
      <c r="C6190" s="7" t="n">
        <v>0</v>
      </c>
      <c r="D6190" s="7" t="n">
        <v>1</v>
      </c>
      <c r="E6190" s="7" t="n">
        <v>0</v>
      </c>
      <c r="F6190" s="7" t="n">
        <v>0</v>
      </c>
    </row>
    <row r="6191" spans="1:15">
      <c r="A6191" t="s">
        <v>4</v>
      </c>
      <c r="B6191" s="4" t="s">
        <v>5</v>
      </c>
      <c r="C6191" s="4" t="s">
        <v>14</v>
      </c>
      <c r="D6191" s="4" t="s">
        <v>10</v>
      </c>
      <c r="E6191" s="4" t="s">
        <v>6</v>
      </c>
    </row>
    <row r="6192" spans="1:15">
      <c r="A6192" t="n">
        <v>49205</v>
      </c>
      <c r="B6192" s="57" t="n">
        <v>51</v>
      </c>
      <c r="C6192" s="7" t="n">
        <v>4</v>
      </c>
      <c r="D6192" s="7" t="n">
        <v>7032</v>
      </c>
      <c r="E6192" s="7" t="s">
        <v>152</v>
      </c>
    </row>
    <row r="6193" spans="1:8">
      <c r="A6193" t="s">
        <v>4</v>
      </c>
      <c r="B6193" s="4" t="s">
        <v>5</v>
      </c>
      <c r="C6193" s="4" t="s">
        <v>10</v>
      </c>
    </row>
    <row r="6194" spans="1:8">
      <c r="A6194" t="n">
        <v>49218</v>
      </c>
      <c r="B6194" s="41" t="n">
        <v>16</v>
      </c>
      <c r="C6194" s="7" t="n">
        <v>0</v>
      </c>
    </row>
    <row r="6195" spans="1:8">
      <c r="A6195" t="s">
        <v>4</v>
      </c>
      <c r="B6195" s="4" t="s">
        <v>5</v>
      </c>
      <c r="C6195" s="4" t="s">
        <v>10</v>
      </c>
      <c r="D6195" s="4" t="s">
        <v>14</v>
      </c>
      <c r="E6195" s="4" t="s">
        <v>9</v>
      </c>
      <c r="F6195" s="4" t="s">
        <v>50</v>
      </c>
      <c r="G6195" s="4" t="s">
        <v>14</v>
      </c>
      <c r="H6195" s="4" t="s">
        <v>14</v>
      </c>
      <c r="I6195" s="4" t="s">
        <v>14</v>
      </c>
    </row>
    <row r="6196" spans="1:8">
      <c r="A6196" t="n">
        <v>49221</v>
      </c>
      <c r="B6196" s="58" t="n">
        <v>26</v>
      </c>
      <c r="C6196" s="7" t="n">
        <v>7032</v>
      </c>
      <c r="D6196" s="7" t="n">
        <v>17</v>
      </c>
      <c r="E6196" s="7" t="n">
        <v>18955</v>
      </c>
      <c r="F6196" s="7" t="s">
        <v>466</v>
      </c>
      <c r="G6196" s="7" t="n">
        <v>8</v>
      </c>
      <c r="H6196" s="7" t="n">
        <v>2</v>
      </c>
      <c r="I6196" s="7" t="n">
        <v>0</v>
      </c>
    </row>
    <row r="6197" spans="1:8">
      <c r="A6197" t="s">
        <v>4</v>
      </c>
      <c r="B6197" s="4" t="s">
        <v>5</v>
      </c>
      <c r="C6197" s="4" t="s">
        <v>10</v>
      </c>
    </row>
    <row r="6198" spans="1:8">
      <c r="A6198" t="n">
        <v>49245</v>
      </c>
      <c r="B6198" s="41" t="n">
        <v>16</v>
      </c>
      <c r="C6198" s="7" t="n">
        <v>1</v>
      </c>
    </row>
    <row r="6199" spans="1:8">
      <c r="A6199" t="s">
        <v>4</v>
      </c>
      <c r="B6199" s="4" t="s">
        <v>5</v>
      </c>
      <c r="C6199" s="4" t="s">
        <v>14</v>
      </c>
      <c r="D6199" s="4" t="s">
        <v>10</v>
      </c>
    </row>
    <row r="6200" spans="1:8">
      <c r="A6200" t="n">
        <v>49248</v>
      </c>
      <c r="B6200" s="11" t="n">
        <v>50</v>
      </c>
      <c r="C6200" s="7" t="n">
        <v>52</v>
      </c>
      <c r="D6200" s="7" t="n">
        <v>18955</v>
      </c>
    </row>
    <row r="6201" spans="1:8">
      <c r="A6201" t="s">
        <v>4</v>
      </c>
      <c r="B6201" s="4" t="s">
        <v>5</v>
      </c>
      <c r="C6201" s="4" t="s">
        <v>10</v>
      </c>
    </row>
    <row r="6202" spans="1:8">
      <c r="A6202" t="n">
        <v>49252</v>
      </c>
      <c r="B6202" s="41" t="n">
        <v>16</v>
      </c>
      <c r="C6202" s="7" t="n">
        <v>500</v>
      </c>
    </row>
    <row r="6203" spans="1:8">
      <c r="A6203" t="s">
        <v>4</v>
      </c>
      <c r="B6203" s="4" t="s">
        <v>5</v>
      </c>
      <c r="C6203" s="4" t="s">
        <v>10</v>
      </c>
      <c r="D6203" s="4" t="s">
        <v>14</v>
      </c>
    </row>
    <row r="6204" spans="1:8">
      <c r="A6204" t="n">
        <v>49255</v>
      </c>
      <c r="B6204" s="69" t="n">
        <v>89</v>
      </c>
      <c r="C6204" s="7" t="n">
        <v>65533</v>
      </c>
      <c r="D6204" s="7" t="n">
        <v>0</v>
      </c>
    </row>
    <row r="6205" spans="1:8">
      <c r="A6205" t="s">
        <v>4</v>
      </c>
      <c r="B6205" s="4" t="s">
        <v>5</v>
      </c>
      <c r="C6205" s="4" t="s">
        <v>10</v>
      </c>
      <c r="D6205" s="4" t="s">
        <v>14</v>
      </c>
    </row>
    <row r="6206" spans="1:8">
      <c r="A6206" t="n">
        <v>49259</v>
      </c>
      <c r="B6206" s="69" t="n">
        <v>89</v>
      </c>
      <c r="C6206" s="7" t="n">
        <v>65533</v>
      </c>
      <c r="D6206" s="7" t="n">
        <v>1</v>
      </c>
    </row>
    <row r="6207" spans="1:8">
      <c r="A6207" t="s">
        <v>4</v>
      </c>
      <c r="B6207" s="4" t="s">
        <v>5</v>
      </c>
      <c r="C6207" s="4" t="s">
        <v>9</v>
      </c>
    </row>
    <row r="6208" spans="1:8">
      <c r="A6208" t="n">
        <v>49263</v>
      </c>
      <c r="B6208" s="44" t="n">
        <v>15</v>
      </c>
      <c r="C6208" s="7" t="n">
        <v>256</v>
      </c>
    </row>
    <row r="6209" spans="1:9">
      <c r="A6209" t="s">
        <v>4</v>
      </c>
      <c r="B6209" s="4" t="s">
        <v>5</v>
      </c>
      <c r="C6209" s="4" t="s">
        <v>14</v>
      </c>
      <c r="D6209" s="4" t="s">
        <v>24</v>
      </c>
      <c r="E6209" s="4" t="s">
        <v>24</v>
      </c>
      <c r="F6209" s="4" t="s">
        <v>24</v>
      </c>
    </row>
    <row r="6210" spans="1:9">
      <c r="A6210" t="n">
        <v>49268</v>
      </c>
      <c r="B6210" s="66" t="n">
        <v>45</v>
      </c>
      <c r="C6210" s="7" t="n">
        <v>9</v>
      </c>
      <c r="D6210" s="7" t="n">
        <v>0.0199999995529652</v>
      </c>
      <c r="E6210" s="7" t="n">
        <v>0.0199999995529652</v>
      </c>
      <c r="F6210" s="7" t="n">
        <v>0.5</v>
      </c>
    </row>
    <row r="6211" spans="1:9">
      <c r="A6211" t="s">
        <v>4</v>
      </c>
      <c r="B6211" s="4" t="s">
        <v>5</v>
      </c>
      <c r="C6211" s="4" t="s">
        <v>14</v>
      </c>
      <c r="D6211" s="4" t="s">
        <v>10</v>
      </c>
      <c r="E6211" s="4" t="s">
        <v>6</v>
      </c>
    </row>
    <row r="6212" spans="1:9">
      <c r="A6212" t="n">
        <v>49282</v>
      </c>
      <c r="B6212" s="57" t="n">
        <v>51</v>
      </c>
      <c r="C6212" s="7" t="n">
        <v>4</v>
      </c>
      <c r="D6212" s="7" t="n">
        <v>0</v>
      </c>
      <c r="E6212" s="7" t="s">
        <v>198</v>
      </c>
    </row>
    <row r="6213" spans="1:9">
      <c r="A6213" t="s">
        <v>4</v>
      </c>
      <c r="B6213" s="4" t="s">
        <v>5</v>
      </c>
      <c r="C6213" s="4" t="s">
        <v>10</v>
      </c>
    </row>
    <row r="6214" spans="1:9">
      <c r="A6214" t="n">
        <v>49295</v>
      </c>
      <c r="B6214" s="41" t="n">
        <v>16</v>
      </c>
      <c r="C6214" s="7" t="n">
        <v>0</v>
      </c>
    </row>
    <row r="6215" spans="1:9">
      <c r="A6215" t="s">
        <v>4</v>
      </c>
      <c r="B6215" s="4" t="s">
        <v>5</v>
      </c>
      <c r="C6215" s="4" t="s">
        <v>10</v>
      </c>
      <c r="D6215" s="4" t="s">
        <v>14</v>
      </c>
      <c r="E6215" s="4" t="s">
        <v>9</v>
      </c>
      <c r="F6215" s="4" t="s">
        <v>50</v>
      </c>
      <c r="G6215" s="4" t="s">
        <v>14</v>
      </c>
      <c r="H6215" s="4" t="s">
        <v>14</v>
      </c>
      <c r="I6215" s="4" t="s">
        <v>14</v>
      </c>
    </row>
    <row r="6216" spans="1:9">
      <c r="A6216" t="n">
        <v>49298</v>
      </c>
      <c r="B6216" s="58" t="n">
        <v>26</v>
      </c>
      <c r="C6216" s="7" t="n">
        <v>0</v>
      </c>
      <c r="D6216" s="7" t="n">
        <v>17</v>
      </c>
      <c r="E6216" s="7" t="n">
        <v>53967</v>
      </c>
      <c r="F6216" s="7" t="s">
        <v>467</v>
      </c>
      <c r="G6216" s="7" t="n">
        <v>8</v>
      </c>
      <c r="H6216" s="7" t="n">
        <v>2</v>
      </c>
      <c r="I6216" s="7" t="n">
        <v>0</v>
      </c>
    </row>
    <row r="6217" spans="1:9">
      <c r="A6217" t="s">
        <v>4</v>
      </c>
      <c r="B6217" s="4" t="s">
        <v>5</v>
      </c>
      <c r="C6217" s="4" t="s">
        <v>10</v>
      </c>
    </row>
    <row r="6218" spans="1:9">
      <c r="A6218" t="n">
        <v>49339</v>
      </c>
      <c r="B6218" s="41" t="n">
        <v>16</v>
      </c>
      <c r="C6218" s="7" t="n">
        <v>1</v>
      </c>
    </row>
    <row r="6219" spans="1:9">
      <c r="A6219" t="s">
        <v>4</v>
      </c>
      <c r="B6219" s="4" t="s">
        <v>5</v>
      </c>
      <c r="C6219" s="4" t="s">
        <v>14</v>
      </c>
      <c r="D6219" s="4" t="s">
        <v>10</v>
      </c>
    </row>
    <row r="6220" spans="1:9">
      <c r="A6220" t="n">
        <v>49342</v>
      </c>
      <c r="B6220" s="11" t="n">
        <v>50</v>
      </c>
      <c r="C6220" s="7" t="n">
        <v>52</v>
      </c>
      <c r="D6220" s="7" t="n">
        <v>53967</v>
      </c>
    </row>
    <row r="6221" spans="1:9">
      <c r="A6221" t="s">
        <v>4</v>
      </c>
      <c r="B6221" s="4" t="s">
        <v>5</v>
      </c>
      <c r="C6221" s="4" t="s">
        <v>10</v>
      </c>
    </row>
    <row r="6222" spans="1:9">
      <c r="A6222" t="n">
        <v>49346</v>
      </c>
      <c r="B6222" s="41" t="n">
        <v>16</v>
      </c>
      <c r="C6222" s="7" t="n">
        <v>500</v>
      </c>
    </row>
    <row r="6223" spans="1:9">
      <c r="A6223" t="s">
        <v>4</v>
      </c>
      <c r="B6223" s="4" t="s">
        <v>5</v>
      </c>
      <c r="C6223" s="4" t="s">
        <v>10</v>
      </c>
      <c r="D6223" s="4" t="s">
        <v>14</v>
      </c>
    </row>
    <row r="6224" spans="1:9">
      <c r="A6224" t="n">
        <v>49349</v>
      </c>
      <c r="B6224" s="69" t="n">
        <v>89</v>
      </c>
      <c r="C6224" s="7" t="n">
        <v>65533</v>
      </c>
      <c r="D6224" s="7" t="n">
        <v>0</v>
      </c>
    </row>
    <row r="6225" spans="1:9">
      <c r="A6225" t="s">
        <v>4</v>
      </c>
      <c r="B6225" s="4" t="s">
        <v>5</v>
      </c>
      <c r="C6225" s="4" t="s">
        <v>10</v>
      </c>
      <c r="D6225" s="4" t="s">
        <v>14</v>
      </c>
    </row>
    <row r="6226" spans="1:9">
      <c r="A6226" t="n">
        <v>49353</v>
      </c>
      <c r="B6226" s="69" t="n">
        <v>89</v>
      </c>
      <c r="C6226" s="7" t="n">
        <v>65533</v>
      </c>
      <c r="D6226" s="7" t="n">
        <v>1</v>
      </c>
    </row>
    <row r="6227" spans="1:9">
      <c r="A6227" t="s">
        <v>4</v>
      </c>
      <c r="B6227" s="4" t="s">
        <v>5</v>
      </c>
      <c r="C6227" s="4" t="s">
        <v>14</v>
      </c>
      <c r="D6227" s="4" t="s">
        <v>10</v>
      </c>
      <c r="E6227" s="4" t="s">
        <v>10</v>
      </c>
      <c r="F6227" s="4" t="s">
        <v>14</v>
      </c>
    </row>
    <row r="6228" spans="1:9">
      <c r="A6228" t="n">
        <v>49357</v>
      </c>
      <c r="B6228" s="31" t="n">
        <v>25</v>
      </c>
      <c r="C6228" s="7" t="n">
        <v>1</v>
      </c>
      <c r="D6228" s="7" t="n">
        <v>65535</v>
      </c>
      <c r="E6228" s="7" t="n">
        <v>65535</v>
      </c>
      <c r="F6228" s="7" t="n">
        <v>0</v>
      </c>
    </row>
    <row r="6229" spans="1:9">
      <c r="A6229" t="s">
        <v>4</v>
      </c>
      <c r="B6229" s="4" t="s">
        <v>5</v>
      </c>
      <c r="C6229" s="4" t="s">
        <v>14</v>
      </c>
      <c r="D6229" s="4" t="s">
        <v>14</v>
      </c>
    </row>
    <row r="6230" spans="1:9">
      <c r="A6230" t="n">
        <v>49364</v>
      </c>
      <c r="B6230" s="14" t="n">
        <v>49</v>
      </c>
      <c r="C6230" s="7" t="n">
        <v>2</v>
      </c>
      <c r="D6230" s="7" t="n">
        <v>0</v>
      </c>
    </row>
    <row r="6231" spans="1:9">
      <c r="A6231" t="s">
        <v>4</v>
      </c>
      <c r="B6231" s="4" t="s">
        <v>5</v>
      </c>
      <c r="C6231" s="4" t="s">
        <v>14</v>
      </c>
      <c r="D6231" s="4" t="s">
        <v>10</v>
      </c>
      <c r="E6231" s="4" t="s">
        <v>9</v>
      </c>
      <c r="F6231" s="4" t="s">
        <v>10</v>
      </c>
      <c r="G6231" s="4" t="s">
        <v>9</v>
      </c>
      <c r="H6231" s="4" t="s">
        <v>14</v>
      </c>
    </row>
    <row r="6232" spans="1:9">
      <c r="A6232" t="n">
        <v>49367</v>
      </c>
      <c r="B6232" s="14" t="n">
        <v>49</v>
      </c>
      <c r="C6232" s="7" t="n">
        <v>0</v>
      </c>
      <c r="D6232" s="7" t="n">
        <v>426</v>
      </c>
      <c r="E6232" s="7" t="n">
        <v>1065353216</v>
      </c>
      <c r="F6232" s="7" t="n">
        <v>0</v>
      </c>
      <c r="G6232" s="7" t="n">
        <v>0</v>
      </c>
      <c r="H6232" s="7" t="n">
        <v>0</v>
      </c>
    </row>
    <row r="6233" spans="1:9">
      <c r="A6233" t="s">
        <v>4</v>
      </c>
      <c r="B6233" s="4" t="s">
        <v>5</v>
      </c>
      <c r="C6233" s="4" t="s">
        <v>14</v>
      </c>
      <c r="D6233" s="4" t="s">
        <v>10</v>
      </c>
      <c r="E6233" s="4" t="s">
        <v>24</v>
      </c>
    </row>
    <row r="6234" spans="1:9">
      <c r="A6234" t="n">
        <v>49382</v>
      </c>
      <c r="B6234" s="37" t="n">
        <v>58</v>
      </c>
      <c r="C6234" s="7" t="n">
        <v>101</v>
      </c>
      <c r="D6234" s="7" t="n">
        <v>500</v>
      </c>
      <c r="E6234" s="7" t="n">
        <v>1</v>
      </c>
    </row>
    <row r="6235" spans="1:9">
      <c r="A6235" t="s">
        <v>4</v>
      </c>
      <c r="B6235" s="4" t="s">
        <v>5</v>
      </c>
      <c r="C6235" s="4" t="s">
        <v>14</v>
      </c>
      <c r="D6235" s="4" t="s">
        <v>10</v>
      </c>
    </row>
    <row r="6236" spans="1:9">
      <c r="A6236" t="n">
        <v>49390</v>
      </c>
      <c r="B6236" s="37" t="n">
        <v>58</v>
      </c>
      <c r="C6236" s="7" t="n">
        <v>254</v>
      </c>
      <c r="D6236" s="7" t="n">
        <v>0</v>
      </c>
    </row>
    <row r="6237" spans="1:9">
      <c r="A6237" t="s">
        <v>4</v>
      </c>
      <c r="B6237" s="4" t="s">
        <v>5</v>
      </c>
      <c r="C6237" s="4" t="s">
        <v>14</v>
      </c>
      <c r="D6237" s="4" t="s">
        <v>14</v>
      </c>
      <c r="E6237" s="4" t="s">
        <v>9</v>
      </c>
      <c r="F6237" s="4" t="s">
        <v>14</v>
      </c>
      <c r="G6237" s="4" t="s">
        <v>14</v>
      </c>
    </row>
    <row r="6238" spans="1:9">
      <c r="A6238" t="n">
        <v>49394</v>
      </c>
      <c r="B6238" s="28" t="n">
        <v>8</v>
      </c>
      <c r="C6238" s="7" t="n">
        <v>5</v>
      </c>
      <c r="D6238" s="7" t="n">
        <v>0</v>
      </c>
      <c r="E6238" s="7" t="n">
        <v>0</v>
      </c>
      <c r="F6238" s="7" t="n">
        <v>19</v>
      </c>
      <c r="G6238" s="7" t="n">
        <v>1</v>
      </c>
    </row>
    <row r="6239" spans="1:9">
      <c r="A6239" t="s">
        <v>4</v>
      </c>
      <c r="B6239" s="4" t="s">
        <v>5</v>
      </c>
      <c r="C6239" s="4" t="s">
        <v>14</v>
      </c>
      <c r="D6239" s="4" t="s">
        <v>10</v>
      </c>
      <c r="E6239" s="4" t="s">
        <v>10</v>
      </c>
      <c r="F6239" s="4" t="s">
        <v>9</v>
      </c>
      <c r="G6239" s="4" t="s">
        <v>9</v>
      </c>
      <c r="H6239" s="4" t="s">
        <v>9</v>
      </c>
    </row>
    <row r="6240" spans="1:9">
      <c r="A6240" t="n">
        <v>49403</v>
      </c>
      <c r="B6240" s="89" t="n">
        <v>97</v>
      </c>
      <c r="C6240" s="7" t="n">
        <v>7</v>
      </c>
      <c r="D6240" s="7" t="n">
        <v>0</v>
      </c>
      <c r="E6240" s="7" t="n">
        <v>0</v>
      </c>
      <c r="F6240" s="7" t="n">
        <v>0</v>
      </c>
      <c r="G6240" s="7" t="n">
        <v>0</v>
      </c>
      <c r="H6240" s="7" t="n">
        <v>0</v>
      </c>
    </row>
    <row r="6241" spans="1:8">
      <c r="A6241" t="s">
        <v>4</v>
      </c>
      <c r="B6241" s="4" t="s">
        <v>5</v>
      </c>
      <c r="C6241" s="4" t="s">
        <v>14</v>
      </c>
      <c r="D6241" s="4" t="s">
        <v>10</v>
      </c>
      <c r="E6241" s="4" t="s">
        <v>10</v>
      </c>
    </row>
    <row r="6242" spans="1:8">
      <c r="A6242" t="n">
        <v>49421</v>
      </c>
      <c r="B6242" s="11" t="n">
        <v>50</v>
      </c>
      <c r="C6242" s="7" t="n">
        <v>1</v>
      </c>
      <c r="D6242" s="7" t="n">
        <v>8203</v>
      </c>
      <c r="E6242" s="7" t="n">
        <v>500</v>
      </c>
    </row>
    <row r="6243" spans="1:8">
      <c r="A6243" t="s">
        <v>4</v>
      </c>
      <c r="B6243" s="4" t="s">
        <v>5</v>
      </c>
      <c r="C6243" s="4" t="s">
        <v>14</v>
      </c>
      <c r="D6243" s="4" t="s">
        <v>10</v>
      </c>
      <c r="E6243" s="4" t="s">
        <v>10</v>
      </c>
    </row>
    <row r="6244" spans="1:8">
      <c r="A6244" t="n">
        <v>49427</v>
      </c>
      <c r="B6244" s="11" t="n">
        <v>50</v>
      </c>
      <c r="C6244" s="7" t="n">
        <v>1</v>
      </c>
      <c r="D6244" s="7" t="n">
        <v>8203</v>
      </c>
      <c r="E6244" s="7" t="n">
        <v>500</v>
      </c>
    </row>
    <row r="6245" spans="1:8">
      <c r="A6245" t="s">
        <v>4</v>
      </c>
      <c r="B6245" s="4" t="s">
        <v>5</v>
      </c>
      <c r="C6245" s="4" t="s">
        <v>14</v>
      </c>
      <c r="D6245" s="4" t="s">
        <v>10</v>
      </c>
      <c r="E6245" s="4" t="s">
        <v>9</v>
      </c>
      <c r="F6245" s="4" t="s">
        <v>10</v>
      </c>
    </row>
    <row r="6246" spans="1:8">
      <c r="A6246" t="n">
        <v>49433</v>
      </c>
      <c r="B6246" s="11" t="n">
        <v>50</v>
      </c>
      <c r="C6246" s="7" t="n">
        <v>3</v>
      </c>
      <c r="D6246" s="7" t="n">
        <v>8060</v>
      </c>
      <c r="E6246" s="7" t="n">
        <v>1050253722</v>
      </c>
      <c r="F6246" s="7" t="n">
        <v>500</v>
      </c>
    </row>
    <row r="6247" spans="1:8">
      <c r="A6247" t="s">
        <v>4</v>
      </c>
      <c r="B6247" s="4" t="s">
        <v>5</v>
      </c>
      <c r="C6247" s="4" t="s">
        <v>14</v>
      </c>
    </row>
    <row r="6248" spans="1:8">
      <c r="A6248" t="n">
        <v>49443</v>
      </c>
      <c r="B6248" s="72" t="n">
        <v>116</v>
      </c>
      <c r="C6248" s="7" t="n">
        <v>1</v>
      </c>
    </row>
    <row r="6249" spans="1:8">
      <c r="A6249" t="s">
        <v>4</v>
      </c>
      <c r="B6249" s="4" t="s">
        <v>5</v>
      </c>
      <c r="C6249" s="4" t="s">
        <v>14</v>
      </c>
      <c r="D6249" s="4" t="s">
        <v>10</v>
      </c>
      <c r="E6249" s="4" t="s">
        <v>10</v>
      </c>
      <c r="F6249" s="4" t="s">
        <v>9</v>
      </c>
    </row>
    <row r="6250" spans="1:8">
      <c r="A6250" t="n">
        <v>49445</v>
      </c>
      <c r="B6250" s="67" t="n">
        <v>84</v>
      </c>
      <c r="C6250" s="7" t="n">
        <v>0</v>
      </c>
      <c r="D6250" s="7" t="n">
        <v>1</v>
      </c>
      <c r="E6250" s="7" t="n">
        <v>0</v>
      </c>
      <c r="F6250" s="7" t="n">
        <v>1056964608</v>
      </c>
    </row>
    <row r="6251" spans="1:8">
      <c r="A6251" t="s">
        <v>4</v>
      </c>
      <c r="B6251" s="4" t="s">
        <v>5</v>
      </c>
      <c r="C6251" s="4" t="s">
        <v>14</v>
      </c>
      <c r="D6251" s="4" t="s">
        <v>14</v>
      </c>
      <c r="E6251" s="4" t="s">
        <v>24</v>
      </c>
      <c r="F6251" s="4" t="s">
        <v>24</v>
      </c>
      <c r="G6251" s="4" t="s">
        <v>24</v>
      </c>
      <c r="H6251" s="4" t="s">
        <v>10</v>
      </c>
    </row>
    <row r="6252" spans="1:8">
      <c r="A6252" t="n">
        <v>49455</v>
      </c>
      <c r="B6252" s="66" t="n">
        <v>45</v>
      </c>
      <c r="C6252" s="7" t="n">
        <v>2</v>
      </c>
      <c r="D6252" s="7" t="n">
        <v>3</v>
      </c>
      <c r="E6252" s="7" t="n">
        <v>-97.9700012207031</v>
      </c>
      <c r="F6252" s="7" t="n">
        <v>2.19000005722046</v>
      </c>
      <c r="G6252" s="7" t="n">
        <v>136.149993896484</v>
      </c>
      <c r="H6252" s="7" t="n">
        <v>0</v>
      </c>
    </row>
    <row r="6253" spans="1:8">
      <c r="A6253" t="s">
        <v>4</v>
      </c>
      <c r="B6253" s="4" t="s">
        <v>5</v>
      </c>
      <c r="C6253" s="4" t="s">
        <v>14</v>
      </c>
      <c r="D6253" s="4" t="s">
        <v>14</v>
      </c>
      <c r="E6253" s="4" t="s">
        <v>24</v>
      </c>
      <c r="F6253" s="4" t="s">
        <v>24</v>
      </c>
      <c r="G6253" s="4" t="s">
        <v>24</v>
      </c>
      <c r="H6253" s="4" t="s">
        <v>10</v>
      </c>
      <c r="I6253" s="4" t="s">
        <v>14</v>
      </c>
    </row>
    <row r="6254" spans="1:8">
      <c r="A6254" t="n">
        <v>49472</v>
      </c>
      <c r="B6254" s="66" t="n">
        <v>45</v>
      </c>
      <c r="C6254" s="7" t="n">
        <v>4</v>
      </c>
      <c r="D6254" s="7" t="n">
        <v>3</v>
      </c>
      <c r="E6254" s="7" t="n">
        <v>27.5400009155273</v>
      </c>
      <c r="F6254" s="7" t="n">
        <v>35.6100006103516</v>
      </c>
      <c r="G6254" s="7" t="n">
        <v>10</v>
      </c>
      <c r="H6254" s="7" t="n">
        <v>0</v>
      </c>
      <c r="I6254" s="7" t="n">
        <v>1</v>
      </c>
    </row>
    <row r="6255" spans="1:8">
      <c r="A6255" t="s">
        <v>4</v>
      </c>
      <c r="B6255" s="4" t="s">
        <v>5</v>
      </c>
      <c r="C6255" s="4" t="s">
        <v>14</v>
      </c>
      <c r="D6255" s="4" t="s">
        <v>14</v>
      </c>
      <c r="E6255" s="4" t="s">
        <v>24</v>
      </c>
      <c r="F6255" s="4" t="s">
        <v>10</v>
      </c>
    </row>
    <row r="6256" spans="1:8">
      <c r="A6256" t="n">
        <v>49490</v>
      </c>
      <c r="B6256" s="66" t="n">
        <v>45</v>
      </c>
      <c r="C6256" s="7" t="n">
        <v>5</v>
      </c>
      <c r="D6256" s="7" t="n">
        <v>3</v>
      </c>
      <c r="E6256" s="7" t="n">
        <v>11.6000003814697</v>
      </c>
      <c r="F6256" s="7" t="n">
        <v>0</v>
      </c>
    </row>
    <row r="6257" spans="1:9">
      <c r="A6257" t="s">
        <v>4</v>
      </c>
      <c r="B6257" s="4" t="s">
        <v>5</v>
      </c>
      <c r="C6257" s="4" t="s">
        <v>14</v>
      </c>
      <c r="D6257" s="4" t="s">
        <v>14</v>
      </c>
      <c r="E6257" s="4" t="s">
        <v>24</v>
      </c>
      <c r="F6257" s="4" t="s">
        <v>10</v>
      </c>
    </row>
    <row r="6258" spans="1:9">
      <c r="A6258" t="n">
        <v>49499</v>
      </c>
      <c r="B6258" s="66" t="n">
        <v>45</v>
      </c>
      <c r="C6258" s="7" t="n">
        <v>11</v>
      </c>
      <c r="D6258" s="7" t="n">
        <v>3</v>
      </c>
      <c r="E6258" s="7" t="n">
        <v>45.5999984741211</v>
      </c>
      <c r="F6258" s="7" t="n">
        <v>0</v>
      </c>
    </row>
    <row r="6259" spans="1:9">
      <c r="A6259" t="s">
        <v>4</v>
      </c>
      <c r="B6259" s="4" t="s">
        <v>5</v>
      </c>
      <c r="C6259" s="4" t="s">
        <v>14</v>
      </c>
      <c r="D6259" s="4" t="s">
        <v>14</v>
      </c>
      <c r="E6259" s="4" t="s">
        <v>24</v>
      </c>
      <c r="F6259" s="4" t="s">
        <v>24</v>
      </c>
      <c r="G6259" s="4" t="s">
        <v>24</v>
      </c>
      <c r="H6259" s="4" t="s">
        <v>10</v>
      </c>
    </row>
    <row r="6260" spans="1:9">
      <c r="A6260" t="n">
        <v>49508</v>
      </c>
      <c r="B6260" s="66" t="n">
        <v>45</v>
      </c>
      <c r="C6260" s="7" t="n">
        <v>2</v>
      </c>
      <c r="D6260" s="7" t="n">
        <v>3</v>
      </c>
      <c r="E6260" s="7" t="n">
        <v>-105.519996643066</v>
      </c>
      <c r="F6260" s="7" t="n">
        <v>2.26999998092651</v>
      </c>
      <c r="G6260" s="7" t="n">
        <v>133.350006103516</v>
      </c>
      <c r="H6260" s="7" t="n">
        <v>5000</v>
      </c>
    </row>
    <row r="6261" spans="1:9">
      <c r="A6261" t="s">
        <v>4</v>
      </c>
      <c r="B6261" s="4" t="s">
        <v>5</v>
      </c>
      <c r="C6261" s="4" t="s">
        <v>14</v>
      </c>
      <c r="D6261" s="4" t="s">
        <v>14</v>
      </c>
      <c r="E6261" s="4" t="s">
        <v>24</v>
      </c>
      <c r="F6261" s="4" t="s">
        <v>24</v>
      </c>
      <c r="G6261" s="4" t="s">
        <v>24</v>
      </c>
      <c r="H6261" s="4" t="s">
        <v>10</v>
      </c>
      <c r="I6261" s="4" t="s">
        <v>14</v>
      </c>
    </row>
    <row r="6262" spans="1:9">
      <c r="A6262" t="n">
        <v>49525</v>
      </c>
      <c r="B6262" s="66" t="n">
        <v>45</v>
      </c>
      <c r="C6262" s="7" t="n">
        <v>4</v>
      </c>
      <c r="D6262" s="7" t="n">
        <v>3</v>
      </c>
      <c r="E6262" s="7" t="n">
        <v>349.040008544922</v>
      </c>
      <c r="F6262" s="7" t="n">
        <v>295.109985351563</v>
      </c>
      <c r="G6262" s="7" t="n">
        <v>10</v>
      </c>
      <c r="H6262" s="7" t="n">
        <v>5000</v>
      </c>
      <c r="I6262" s="7" t="n">
        <v>1</v>
      </c>
    </row>
    <row r="6263" spans="1:9">
      <c r="A6263" t="s">
        <v>4</v>
      </c>
      <c r="B6263" s="4" t="s">
        <v>5</v>
      </c>
      <c r="C6263" s="4" t="s">
        <v>14</v>
      </c>
      <c r="D6263" s="4" t="s">
        <v>14</v>
      </c>
      <c r="E6263" s="4" t="s">
        <v>24</v>
      </c>
      <c r="F6263" s="4" t="s">
        <v>10</v>
      </c>
    </row>
    <row r="6264" spans="1:9">
      <c r="A6264" t="n">
        <v>49543</v>
      </c>
      <c r="B6264" s="66" t="n">
        <v>45</v>
      </c>
      <c r="C6264" s="7" t="n">
        <v>5</v>
      </c>
      <c r="D6264" s="7" t="n">
        <v>3</v>
      </c>
      <c r="E6264" s="7" t="n">
        <v>8.69999980926514</v>
      </c>
      <c r="F6264" s="7" t="n">
        <v>5000</v>
      </c>
    </row>
    <row r="6265" spans="1:9">
      <c r="A6265" t="s">
        <v>4</v>
      </c>
      <c r="B6265" s="4" t="s">
        <v>5</v>
      </c>
      <c r="C6265" s="4" t="s">
        <v>14</v>
      </c>
      <c r="D6265" s="4" t="s">
        <v>14</v>
      </c>
      <c r="E6265" s="4" t="s">
        <v>24</v>
      </c>
      <c r="F6265" s="4" t="s">
        <v>10</v>
      </c>
    </row>
    <row r="6266" spans="1:9">
      <c r="A6266" t="n">
        <v>49552</v>
      </c>
      <c r="B6266" s="66" t="n">
        <v>45</v>
      </c>
      <c r="C6266" s="7" t="n">
        <v>11</v>
      </c>
      <c r="D6266" s="7" t="n">
        <v>3</v>
      </c>
      <c r="E6266" s="7" t="n">
        <v>45.5999984741211</v>
      </c>
      <c r="F6266" s="7" t="n">
        <v>5000</v>
      </c>
    </row>
    <row r="6267" spans="1:9">
      <c r="A6267" t="s">
        <v>4</v>
      </c>
      <c r="B6267" s="4" t="s">
        <v>5</v>
      </c>
      <c r="C6267" s="4" t="s">
        <v>10</v>
      </c>
      <c r="D6267" s="4" t="s">
        <v>9</v>
      </c>
    </row>
    <row r="6268" spans="1:9">
      <c r="A6268" t="n">
        <v>49561</v>
      </c>
      <c r="B6268" s="52" t="n">
        <v>43</v>
      </c>
      <c r="C6268" s="7" t="n">
        <v>1561</v>
      </c>
      <c r="D6268" s="7" t="n">
        <v>128</v>
      </c>
    </row>
    <row r="6269" spans="1:9">
      <c r="A6269" t="s">
        <v>4</v>
      </c>
      <c r="B6269" s="4" t="s">
        <v>5</v>
      </c>
      <c r="C6269" s="4" t="s">
        <v>10</v>
      </c>
      <c r="D6269" s="4" t="s">
        <v>9</v>
      </c>
    </row>
    <row r="6270" spans="1:9">
      <c r="A6270" t="n">
        <v>49568</v>
      </c>
      <c r="B6270" s="52" t="n">
        <v>43</v>
      </c>
      <c r="C6270" s="7" t="n">
        <v>1561</v>
      </c>
      <c r="D6270" s="7" t="n">
        <v>32</v>
      </c>
    </row>
    <row r="6271" spans="1:9">
      <c r="A6271" t="s">
        <v>4</v>
      </c>
      <c r="B6271" s="4" t="s">
        <v>5</v>
      </c>
      <c r="C6271" s="4" t="s">
        <v>10</v>
      </c>
      <c r="D6271" s="4" t="s">
        <v>9</v>
      </c>
    </row>
    <row r="6272" spans="1:9">
      <c r="A6272" t="n">
        <v>49575</v>
      </c>
      <c r="B6272" s="52" t="n">
        <v>43</v>
      </c>
      <c r="C6272" s="7" t="n">
        <v>0</v>
      </c>
      <c r="D6272" s="7" t="n">
        <v>128</v>
      </c>
    </row>
    <row r="6273" spans="1:9">
      <c r="A6273" t="s">
        <v>4</v>
      </c>
      <c r="B6273" s="4" t="s">
        <v>5</v>
      </c>
      <c r="C6273" s="4" t="s">
        <v>10</v>
      </c>
      <c r="D6273" s="4" t="s">
        <v>9</v>
      </c>
    </row>
    <row r="6274" spans="1:9">
      <c r="A6274" t="n">
        <v>49582</v>
      </c>
      <c r="B6274" s="52" t="n">
        <v>43</v>
      </c>
      <c r="C6274" s="7" t="n">
        <v>7032</v>
      </c>
      <c r="D6274" s="7" t="n">
        <v>128</v>
      </c>
    </row>
    <row r="6275" spans="1:9">
      <c r="A6275" t="s">
        <v>4</v>
      </c>
      <c r="B6275" s="4" t="s">
        <v>5</v>
      </c>
      <c r="C6275" s="4" t="s">
        <v>14</v>
      </c>
      <c r="D6275" s="4" t="s">
        <v>6</v>
      </c>
      <c r="E6275" s="4" t="s">
        <v>10</v>
      </c>
    </row>
    <row r="6276" spans="1:9">
      <c r="A6276" t="n">
        <v>49589</v>
      </c>
      <c r="B6276" s="23" t="n">
        <v>94</v>
      </c>
      <c r="C6276" s="7" t="n">
        <v>1</v>
      </c>
      <c r="D6276" s="7" t="s">
        <v>42</v>
      </c>
      <c r="E6276" s="7" t="n">
        <v>4</v>
      </c>
    </row>
    <row r="6277" spans="1:9">
      <c r="A6277" t="s">
        <v>4</v>
      </c>
      <c r="B6277" s="4" t="s">
        <v>5</v>
      </c>
      <c r="C6277" s="4" t="s">
        <v>14</v>
      </c>
      <c r="D6277" s="4" t="s">
        <v>6</v>
      </c>
      <c r="E6277" s="4" t="s">
        <v>10</v>
      </c>
    </row>
    <row r="6278" spans="1:9">
      <c r="A6278" t="n">
        <v>49597</v>
      </c>
      <c r="B6278" s="23" t="n">
        <v>94</v>
      </c>
      <c r="C6278" s="7" t="n">
        <v>0</v>
      </c>
      <c r="D6278" s="7" t="s">
        <v>37</v>
      </c>
      <c r="E6278" s="7" t="n">
        <v>4</v>
      </c>
    </row>
    <row r="6279" spans="1:9">
      <c r="A6279" t="s">
        <v>4</v>
      </c>
      <c r="B6279" s="4" t="s">
        <v>5</v>
      </c>
      <c r="C6279" s="4" t="s">
        <v>14</v>
      </c>
      <c r="D6279" s="4" t="s">
        <v>10</v>
      </c>
    </row>
    <row r="6280" spans="1:9">
      <c r="A6280" t="n">
        <v>49610</v>
      </c>
      <c r="B6280" s="37" t="n">
        <v>58</v>
      </c>
      <c r="C6280" s="7" t="n">
        <v>255</v>
      </c>
      <c r="D6280" s="7" t="n">
        <v>0</v>
      </c>
    </row>
    <row r="6281" spans="1:9">
      <c r="A6281" t="s">
        <v>4</v>
      </c>
      <c r="B6281" s="4" t="s">
        <v>5</v>
      </c>
      <c r="C6281" s="4" t="s">
        <v>10</v>
      </c>
      <c r="D6281" s="4" t="s">
        <v>14</v>
      </c>
      <c r="E6281" s="4" t="s">
        <v>14</v>
      </c>
      <c r="F6281" s="4" t="s">
        <v>6</v>
      </c>
    </row>
    <row r="6282" spans="1:9">
      <c r="A6282" t="n">
        <v>49614</v>
      </c>
      <c r="B6282" s="61" t="n">
        <v>47</v>
      </c>
      <c r="C6282" s="7" t="n">
        <v>7033</v>
      </c>
      <c r="D6282" s="7" t="n">
        <v>0</v>
      </c>
      <c r="E6282" s="7" t="n">
        <v>0</v>
      </c>
      <c r="F6282" s="7" t="s">
        <v>456</v>
      </c>
    </row>
    <row r="6283" spans="1:9">
      <c r="A6283" t="s">
        <v>4</v>
      </c>
      <c r="B6283" s="4" t="s">
        <v>5</v>
      </c>
      <c r="C6283" s="4" t="s">
        <v>14</v>
      </c>
      <c r="D6283" s="4" t="s">
        <v>10</v>
      </c>
      <c r="E6283" s="4" t="s">
        <v>24</v>
      </c>
      <c r="F6283" s="4" t="s">
        <v>10</v>
      </c>
      <c r="G6283" s="4" t="s">
        <v>9</v>
      </c>
      <c r="H6283" s="4" t="s">
        <v>9</v>
      </c>
      <c r="I6283" s="4" t="s">
        <v>10</v>
      </c>
      <c r="J6283" s="4" t="s">
        <v>10</v>
      </c>
      <c r="K6283" s="4" t="s">
        <v>9</v>
      </c>
      <c r="L6283" s="4" t="s">
        <v>9</v>
      </c>
      <c r="M6283" s="4" t="s">
        <v>9</v>
      </c>
      <c r="N6283" s="4" t="s">
        <v>9</v>
      </c>
      <c r="O6283" s="4" t="s">
        <v>6</v>
      </c>
    </row>
    <row r="6284" spans="1:9">
      <c r="A6284" t="n">
        <v>49630</v>
      </c>
      <c r="B6284" s="11" t="n">
        <v>50</v>
      </c>
      <c r="C6284" s="7" t="n">
        <v>0</v>
      </c>
      <c r="D6284" s="7" t="n">
        <v>4400</v>
      </c>
      <c r="E6284" s="7" t="n">
        <v>1</v>
      </c>
      <c r="F6284" s="7" t="n">
        <v>300</v>
      </c>
      <c r="G6284" s="7" t="n">
        <v>0</v>
      </c>
      <c r="H6284" s="7" t="n">
        <v>-1069547520</v>
      </c>
      <c r="I6284" s="7" t="n">
        <v>0</v>
      </c>
      <c r="J6284" s="7" t="n">
        <v>65533</v>
      </c>
      <c r="K6284" s="7" t="n">
        <v>0</v>
      </c>
      <c r="L6284" s="7" t="n">
        <v>0</v>
      </c>
      <c r="M6284" s="7" t="n">
        <v>0</v>
      </c>
      <c r="N6284" s="7" t="n">
        <v>0</v>
      </c>
      <c r="O6284" s="7" t="s">
        <v>13</v>
      </c>
    </row>
    <row r="6285" spans="1:9">
      <c r="A6285" t="s">
        <v>4</v>
      </c>
      <c r="B6285" s="4" t="s">
        <v>5</v>
      </c>
      <c r="C6285" s="4" t="s">
        <v>10</v>
      </c>
    </row>
    <row r="6286" spans="1:9">
      <c r="A6286" t="n">
        <v>49669</v>
      </c>
      <c r="B6286" s="41" t="n">
        <v>16</v>
      </c>
      <c r="C6286" s="7" t="n">
        <v>2500</v>
      </c>
    </row>
    <row r="6287" spans="1:9">
      <c r="A6287" t="s">
        <v>4</v>
      </c>
      <c r="B6287" s="4" t="s">
        <v>5</v>
      </c>
      <c r="C6287" s="4" t="s">
        <v>14</v>
      </c>
      <c r="D6287" s="4" t="s">
        <v>10</v>
      </c>
      <c r="E6287" s="4" t="s">
        <v>24</v>
      </c>
      <c r="F6287" s="4" t="s">
        <v>10</v>
      </c>
      <c r="G6287" s="4" t="s">
        <v>9</v>
      </c>
      <c r="H6287" s="4" t="s">
        <v>9</v>
      </c>
      <c r="I6287" s="4" t="s">
        <v>10</v>
      </c>
      <c r="J6287" s="4" t="s">
        <v>10</v>
      </c>
      <c r="K6287" s="4" t="s">
        <v>9</v>
      </c>
      <c r="L6287" s="4" t="s">
        <v>9</v>
      </c>
      <c r="M6287" s="4" t="s">
        <v>9</v>
      </c>
      <c r="N6287" s="4" t="s">
        <v>9</v>
      </c>
      <c r="O6287" s="4" t="s">
        <v>6</v>
      </c>
    </row>
    <row r="6288" spans="1:9">
      <c r="A6288" t="n">
        <v>49672</v>
      </c>
      <c r="B6288" s="11" t="n">
        <v>50</v>
      </c>
      <c r="C6288" s="7" t="n">
        <v>0</v>
      </c>
      <c r="D6288" s="7" t="n">
        <v>4421</v>
      </c>
      <c r="E6288" s="7" t="n">
        <v>0.899999976158142</v>
      </c>
      <c r="F6288" s="7" t="n">
        <v>50</v>
      </c>
      <c r="G6288" s="7" t="n">
        <v>0</v>
      </c>
      <c r="H6288" s="7" t="n">
        <v>-1069547520</v>
      </c>
      <c r="I6288" s="7" t="n">
        <v>0</v>
      </c>
      <c r="J6288" s="7" t="n">
        <v>65533</v>
      </c>
      <c r="K6288" s="7" t="n">
        <v>0</v>
      </c>
      <c r="L6288" s="7" t="n">
        <v>0</v>
      </c>
      <c r="M6288" s="7" t="n">
        <v>0</v>
      </c>
      <c r="N6288" s="7" t="n">
        <v>0</v>
      </c>
      <c r="O6288" s="7" t="s">
        <v>13</v>
      </c>
    </row>
    <row r="6289" spans="1:15">
      <c r="A6289" t="s">
        <v>4</v>
      </c>
      <c r="B6289" s="4" t="s">
        <v>5</v>
      </c>
      <c r="C6289" s="4" t="s">
        <v>10</v>
      </c>
    </row>
    <row r="6290" spans="1:15">
      <c r="A6290" t="n">
        <v>49711</v>
      </c>
      <c r="B6290" s="41" t="n">
        <v>16</v>
      </c>
      <c r="C6290" s="7" t="n">
        <v>300</v>
      </c>
    </row>
    <row r="6291" spans="1:15">
      <c r="A6291" t="s">
        <v>4</v>
      </c>
      <c r="B6291" s="4" t="s">
        <v>5</v>
      </c>
      <c r="C6291" s="4" t="s">
        <v>14</v>
      </c>
      <c r="D6291" s="4" t="s">
        <v>10</v>
      </c>
      <c r="E6291" s="4" t="s">
        <v>24</v>
      </c>
      <c r="F6291" s="4" t="s">
        <v>10</v>
      </c>
      <c r="G6291" s="4" t="s">
        <v>9</v>
      </c>
      <c r="H6291" s="4" t="s">
        <v>9</v>
      </c>
      <c r="I6291" s="4" t="s">
        <v>10</v>
      </c>
      <c r="J6291" s="4" t="s">
        <v>10</v>
      </c>
      <c r="K6291" s="4" t="s">
        <v>9</v>
      </c>
      <c r="L6291" s="4" t="s">
        <v>9</v>
      </c>
      <c r="M6291" s="4" t="s">
        <v>9</v>
      </c>
      <c r="N6291" s="4" t="s">
        <v>9</v>
      </c>
      <c r="O6291" s="4" t="s">
        <v>6</v>
      </c>
    </row>
    <row r="6292" spans="1:15">
      <c r="A6292" t="n">
        <v>49714</v>
      </c>
      <c r="B6292" s="11" t="n">
        <v>50</v>
      </c>
      <c r="C6292" s="7" t="n">
        <v>0</v>
      </c>
      <c r="D6292" s="7" t="n">
        <v>4421</v>
      </c>
      <c r="E6292" s="7" t="n">
        <v>0.899999976158142</v>
      </c>
      <c r="F6292" s="7" t="n">
        <v>100</v>
      </c>
      <c r="G6292" s="7" t="n">
        <v>0</v>
      </c>
      <c r="H6292" s="7" t="n">
        <v>-1069547520</v>
      </c>
      <c r="I6292" s="7" t="n">
        <v>0</v>
      </c>
      <c r="J6292" s="7" t="n">
        <v>65533</v>
      </c>
      <c r="K6292" s="7" t="n">
        <v>0</v>
      </c>
      <c r="L6292" s="7" t="n">
        <v>0</v>
      </c>
      <c r="M6292" s="7" t="n">
        <v>0</v>
      </c>
      <c r="N6292" s="7" t="n">
        <v>0</v>
      </c>
      <c r="O6292" s="7" t="s">
        <v>13</v>
      </c>
    </row>
    <row r="6293" spans="1:15">
      <c r="A6293" t="s">
        <v>4</v>
      </c>
      <c r="B6293" s="4" t="s">
        <v>5</v>
      </c>
      <c r="C6293" s="4" t="s">
        <v>10</v>
      </c>
    </row>
    <row r="6294" spans="1:15">
      <c r="A6294" t="n">
        <v>49753</v>
      </c>
      <c r="B6294" s="41" t="n">
        <v>16</v>
      </c>
      <c r="C6294" s="7" t="n">
        <v>1270</v>
      </c>
    </row>
    <row r="6295" spans="1:15">
      <c r="A6295" t="s">
        <v>4</v>
      </c>
      <c r="B6295" s="4" t="s">
        <v>5</v>
      </c>
      <c r="C6295" s="4" t="s">
        <v>14</v>
      </c>
      <c r="D6295" s="4" t="s">
        <v>10</v>
      </c>
      <c r="E6295" s="4" t="s">
        <v>24</v>
      </c>
      <c r="F6295" s="4" t="s">
        <v>10</v>
      </c>
      <c r="G6295" s="4" t="s">
        <v>9</v>
      </c>
      <c r="H6295" s="4" t="s">
        <v>9</v>
      </c>
      <c r="I6295" s="4" t="s">
        <v>10</v>
      </c>
      <c r="J6295" s="4" t="s">
        <v>10</v>
      </c>
      <c r="K6295" s="4" t="s">
        <v>9</v>
      </c>
      <c r="L6295" s="4" t="s">
        <v>9</v>
      </c>
      <c r="M6295" s="4" t="s">
        <v>9</v>
      </c>
      <c r="N6295" s="4" t="s">
        <v>9</v>
      </c>
      <c r="O6295" s="4" t="s">
        <v>6</v>
      </c>
    </row>
    <row r="6296" spans="1:15">
      <c r="A6296" t="n">
        <v>49756</v>
      </c>
      <c r="B6296" s="11" t="n">
        <v>50</v>
      </c>
      <c r="C6296" s="7" t="n">
        <v>0</v>
      </c>
      <c r="D6296" s="7" t="n">
        <v>4404</v>
      </c>
      <c r="E6296" s="7" t="n">
        <v>0.899999976158142</v>
      </c>
      <c r="F6296" s="7" t="n">
        <v>50</v>
      </c>
      <c r="G6296" s="7" t="n">
        <v>0</v>
      </c>
      <c r="H6296" s="7" t="n">
        <v>0</v>
      </c>
      <c r="I6296" s="7" t="n">
        <v>0</v>
      </c>
      <c r="J6296" s="7" t="n">
        <v>65533</v>
      </c>
      <c r="K6296" s="7" t="n">
        <v>0</v>
      </c>
      <c r="L6296" s="7" t="n">
        <v>0</v>
      </c>
      <c r="M6296" s="7" t="n">
        <v>0</v>
      </c>
      <c r="N6296" s="7" t="n">
        <v>0</v>
      </c>
      <c r="O6296" s="7" t="s">
        <v>13</v>
      </c>
    </row>
    <row r="6297" spans="1:15">
      <c r="A6297" t="s">
        <v>4</v>
      </c>
      <c r="B6297" s="4" t="s">
        <v>5</v>
      </c>
      <c r="C6297" s="4" t="s">
        <v>14</v>
      </c>
      <c r="D6297" s="4" t="s">
        <v>10</v>
      </c>
      <c r="E6297" s="4" t="s">
        <v>24</v>
      </c>
      <c r="F6297" s="4" t="s">
        <v>10</v>
      </c>
      <c r="G6297" s="4" t="s">
        <v>9</v>
      </c>
      <c r="H6297" s="4" t="s">
        <v>9</v>
      </c>
      <c r="I6297" s="4" t="s">
        <v>10</v>
      </c>
      <c r="J6297" s="4" t="s">
        <v>10</v>
      </c>
      <c r="K6297" s="4" t="s">
        <v>9</v>
      </c>
      <c r="L6297" s="4" t="s">
        <v>9</v>
      </c>
      <c r="M6297" s="4" t="s">
        <v>9</v>
      </c>
      <c r="N6297" s="4" t="s">
        <v>9</v>
      </c>
      <c r="O6297" s="4" t="s">
        <v>6</v>
      </c>
    </row>
    <row r="6298" spans="1:15">
      <c r="A6298" t="n">
        <v>49795</v>
      </c>
      <c r="B6298" s="11" t="n">
        <v>50</v>
      </c>
      <c r="C6298" s="7" t="n">
        <v>0</v>
      </c>
      <c r="D6298" s="7" t="n">
        <v>4423</v>
      </c>
      <c r="E6298" s="7" t="n">
        <v>0.800000011920929</v>
      </c>
      <c r="F6298" s="7" t="n">
        <v>0</v>
      </c>
      <c r="G6298" s="7" t="n">
        <v>0</v>
      </c>
      <c r="H6298" s="7" t="n">
        <v>1065353216</v>
      </c>
      <c r="I6298" s="7" t="n">
        <v>0</v>
      </c>
      <c r="J6298" s="7" t="n">
        <v>65533</v>
      </c>
      <c r="K6298" s="7" t="n">
        <v>0</v>
      </c>
      <c r="L6298" s="7" t="n">
        <v>0</v>
      </c>
      <c r="M6298" s="7" t="n">
        <v>0</v>
      </c>
      <c r="N6298" s="7" t="n">
        <v>0</v>
      </c>
      <c r="O6298" s="7" t="s">
        <v>13</v>
      </c>
    </row>
    <row r="6299" spans="1:15">
      <c r="A6299" t="s">
        <v>4</v>
      </c>
      <c r="B6299" s="4" t="s">
        <v>5</v>
      </c>
      <c r="C6299" s="4" t="s">
        <v>10</v>
      </c>
      <c r="D6299" s="4" t="s">
        <v>10</v>
      </c>
      <c r="E6299" s="4" t="s">
        <v>24</v>
      </c>
      <c r="F6299" s="4" t="s">
        <v>24</v>
      </c>
      <c r="G6299" s="4" t="s">
        <v>24</v>
      </c>
      <c r="H6299" s="4" t="s">
        <v>24</v>
      </c>
      <c r="I6299" s="4" t="s">
        <v>14</v>
      </c>
      <c r="J6299" s="4" t="s">
        <v>10</v>
      </c>
    </row>
    <row r="6300" spans="1:15">
      <c r="A6300" t="n">
        <v>49834</v>
      </c>
      <c r="B6300" s="75" t="n">
        <v>55</v>
      </c>
      <c r="C6300" s="7" t="n">
        <v>7033</v>
      </c>
      <c r="D6300" s="7" t="n">
        <v>65533</v>
      </c>
      <c r="E6300" s="7" t="n">
        <v>-103.099998474121</v>
      </c>
      <c r="F6300" s="7" t="n">
        <v>-1.1599999666214</v>
      </c>
      <c r="G6300" s="7" t="n">
        <v>134.539993286133</v>
      </c>
      <c r="H6300" s="7" t="n">
        <v>10</v>
      </c>
      <c r="I6300" s="7" t="n">
        <v>0</v>
      </c>
      <c r="J6300" s="7" t="n">
        <v>0</v>
      </c>
    </row>
    <row r="6301" spans="1:15">
      <c r="A6301" t="s">
        <v>4</v>
      </c>
      <c r="B6301" s="4" t="s">
        <v>5</v>
      </c>
      <c r="C6301" s="4" t="s">
        <v>10</v>
      </c>
    </row>
    <row r="6302" spans="1:15">
      <c r="A6302" t="n">
        <v>49858</v>
      </c>
      <c r="B6302" s="41" t="n">
        <v>16</v>
      </c>
      <c r="C6302" s="7" t="n">
        <v>250</v>
      </c>
    </row>
    <row r="6303" spans="1:15">
      <c r="A6303" t="s">
        <v>4</v>
      </c>
      <c r="B6303" s="4" t="s">
        <v>5</v>
      </c>
      <c r="C6303" s="4" t="s">
        <v>14</v>
      </c>
      <c r="D6303" s="4" t="s">
        <v>10</v>
      </c>
    </row>
    <row r="6304" spans="1:15">
      <c r="A6304" t="n">
        <v>49861</v>
      </c>
      <c r="B6304" s="37" t="n">
        <v>58</v>
      </c>
      <c r="C6304" s="7" t="n">
        <v>254</v>
      </c>
      <c r="D6304" s="7" t="n">
        <v>0</v>
      </c>
    </row>
    <row r="6305" spans="1:15">
      <c r="A6305" t="s">
        <v>4</v>
      </c>
      <c r="B6305" s="4" t="s">
        <v>5</v>
      </c>
      <c r="C6305" s="4" t="s">
        <v>10</v>
      </c>
      <c r="D6305" s="4" t="s">
        <v>14</v>
      </c>
      <c r="E6305" s="4" t="s">
        <v>14</v>
      </c>
      <c r="F6305" s="4" t="s">
        <v>6</v>
      </c>
    </row>
    <row r="6306" spans="1:15">
      <c r="A6306" t="n">
        <v>49865</v>
      </c>
      <c r="B6306" s="61" t="n">
        <v>47</v>
      </c>
      <c r="C6306" s="7" t="n">
        <v>1562</v>
      </c>
      <c r="D6306" s="7" t="n">
        <v>0</v>
      </c>
      <c r="E6306" s="7" t="n">
        <v>0</v>
      </c>
      <c r="F6306" s="7" t="s">
        <v>461</v>
      </c>
    </row>
    <row r="6307" spans="1:15">
      <c r="A6307" t="s">
        <v>4</v>
      </c>
      <c r="B6307" s="4" t="s">
        <v>5</v>
      </c>
      <c r="C6307" s="4" t="s">
        <v>14</v>
      </c>
      <c r="D6307" s="4" t="s">
        <v>24</v>
      </c>
      <c r="E6307" s="4" t="s">
        <v>24</v>
      </c>
      <c r="F6307" s="4" t="s">
        <v>24</v>
      </c>
    </row>
    <row r="6308" spans="1:15">
      <c r="A6308" t="n">
        <v>49883</v>
      </c>
      <c r="B6308" s="66" t="n">
        <v>45</v>
      </c>
      <c r="C6308" s="7" t="n">
        <v>9</v>
      </c>
      <c r="D6308" s="7" t="n">
        <v>0.200000002980232</v>
      </c>
      <c r="E6308" s="7" t="n">
        <v>0.200000002980232</v>
      </c>
      <c r="F6308" s="7" t="n">
        <v>0.5</v>
      </c>
    </row>
    <row r="6309" spans="1:15">
      <c r="A6309" t="s">
        <v>4</v>
      </c>
      <c r="B6309" s="4" t="s">
        <v>5</v>
      </c>
      <c r="C6309" s="4" t="s">
        <v>14</v>
      </c>
      <c r="D6309" s="4" t="s">
        <v>9</v>
      </c>
      <c r="E6309" s="4" t="s">
        <v>9</v>
      </c>
      <c r="F6309" s="4" t="s">
        <v>9</v>
      </c>
    </row>
    <row r="6310" spans="1:15">
      <c r="A6310" t="n">
        <v>49897</v>
      </c>
      <c r="B6310" s="11" t="n">
        <v>50</v>
      </c>
      <c r="C6310" s="7" t="n">
        <v>255</v>
      </c>
      <c r="D6310" s="7" t="n">
        <v>1050253722</v>
      </c>
      <c r="E6310" s="7" t="n">
        <v>1065353216</v>
      </c>
      <c r="F6310" s="7" t="n">
        <v>1045220557</v>
      </c>
    </row>
    <row r="6311" spans="1:15">
      <c r="A6311" t="s">
        <v>4</v>
      </c>
      <c r="B6311" s="4" t="s">
        <v>5</v>
      </c>
      <c r="C6311" s="4" t="s">
        <v>14</v>
      </c>
      <c r="D6311" s="4" t="s">
        <v>10</v>
      </c>
      <c r="E6311" s="4" t="s">
        <v>24</v>
      </c>
      <c r="F6311" s="4" t="s">
        <v>10</v>
      </c>
      <c r="G6311" s="4" t="s">
        <v>9</v>
      </c>
      <c r="H6311" s="4" t="s">
        <v>9</v>
      </c>
      <c r="I6311" s="4" t="s">
        <v>10</v>
      </c>
      <c r="J6311" s="4" t="s">
        <v>10</v>
      </c>
      <c r="K6311" s="4" t="s">
        <v>9</v>
      </c>
      <c r="L6311" s="4" t="s">
        <v>9</v>
      </c>
      <c r="M6311" s="4" t="s">
        <v>9</v>
      </c>
      <c r="N6311" s="4" t="s">
        <v>9</v>
      </c>
      <c r="O6311" s="4" t="s">
        <v>6</v>
      </c>
    </row>
    <row r="6312" spans="1:15">
      <c r="A6312" t="n">
        <v>49911</v>
      </c>
      <c r="B6312" s="11" t="n">
        <v>50</v>
      </c>
      <c r="C6312" s="7" t="n">
        <v>0</v>
      </c>
      <c r="D6312" s="7" t="n">
        <v>5320</v>
      </c>
      <c r="E6312" s="7" t="n">
        <v>1</v>
      </c>
      <c r="F6312" s="7" t="n">
        <v>0</v>
      </c>
      <c r="G6312" s="7" t="n">
        <v>0</v>
      </c>
      <c r="H6312" s="7" t="n">
        <v>-1065353216</v>
      </c>
      <c r="I6312" s="7" t="n">
        <v>0</v>
      </c>
      <c r="J6312" s="7" t="n">
        <v>65533</v>
      </c>
      <c r="K6312" s="7" t="n">
        <v>0</v>
      </c>
      <c r="L6312" s="7" t="n">
        <v>0</v>
      </c>
      <c r="M6312" s="7" t="n">
        <v>0</v>
      </c>
      <c r="N6312" s="7" t="n">
        <v>0</v>
      </c>
      <c r="O6312" s="7" t="s">
        <v>13</v>
      </c>
    </row>
    <row r="6313" spans="1:15">
      <c r="A6313" t="s">
        <v>4</v>
      </c>
      <c r="B6313" s="4" t="s">
        <v>5</v>
      </c>
      <c r="C6313" s="4" t="s">
        <v>14</v>
      </c>
      <c r="D6313" s="4" t="s">
        <v>10</v>
      </c>
      <c r="E6313" s="4" t="s">
        <v>24</v>
      </c>
      <c r="F6313" s="4" t="s">
        <v>10</v>
      </c>
      <c r="G6313" s="4" t="s">
        <v>9</v>
      </c>
      <c r="H6313" s="4" t="s">
        <v>9</v>
      </c>
      <c r="I6313" s="4" t="s">
        <v>10</v>
      </c>
      <c r="J6313" s="4" t="s">
        <v>10</v>
      </c>
      <c r="K6313" s="4" t="s">
        <v>9</v>
      </c>
      <c r="L6313" s="4" t="s">
        <v>9</v>
      </c>
      <c r="M6313" s="4" t="s">
        <v>9</v>
      </c>
      <c r="N6313" s="4" t="s">
        <v>9</v>
      </c>
      <c r="O6313" s="4" t="s">
        <v>6</v>
      </c>
    </row>
    <row r="6314" spans="1:15">
      <c r="A6314" t="n">
        <v>49950</v>
      </c>
      <c r="B6314" s="11" t="n">
        <v>50</v>
      </c>
      <c r="C6314" s="7" t="n">
        <v>0</v>
      </c>
      <c r="D6314" s="7" t="n">
        <v>4416</v>
      </c>
      <c r="E6314" s="7" t="n">
        <v>1</v>
      </c>
      <c r="F6314" s="7" t="n">
        <v>0</v>
      </c>
      <c r="G6314" s="7" t="n">
        <v>0</v>
      </c>
      <c r="H6314" s="7" t="n">
        <v>-1082130432</v>
      </c>
      <c r="I6314" s="7" t="n">
        <v>0</v>
      </c>
      <c r="J6314" s="7" t="n">
        <v>65533</v>
      </c>
      <c r="K6314" s="7" t="n">
        <v>0</v>
      </c>
      <c r="L6314" s="7" t="n">
        <v>0</v>
      </c>
      <c r="M6314" s="7" t="n">
        <v>0</v>
      </c>
      <c r="N6314" s="7" t="n">
        <v>0</v>
      </c>
      <c r="O6314" s="7" t="s">
        <v>13</v>
      </c>
    </row>
    <row r="6315" spans="1:15">
      <c r="A6315" t="s">
        <v>4</v>
      </c>
      <c r="B6315" s="4" t="s">
        <v>5</v>
      </c>
      <c r="C6315" s="4" t="s">
        <v>14</v>
      </c>
      <c r="D6315" s="4" t="s">
        <v>10</v>
      </c>
      <c r="E6315" s="4" t="s">
        <v>24</v>
      </c>
      <c r="F6315" s="4" t="s">
        <v>10</v>
      </c>
      <c r="G6315" s="4" t="s">
        <v>9</v>
      </c>
      <c r="H6315" s="4" t="s">
        <v>9</v>
      </c>
      <c r="I6315" s="4" t="s">
        <v>10</v>
      </c>
      <c r="J6315" s="4" t="s">
        <v>10</v>
      </c>
      <c r="K6315" s="4" t="s">
        <v>9</v>
      </c>
      <c r="L6315" s="4" t="s">
        <v>9</v>
      </c>
      <c r="M6315" s="4" t="s">
        <v>9</v>
      </c>
      <c r="N6315" s="4" t="s">
        <v>9</v>
      </c>
      <c r="O6315" s="4" t="s">
        <v>6</v>
      </c>
    </row>
    <row r="6316" spans="1:15">
      <c r="A6316" t="n">
        <v>49989</v>
      </c>
      <c r="B6316" s="11" t="n">
        <v>50</v>
      </c>
      <c r="C6316" s="7" t="n">
        <v>0</v>
      </c>
      <c r="D6316" s="7" t="n">
        <v>5117</v>
      </c>
      <c r="E6316" s="7" t="n">
        <v>0.699999988079071</v>
      </c>
      <c r="F6316" s="7" t="n">
        <v>300</v>
      </c>
      <c r="G6316" s="7" t="n">
        <v>0</v>
      </c>
      <c r="H6316" s="7" t="n">
        <v>-1061158912</v>
      </c>
      <c r="I6316" s="7" t="n">
        <v>0</v>
      </c>
      <c r="J6316" s="7" t="n">
        <v>65533</v>
      </c>
      <c r="K6316" s="7" t="n">
        <v>0</v>
      </c>
      <c r="L6316" s="7" t="n">
        <v>0</v>
      </c>
      <c r="M6316" s="7" t="n">
        <v>0</v>
      </c>
      <c r="N6316" s="7" t="n">
        <v>0</v>
      </c>
      <c r="O6316" s="7" t="s">
        <v>13</v>
      </c>
    </row>
    <row r="6317" spans="1:15">
      <c r="A6317" t="s">
        <v>4</v>
      </c>
      <c r="B6317" s="4" t="s">
        <v>5</v>
      </c>
      <c r="C6317" s="4" t="s">
        <v>14</v>
      </c>
      <c r="D6317" s="4" t="s">
        <v>10</v>
      </c>
      <c r="E6317" s="4" t="s">
        <v>24</v>
      </c>
    </row>
    <row r="6318" spans="1:15">
      <c r="A6318" t="n">
        <v>50028</v>
      </c>
      <c r="B6318" s="37" t="n">
        <v>58</v>
      </c>
      <c r="C6318" s="7" t="n">
        <v>3</v>
      </c>
      <c r="D6318" s="7" t="n">
        <v>50</v>
      </c>
      <c r="E6318" s="7" t="n">
        <v>1</v>
      </c>
    </row>
    <row r="6319" spans="1:15">
      <c r="A6319" t="s">
        <v>4</v>
      </c>
      <c r="B6319" s="4" t="s">
        <v>5</v>
      </c>
      <c r="C6319" s="4" t="s">
        <v>14</v>
      </c>
      <c r="D6319" s="4" t="s">
        <v>10</v>
      </c>
    </row>
    <row r="6320" spans="1:15">
      <c r="A6320" t="n">
        <v>50036</v>
      </c>
      <c r="B6320" s="37" t="n">
        <v>58</v>
      </c>
      <c r="C6320" s="7" t="n">
        <v>255</v>
      </c>
      <c r="D6320" s="7" t="n">
        <v>0</v>
      </c>
    </row>
    <row r="6321" spans="1:15">
      <c r="A6321" t="s">
        <v>4</v>
      </c>
      <c r="B6321" s="4" t="s">
        <v>5</v>
      </c>
      <c r="C6321" s="4" t="s">
        <v>14</v>
      </c>
      <c r="D6321" s="4" t="s">
        <v>10</v>
      </c>
      <c r="E6321" s="4" t="s">
        <v>24</v>
      </c>
    </row>
    <row r="6322" spans="1:15">
      <c r="A6322" t="n">
        <v>50040</v>
      </c>
      <c r="B6322" s="37" t="n">
        <v>58</v>
      </c>
      <c r="C6322" s="7" t="n">
        <v>103</v>
      </c>
      <c r="D6322" s="7" t="n">
        <v>50</v>
      </c>
      <c r="E6322" s="7" t="n">
        <v>1</v>
      </c>
    </row>
    <row r="6323" spans="1:15">
      <c r="A6323" t="s">
        <v>4</v>
      </c>
      <c r="B6323" s="4" t="s">
        <v>5</v>
      </c>
      <c r="C6323" s="4" t="s">
        <v>14</v>
      </c>
      <c r="D6323" s="4" t="s">
        <v>10</v>
      </c>
    </row>
    <row r="6324" spans="1:15">
      <c r="A6324" t="n">
        <v>50048</v>
      </c>
      <c r="B6324" s="37" t="n">
        <v>58</v>
      </c>
      <c r="C6324" s="7" t="n">
        <v>255</v>
      </c>
      <c r="D6324" s="7" t="n">
        <v>0</v>
      </c>
    </row>
    <row r="6325" spans="1:15">
      <c r="A6325" t="s">
        <v>4</v>
      </c>
      <c r="B6325" s="4" t="s">
        <v>5</v>
      </c>
      <c r="C6325" s="4" t="s">
        <v>14</v>
      </c>
      <c r="D6325" s="4" t="s">
        <v>10</v>
      </c>
      <c r="E6325" s="4" t="s">
        <v>24</v>
      </c>
    </row>
    <row r="6326" spans="1:15">
      <c r="A6326" t="n">
        <v>50052</v>
      </c>
      <c r="B6326" s="37" t="n">
        <v>58</v>
      </c>
      <c r="C6326" s="7" t="n">
        <v>101</v>
      </c>
      <c r="D6326" s="7" t="n">
        <v>200</v>
      </c>
      <c r="E6326" s="7" t="n">
        <v>1</v>
      </c>
    </row>
    <row r="6327" spans="1:15">
      <c r="A6327" t="s">
        <v>4</v>
      </c>
      <c r="B6327" s="4" t="s">
        <v>5</v>
      </c>
      <c r="C6327" s="4" t="s">
        <v>14</v>
      </c>
      <c r="D6327" s="4" t="s">
        <v>10</v>
      </c>
    </row>
    <row r="6328" spans="1:15">
      <c r="A6328" t="n">
        <v>50060</v>
      </c>
      <c r="B6328" s="37" t="n">
        <v>58</v>
      </c>
      <c r="C6328" s="7" t="n">
        <v>254</v>
      </c>
      <c r="D6328" s="7" t="n">
        <v>0</v>
      </c>
    </row>
    <row r="6329" spans="1:15">
      <c r="A6329" t="s">
        <v>4</v>
      </c>
      <c r="B6329" s="4" t="s">
        <v>5</v>
      </c>
      <c r="C6329" s="4" t="s">
        <v>14</v>
      </c>
      <c r="D6329" s="4" t="s">
        <v>14</v>
      </c>
      <c r="E6329" s="4" t="s">
        <v>24</v>
      </c>
      <c r="F6329" s="4" t="s">
        <v>24</v>
      </c>
      <c r="G6329" s="4" t="s">
        <v>24</v>
      </c>
      <c r="H6329" s="4" t="s">
        <v>10</v>
      </c>
    </row>
    <row r="6330" spans="1:15">
      <c r="A6330" t="n">
        <v>50064</v>
      </c>
      <c r="B6330" s="66" t="n">
        <v>45</v>
      </c>
      <c r="C6330" s="7" t="n">
        <v>2</v>
      </c>
      <c r="D6330" s="7" t="n">
        <v>3</v>
      </c>
      <c r="E6330" s="7" t="n">
        <v>-105.650001525879</v>
      </c>
      <c r="F6330" s="7" t="n">
        <v>3.25999999046326</v>
      </c>
      <c r="G6330" s="7" t="n">
        <v>132.949996948242</v>
      </c>
      <c r="H6330" s="7" t="n">
        <v>0</v>
      </c>
    </row>
    <row r="6331" spans="1:15">
      <c r="A6331" t="s">
        <v>4</v>
      </c>
      <c r="B6331" s="4" t="s">
        <v>5</v>
      </c>
      <c r="C6331" s="4" t="s">
        <v>14</v>
      </c>
      <c r="D6331" s="4" t="s">
        <v>14</v>
      </c>
      <c r="E6331" s="4" t="s">
        <v>24</v>
      </c>
      <c r="F6331" s="4" t="s">
        <v>24</v>
      </c>
      <c r="G6331" s="4" t="s">
        <v>24</v>
      </c>
      <c r="H6331" s="4" t="s">
        <v>10</v>
      </c>
      <c r="I6331" s="4" t="s">
        <v>14</v>
      </c>
    </row>
    <row r="6332" spans="1:15">
      <c r="A6332" t="n">
        <v>50081</v>
      </c>
      <c r="B6332" s="66" t="n">
        <v>45</v>
      </c>
      <c r="C6332" s="7" t="n">
        <v>4</v>
      </c>
      <c r="D6332" s="7" t="n">
        <v>3</v>
      </c>
      <c r="E6332" s="7" t="n">
        <v>339.399993896484</v>
      </c>
      <c r="F6332" s="7" t="n">
        <v>123.809997558594</v>
      </c>
      <c r="G6332" s="7" t="n">
        <v>14</v>
      </c>
      <c r="H6332" s="7" t="n">
        <v>0</v>
      </c>
      <c r="I6332" s="7" t="n">
        <v>1</v>
      </c>
    </row>
    <row r="6333" spans="1:15">
      <c r="A6333" t="s">
        <v>4</v>
      </c>
      <c r="B6333" s="4" t="s">
        <v>5</v>
      </c>
      <c r="C6333" s="4" t="s">
        <v>14</v>
      </c>
      <c r="D6333" s="4" t="s">
        <v>14</v>
      </c>
      <c r="E6333" s="4" t="s">
        <v>24</v>
      </c>
      <c r="F6333" s="4" t="s">
        <v>10</v>
      </c>
    </row>
    <row r="6334" spans="1:15">
      <c r="A6334" t="n">
        <v>50099</v>
      </c>
      <c r="B6334" s="66" t="n">
        <v>45</v>
      </c>
      <c r="C6334" s="7" t="n">
        <v>5</v>
      </c>
      <c r="D6334" s="7" t="n">
        <v>3</v>
      </c>
      <c r="E6334" s="7" t="n">
        <v>9.80000019073486</v>
      </c>
      <c r="F6334" s="7" t="n">
        <v>0</v>
      </c>
    </row>
    <row r="6335" spans="1:15">
      <c r="A6335" t="s">
        <v>4</v>
      </c>
      <c r="B6335" s="4" t="s">
        <v>5</v>
      </c>
      <c r="C6335" s="4" t="s">
        <v>14</v>
      </c>
      <c r="D6335" s="4" t="s">
        <v>14</v>
      </c>
      <c r="E6335" s="4" t="s">
        <v>24</v>
      </c>
      <c r="F6335" s="4" t="s">
        <v>10</v>
      </c>
    </row>
    <row r="6336" spans="1:15">
      <c r="A6336" t="n">
        <v>50108</v>
      </c>
      <c r="B6336" s="66" t="n">
        <v>45</v>
      </c>
      <c r="C6336" s="7" t="n">
        <v>11</v>
      </c>
      <c r="D6336" s="7" t="n">
        <v>3</v>
      </c>
      <c r="E6336" s="7" t="n">
        <v>45.5999984741211</v>
      </c>
      <c r="F6336" s="7" t="n">
        <v>0</v>
      </c>
    </row>
    <row r="6337" spans="1:9">
      <c r="A6337" t="s">
        <v>4</v>
      </c>
      <c r="B6337" s="4" t="s">
        <v>5</v>
      </c>
      <c r="C6337" s="4" t="s">
        <v>14</v>
      </c>
      <c r="D6337" s="4" t="s">
        <v>14</v>
      </c>
      <c r="E6337" s="4" t="s">
        <v>24</v>
      </c>
      <c r="F6337" s="4" t="s">
        <v>24</v>
      </c>
      <c r="G6337" s="4" t="s">
        <v>24</v>
      </c>
      <c r="H6337" s="4" t="s">
        <v>10</v>
      </c>
    </row>
    <row r="6338" spans="1:9">
      <c r="A6338" t="n">
        <v>50117</v>
      </c>
      <c r="B6338" s="66" t="n">
        <v>45</v>
      </c>
      <c r="C6338" s="7" t="n">
        <v>2</v>
      </c>
      <c r="D6338" s="7" t="n">
        <v>2</v>
      </c>
      <c r="E6338" s="7" t="n">
        <v>-105.650001525879</v>
      </c>
      <c r="F6338" s="7" t="n">
        <v>6.40000009536743</v>
      </c>
      <c r="G6338" s="7" t="n">
        <v>132.949996948242</v>
      </c>
      <c r="H6338" s="7" t="n">
        <v>1500</v>
      </c>
    </row>
    <row r="6339" spans="1:9">
      <c r="A6339" t="s">
        <v>4</v>
      </c>
      <c r="B6339" s="4" t="s">
        <v>5</v>
      </c>
      <c r="C6339" s="4" t="s">
        <v>14</v>
      </c>
      <c r="D6339" s="4" t="s">
        <v>14</v>
      </c>
      <c r="E6339" s="4" t="s">
        <v>24</v>
      </c>
      <c r="F6339" s="4" t="s">
        <v>24</v>
      </c>
      <c r="G6339" s="4" t="s">
        <v>24</v>
      </c>
      <c r="H6339" s="4" t="s">
        <v>10</v>
      </c>
      <c r="I6339" s="4" t="s">
        <v>14</v>
      </c>
    </row>
    <row r="6340" spans="1:9">
      <c r="A6340" t="n">
        <v>50134</v>
      </c>
      <c r="B6340" s="66" t="n">
        <v>45</v>
      </c>
      <c r="C6340" s="7" t="n">
        <v>4</v>
      </c>
      <c r="D6340" s="7" t="n">
        <v>2</v>
      </c>
      <c r="E6340" s="7" t="n">
        <v>326.690002441406</v>
      </c>
      <c r="F6340" s="7" t="n">
        <v>123.809997558594</v>
      </c>
      <c r="G6340" s="7" t="n">
        <v>14</v>
      </c>
      <c r="H6340" s="7" t="n">
        <v>1500</v>
      </c>
      <c r="I6340" s="7" t="n">
        <v>1</v>
      </c>
    </row>
    <row r="6341" spans="1:9">
      <c r="A6341" t="s">
        <v>4</v>
      </c>
      <c r="B6341" s="4" t="s">
        <v>5</v>
      </c>
      <c r="C6341" s="4" t="s">
        <v>14</v>
      </c>
      <c r="D6341" s="4" t="s">
        <v>14</v>
      </c>
      <c r="E6341" s="4" t="s">
        <v>24</v>
      </c>
      <c r="F6341" s="4" t="s">
        <v>10</v>
      </c>
    </row>
    <row r="6342" spans="1:9">
      <c r="A6342" t="n">
        <v>50152</v>
      </c>
      <c r="B6342" s="66" t="n">
        <v>45</v>
      </c>
      <c r="C6342" s="7" t="n">
        <v>5</v>
      </c>
      <c r="D6342" s="7" t="n">
        <v>2</v>
      </c>
      <c r="E6342" s="7" t="n">
        <v>14.8999996185303</v>
      </c>
      <c r="F6342" s="7" t="n">
        <v>1500</v>
      </c>
    </row>
    <row r="6343" spans="1:9">
      <c r="A6343" t="s">
        <v>4</v>
      </c>
      <c r="B6343" s="4" t="s">
        <v>5</v>
      </c>
      <c r="C6343" s="4" t="s">
        <v>14</v>
      </c>
      <c r="D6343" s="4" t="s">
        <v>14</v>
      </c>
      <c r="E6343" s="4" t="s">
        <v>24</v>
      </c>
      <c r="F6343" s="4" t="s">
        <v>10</v>
      </c>
    </row>
    <row r="6344" spans="1:9">
      <c r="A6344" t="n">
        <v>50161</v>
      </c>
      <c r="B6344" s="66" t="n">
        <v>45</v>
      </c>
      <c r="C6344" s="7" t="n">
        <v>11</v>
      </c>
      <c r="D6344" s="7" t="n">
        <v>2</v>
      </c>
      <c r="E6344" s="7" t="n">
        <v>45.5999984741211</v>
      </c>
      <c r="F6344" s="7" t="n">
        <v>1500</v>
      </c>
    </row>
    <row r="6345" spans="1:9">
      <c r="A6345" t="s">
        <v>4</v>
      </c>
      <c r="B6345" s="4" t="s">
        <v>5</v>
      </c>
      <c r="C6345" s="4" t="s">
        <v>10</v>
      </c>
    </row>
    <row r="6346" spans="1:9">
      <c r="A6346" t="n">
        <v>50170</v>
      </c>
      <c r="B6346" s="41" t="n">
        <v>16</v>
      </c>
      <c r="C6346" s="7" t="n">
        <v>1500</v>
      </c>
    </row>
    <row r="6347" spans="1:9">
      <c r="A6347" t="s">
        <v>4</v>
      </c>
      <c r="B6347" s="4" t="s">
        <v>5</v>
      </c>
      <c r="C6347" s="4" t="s">
        <v>10</v>
      </c>
      <c r="D6347" s="4" t="s">
        <v>14</v>
      </c>
      <c r="E6347" s="4" t="s">
        <v>6</v>
      </c>
      <c r="F6347" s="4" t="s">
        <v>24</v>
      </c>
      <c r="G6347" s="4" t="s">
        <v>24</v>
      </c>
      <c r="H6347" s="4" t="s">
        <v>24</v>
      </c>
    </row>
    <row r="6348" spans="1:9">
      <c r="A6348" t="n">
        <v>50173</v>
      </c>
      <c r="B6348" s="60" t="n">
        <v>48</v>
      </c>
      <c r="C6348" s="7" t="n">
        <v>7033</v>
      </c>
      <c r="D6348" s="7" t="n">
        <v>0</v>
      </c>
      <c r="E6348" s="7" t="s">
        <v>457</v>
      </c>
      <c r="F6348" s="7" t="n">
        <v>1</v>
      </c>
      <c r="G6348" s="7" t="n">
        <v>1</v>
      </c>
      <c r="H6348" s="7" t="n">
        <v>0</v>
      </c>
    </row>
    <row r="6349" spans="1:9">
      <c r="A6349" t="s">
        <v>4</v>
      </c>
      <c r="B6349" s="4" t="s">
        <v>5</v>
      </c>
      <c r="C6349" s="4" t="s">
        <v>10</v>
      </c>
    </row>
    <row r="6350" spans="1:9">
      <c r="A6350" t="n">
        <v>50200</v>
      </c>
      <c r="B6350" s="41" t="n">
        <v>16</v>
      </c>
      <c r="C6350" s="7" t="n">
        <v>500</v>
      </c>
    </row>
    <row r="6351" spans="1:9">
      <c r="A6351" t="s">
        <v>4</v>
      </c>
      <c r="B6351" s="4" t="s">
        <v>5</v>
      </c>
      <c r="C6351" s="4" t="s">
        <v>14</v>
      </c>
      <c r="D6351" s="4" t="s">
        <v>10</v>
      </c>
      <c r="E6351" s="4" t="s">
        <v>24</v>
      </c>
    </row>
    <row r="6352" spans="1:9">
      <c r="A6352" t="n">
        <v>50203</v>
      </c>
      <c r="B6352" s="37" t="n">
        <v>58</v>
      </c>
      <c r="C6352" s="7" t="n">
        <v>101</v>
      </c>
      <c r="D6352" s="7" t="n">
        <v>300</v>
      </c>
      <c r="E6352" s="7" t="n">
        <v>1</v>
      </c>
    </row>
    <row r="6353" spans="1:9">
      <c r="A6353" t="s">
        <v>4</v>
      </c>
      <c r="B6353" s="4" t="s">
        <v>5</v>
      </c>
      <c r="C6353" s="4" t="s">
        <v>14</v>
      </c>
      <c r="D6353" s="4" t="s">
        <v>10</v>
      </c>
    </row>
    <row r="6354" spans="1:9">
      <c r="A6354" t="n">
        <v>50211</v>
      </c>
      <c r="B6354" s="37" t="n">
        <v>58</v>
      </c>
      <c r="C6354" s="7" t="n">
        <v>254</v>
      </c>
      <c r="D6354" s="7" t="n">
        <v>0</v>
      </c>
    </row>
    <row r="6355" spans="1:9">
      <c r="A6355" t="s">
        <v>4</v>
      </c>
      <c r="B6355" s="4" t="s">
        <v>5</v>
      </c>
      <c r="C6355" s="4" t="s">
        <v>14</v>
      </c>
      <c r="D6355" s="4" t="s">
        <v>14</v>
      </c>
      <c r="E6355" s="4" t="s">
        <v>24</v>
      </c>
      <c r="F6355" s="4" t="s">
        <v>24</v>
      </c>
      <c r="G6355" s="4" t="s">
        <v>24</v>
      </c>
      <c r="H6355" s="4" t="s">
        <v>10</v>
      </c>
    </row>
    <row r="6356" spans="1:9">
      <c r="A6356" t="n">
        <v>50215</v>
      </c>
      <c r="B6356" s="66" t="n">
        <v>45</v>
      </c>
      <c r="C6356" s="7" t="n">
        <v>2</v>
      </c>
      <c r="D6356" s="7" t="n">
        <v>3</v>
      </c>
      <c r="E6356" s="7" t="n">
        <v>-104.849998474121</v>
      </c>
      <c r="F6356" s="7" t="n">
        <v>13.789999961853</v>
      </c>
      <c r="G6356" s="7" t="n">
        <v>134.070007324219</v>
      </c>
      <c r="H6356" s="7" t="n">
        <v>0</v>
      </c>
    </row>
    <row r="6357" spans="1:9">
      <c r="A6357" t="s">
        <v>4</v>
      </c>
      <c r="B6357" s="4" t="s">
        <v>5</v>
      </c>
      <c r="C6357" s="4" t="s">
        <v>14</v>
      </c>
      <c r="D6357" s="4" t="s">
        <v>14</v>
      </c>
      <c r="E6357" s="4" t="s">
        <v>24</v>
      </c>
      <c r="F6357" s="4" t="s">
        <v>24</v>
      </c>
      <c r="G6357" s="4" t="s">
        <v>24</v>
      </c>
      <c r="H6357" s="4" t="s">
        <v>10</v>
      </c>
      <c r="I6357" s="4" t="s">
        <v>14</v>
      </c>
    </row>
    <row r="6358" spans="1:9">
      <c r="A6358" t="n">
        <v>50232</v>
      </c>
      <c r="B6358" s="66" t="n">
        <v>45</v>
      </c>
      <c r="C6358" s="7" t="n">
        <v>4</v>
      </c>
      <c r="D6358" s="7" t="n">
        <v>3</v>
      </c>
      <c r="E6358" s="7" t="n">
        <v>90.0699996948242</v>
      </c>
      <c r="F6358" s="7" t="n">
        <v>214.389999389648</v>
      </c>
      <c r="G6358" s="7" t="n">
        <v>10</v>
      </c>
      <c r="H6358" s="7" t="n">
        <v>0</v>
      </c>
      <c r="I6358" s="7" t="n">
        <v>1</v>
      </c>
    </row>
    <row r="6359" spans="1:9">
      <c r="A6359" t="s">
        <v>4</v>
      </c>
      <c r="B6359" s="4" t="s">
        <v>5</v>
      </c>
      <c r="C6359" s="4" t="s">
        <v>14</v>
      </c>
      <c r="D6359" s="4" t="s">
        <v>14</v>
      </c>
      <c r="E6359" s="4" t="s">
        <v>24</v>
      </c>
      <c r="F6359" s="4" t="s">
        <v>10</v>
      </c>
    </row>
    <row r="6360" spans="1:9">
      <c r="A6360" t="n">
        <v>50250</v>
      </c>
      <c r="B6360" s="66" t="n">
        <v>45</v>
      </c>
      <c r="C6360" s="7" t="n">
        <v>5</v>
      </c>
      <c r="D6360" s="7" t="n">
        <v>3</v>
      </c>
      <c r="E6360" s="7" t="n">
        <v>12.6999998092651</v>
      </c>
      <c r="F6360" s="7" t="n">
        <v>0</v>
      </c>
    </row>
    <row r="6361" spans="1:9">
      <c r="A6361" t="s">
        <v>4</v>
      </c>
      <c r="B6361" s="4" t="s">
        <v>5</v>
      </c>
      <c r="C6361" s="4" t="s">
        <v>14</v>
      </c>
      <c r="D6361" s="4" t="s">
        <v>14</v>
      </c>
      <c r="E6361" s="4" t="s">
        <v>24</v>
      </c>
      <c r="F6361" s="4" t="s">
        <v>10</v>
      </c>
    </row>
    <row r="6362" spans="1:9">
      <c r="A6362" t="n">
        <v>50259</v>
      </c>
      <c r="B6362" s="66" t="n">
        <v>45</v>
      </c>
      <c r="C6362" s="7" t="n">
        <v>11</v>
      </c>
      <c r="D6362" s="7" t="n">
        <v>3</v>
      </c>
      <c r="E6362" s="7" t="n">
        <v>45.5999984741211</v>
      </c>
      <c r="F6362" s="7" t="n">
        <v>0</v>
      </c>
    </row>
    <row r="6363" spans="1:9">
      <c r="A6363" t="s">
        <v>4</v>
      </c>
      <c r="B6363" s="4" t="s">
        <v>5</v>
      </c>
      <c r="C6363" s="4" t="s">
        <v>14</v>
      </c>
      <c r="D6363" s="4" t="s">
        <v>14</v>
      </c>
      <c r="E6363" s="4" t="s">
        <v>24</v>
      </c>
      <c r="F6363" s="4" t="s">
        <v>24</v>
      </c>
      <c r="G6363" s="4" t="s">
        <v>24</v>
      </c>
      <c r="H6363" s="4" t="s">
        <v>10</v>
      </c>
    </row>
    <row r="6364" spans="1:9">
      <c r="A6364" t="n">
        <v>50268</v>
      </c>
      <c r="B6364" s="66" t="n">
        <v>45</v>
      </c>
      <c r="C6364" s="7" t="n">
        <v>2</v>
      </c>
      <c r="D6364" s="7" t="n">
        <v>1</v>
      </c>
      <c r="E6364" s="7" t="n">
        <v>-102.73999786377</v>
      </c>
      <c r="F6364" s="7" t="n">
        <v>3.75999999046326</v>
      </c>
      <c r="G6364" s="7" t="n">
        <v>134.639999389648</v>
      </c>
      <c r="H6364" s="7" t="n">
        <v>3100</v>
      </c>
    </row>
    <row r="6365" spans="1:9">
      <c r="A6365" t="s">
        <v>4</v>
      </c>
      <c r="B6365" s="4" t="s">
        <v>5</v>
      </c>
      <c r="C6365" s="4" t="s">
        <v>14</v>
      </c>
      <c r="D6365" s="4" t="s">
        <v>14</v>
      </c>
      <c r="E6365" s="4" t="s">
        <v>24</v>
      </c>
      <c r="F6365" s="4" t="s">
        <v>24</v>
      </c>
      <c r="G6365" s="4" t="s">
        <v>24</v>
      </c>
      <c r="H6365" s="4" t="s">
        <v>10</v>
      </c>
      <c r="I6365" s="4" t="s">
        <v>14</v>
      </c>
    </row>
    <row r="6366" spans="1:9">
      <c r="A6366" t="n">
        <v>50285</v>
      </c>
      <c r="B6366" s="66" t="n">
        <v>45</v>
      </c>
      <c r="C6366" s="7" t="n">
        <v>4</v>
      </c>
      <c r="D6366" s="7" t="n">
        <v>1</v>
      </c>
      <c r="E6366" s="7" t="n">
        <v>35.4099998474121</v>
      </c>
      <c r="F6366" s="7" t="n">
        <v>301.100006103516</v>
      </c>
      <c r="G6366" s="7" t="n">
        <v>10</v>
      </c>
      <c r="H6366" s="7" t="n">
        <v>3100</v>
      </c>
      <c r="I6366" s="7" t="n">
        <v>1</v>
      </c>
    </row>
    <row r="6367" spans="1:9">
      <c r="A6367" t="s">
        <v>4</v>
      </c>
      <c r="B6367" s="4" t="s">
        <v>5</v>
      </c>
      <c r="C6367" s="4" t="s">
        <v>14</v>
      </c>
      <c r="D6367" s="4" t="s">
        <v>14</v>
      </c>
      <c r="E6367" s="4" t="s">
        <v>24</v>
      </c>
      <c r="F6367" s="4" t="s">
        <v>10</v>
      </c>
    </row>
    <row r="6368" spans="1:9">
      <c r="A6368" t="n">
        <v>50303</v>
      </c>
      <c r="B6368" s="66" t="n">
        <v>45</v>
      </c>
      <c r="C6368" s="7" t="n">
        <v>5</v>
      </c>
      <c r="D6368" s="7" t="n">
        <v>1</v>
      </c>
      <c r="E6368" s="7" t="n">
        <v>8.80000019073486</v>
      </c>
      <c r="F6368" s="7" t="n">
        <v>3100</v>
      </c>
    </row>
    <row r="6369" spans="1:9">
      <c r="A6369" t="s">
        <v>4</v>
      </c>
      <c r="B6369" s="4" t="s">
        <v>5</v>
      </c>
      <c r="C6369" s="4" t="s">
        <v>14</v>
      </c>
      <c r="D6369" s="4" t="s">
        <v>14</v>
      </c>
      <c r="E6369" s="4" t="s">
        <v>24</v>
      </c>
      <c r="F6369" s="4" t="s">
        <v>10</v>
      </c>
    </row>
    <row r="6370" spans="1:9">
      <c r="A6370" t="n">
        <v>50312</v>
      </c>
      <c r="B6370" s="66" t="n">
        <v>45</v>
      </c>
      <c r="C6370" s="7" t="n">
        <v>11</v>
      </c>
      <c r="D6370" s="7" t="n">
        <v>1</v>
      </c>
      <c r="E6370" s="7" t="n">
        <v>45.5999984741211</v>
      </c>
      <c r="F6370" s="7" t="n">
        <v>3100</v>
      </c>
    </row>
    <row r="6371" spans="1:9">
      <c r="A6371" t="s">
        <v>4</v>
      </c>
      <c r="B6371" s="4" t="s">
        <v>5</v>
      </c>
      <c r="C6371" s="4" t="s">
        <v>10</v>
      </c>
    </row>
    <row r="6372" spans="1:9">
      <c r="A6372" t="n">
        <v>50321</v>
      </c>
      <c r="B6372" s="41" t="n">
        <v>16</v>
      </c>
      <c r="C6372" s="7" t="n">
        <v>500</v>
      </c>
    </row>
    <row r="6373" spans="1:9">
      <c r="A6373" t="s">
        <v>4</v>
      </c>
      <c r="B6373" s="4" t="s">
        <v>5</v>
      </c>
      <c r="C6373" s="4" t="s">
        <v>10</v>
      </c>
      <c r="D6373" s="4" t="s">
        <v>14</v>
      </c>
      <c r="E6373" s="4" t="s">
        <v>14</v>
      </c>
      <c r="F6373" s="4" t="s">
        <v>6</v>
      </c>
    </row>
    <row r="6374" spans="1:9">
      <c r="A6374" t="n">
        <v>50324</v>
      </c>
      <c r="B6374" s="61" t="n">
        <v>47</v>
      </c>
      <c r="C6374" s="7" t="n">
        <v>7033</v>
      </c>
      <c r="D6374" s="7" t="n">
        <v>0</v>
      </c>
      <c r="E6374" s="7" t="n">
        <v>0</v>
      </c>
      <c r="F6374" s="7" t="s">
        <v>468</v>
      </c>
    </row>
    <row r="6375" spans="1:9">
      <c r="A6375" t="s">
        <v>4</v>
      </c>
      <c r="B6375" s="4" t="s">
        <v>5</v>
      </c>
      <c r="C6375" s="4" t="s">
        <v>10</v>
      </c>
    </row>
    <row r="6376" spans="1:9">
      <c r="A6376" t="n">
        <v>50345</v>
      </c>
      <c r="B6376" s="41" t="n">
        <v>16</v>
      </c>
      <c r="C6376" s="7" t="n">
        <v>1000</v>
      </c>
    </row>
    <row r="6377" spans="1:9">
      <c r="A6377" t="s">
        <v>4</v>
      </c>
      <c r="B6377" s="4" t="s">
        <v>5</v>
      </c>
      <c r="C6377" s="4" t="s">
        <v>14</v>
      </c>
      <c r="D6377" s="4" t="s">
        <v>10</v>
      </c>
      <c r="E6377" s="4" t="s">
        <v>24</v>
      </c>
      <c r="F6377" s="4" t="s">
        <v>10</v>
      </c>
      <c r="G6377" s="4" t="s">
        <v>9</v>
      </c>
      <c r="H6377" s="4" t="s">
        <v>9</v>
      </c>
      <c r="I6377" s="4" t="s">
        <v>10</v>
      </c>
      <c r="J6377" s="4" t="s">
        <v>10</v>
      </c>
      <c r="K6377" s="4" t="s">
        <v>9</v>
      </c>
      <c r="L6377" s="4" t="s">
        <v>9</v>
      </c>
      <c r="M6377" s="4" t="s">
        <v>9</v>
      </c>
      <c r="N6377" s="4" t="s">
        <v>9</v>
      </c>
      <c r="O6377" s="4" t="s">
        <v>6</v>
      </c>
    </row>
    <row r="6378" spans="1:9">
      <c r="A6378" t="n">
        <v>50348</v>
      </c>
      <c r="B6378" s="11" t="n">
        <v>50</v>
      </c>
      <c r="C6378" s="7" t="n">
        <v>0</v>
      </c>
      <c r="D6378" s="7" t="n">
        <v>4341</v>
      </c>
      <c r="E6378" s="7" t="n">
        <v>1</v>
      </c>
      <c r="F6378" s="7" t="n">
        <v>0</v>
      </c>
      <c r="G6378" s="7" t="n">
        <v>0</v>
      </c>
      <c r="H6378" s="7" t="n">
        <v>-1073741824</v>
      </c>
      <c r="I6378" s="7" t="n">
        <v>0</v>
      </c>
      <c r="J6378" s="7" t="n">
        <v>65533</v>
      </c>
      <c r="K6378" s="7" t="n">
        <v>0</v>
      </c>
      <c r="L6378" s="7" t="n">
        <v>0</v>
      </c>
      <c r="M6378" s="7" t="n">
        <v>0</v>
      </c>
      <c r="N6378" s="7" t="n">
        <v>0</v>
      </c>
      <c r="O6378" s="7" t="s">
        <v>13</v>
      </c>
    </row>
    <row r="6379" spans="1:9">
      <c r="A6379" t="s">
        <v>4</v>
      </c>
      <c r="B6379" s="4" t="s">
        <v>5</v>
      </c>
      <c r="C6379" s="4" t="s">
        <v>14</v>
      </c>
      <c r="D6379" s="4" t="s">
        <v>10</v>
      </c>
      <c r="E6379" s="4" t="s">
        <v>24</v>
      </c>
      <c r="F6379" s="4" t="s">
        <v>10</v>
      </c>
      <c r="G6379" s="4" t="s">
        <v>9</v>
      </c>
      <c r="H6379" s="4" t="s">
        <v>9</v>
      </c>
      <c r="I6379" s="4" t="s">
        <v>10</v>
      </c>
      <c r="J6379" s="4" t="s">
        <v>10</v>
      </c>
      <c r="K6379" s="4" t="s">
        <v>9</v>
      </c>
      <c r="L6379" s="4" t="s">
        <v>9</v>
      </c>
      <c r="M6379" s="4" t="s">
        <v>9</v>
      </c>
      <c r="N6379" s="4" t="s">
        <v>9</v>
      </c>
      <c r="O6379" s="4" t="s">
        <v>6</v>
      </c>
    </row>
    <row r="6380" spans="1:9">
      <c r="A6380" t="n">
        <v>50387</v>
      </c>
      <c r="B6380" s="11" t="n">
        <v>50</v>
      </c>
      <c r="C6380" s="7" t="n">
        <v>0</v>
      </c>
      <c r="D6380" s="7" t="n">
        <v>4423</v>
      </c>
      <c r="E6380" s="7" t="n">
        <v>0.800000011920929</v>
      </c>
      <c r="F6380" s="7" t="n">
        <v>0</v>
      </c>
      <c r="G6380" s="7" t="n">
        <v>0</v>
      </c>
      <c r="H6380" s="7" t="n">
        <v>1065353216</v>
      </c>
      <c r="I6380" s="7" t="n">
        <v>0</v>
      </c>
      <c r="J6380" s="7" t="n">
        <v>65533</v>
      </c>
      <c r="K6380" s="7" t="n">
        <v>0</v>
      </c>
      <c r="L6380" s="7" t="n">
        <v>0</v>
      </c>
      <c r="M6380" s="7" t="n">
        <v>0</v>
      </c>
      <c r="N6380" s="7" t="n">
        <v>0</v>
      </c>
      <c r="O6380" s="7" t="s">
        <v>13</v>
      </c>
    </row>
    <row r="6381" spans="1:9">
      <c r="A6381" t="s">
        <v>4</v>
      </c>
      <c r="B6381" s="4" t="s">
        <v>5</v>
      </c>
      <c r="C6381" s="4" t="s">
        <v>14</v>
      </c>
      <c r="D6381" s="4" t="s">
        <v>10</v>
      </c>
      <c r="E6381" s="4" t="s">
        <v>10</v>
      </c>
    </row>
    <row r="6382" spans="1:9">
      <c r="A6382" t="n">
        <v>50426</v>
      </c>
      <c r="B6382" s="11" t="n">
        <v>50</v>
      </c>
      <c r="C6382" s="7" t="n">
        <v>1</v>
      </c>
      <c r="D6382" s="7" t="n">
        <v>5117</v>
      </c>
      <c r="E6382" s="7" t="n">
        <v>200</v>
      </c>
    </row>
    <row r="6383" spans="1:9">
      <c r="A6383" t="s">
        <v>4</v>
      </c>
      <c r="B6383" s="4" t="s">
        <v>5</v>
      </c>
      <c r="C6383" s="4" t="s">
        <v>10</v>
      </c>
    </row>
    <row r="6384" spans="1:9">
      <c r="A6384" t="n">
        <v>50432</v>
      </c>
      <c r="B6384" s="41" t="n">
        <v>16</v>
      </c>
      <c r="C6384" s="7" t="n">
        <v>1600</v>
      </c>
    </row>
    <row r="6385" spans="1:15">
      <c r="A6385" t="s">
        <v>4</v>
      </c>
      <c r="B6385" s="4" t="s">
        <v>5</v>
      </c>
      <c r="C6385" s="4" t="s">
        <v>14</v>
      </c>
      <c r="D6385" s="4" t="s">
        <v>10</v>
      </c>
      <c r="E6385" s="4" t="s">
        <v>24</v>
      </c>
      <c r="F6385" s="4" t="s">
        <v>10</v>
      </c>
      <c r="G6385" s="4" t="s">
        <v>9</v>
      </c>
      <c r="H6385" s="4" t="s">
        <v>9</v>
      </c>
      <c r="I6385" s="4" t="s">
        <v>10</v>
      </c>
      <c r="J6385" s="4" t="s">
        <v>10</v>
      </c>
      <c r="K6385" s="4" t="s">
        <v>9</v>
      </c>
      <c r="L6385" s="4" t="s">
        <v>9</v>
      </c>
      <c r="M6385" s="4" t="s">
        <v>9</v>
      </c>
      <c r="N6385" s="4" t="s">
        <v>9</v>
      </c>
      <c r="O6385" s="4" t="s">
        <v>6</v>
      </c>
    </row>
    <row r="6386" spans="1:15">
      <c r="A6386" t="n">
        <v>50435</v>
      </c>
      <c r="B6386" s="11" t="n">
        <v>50</v>
      </c>
      <c r="C6386" s="7" t="n">
        <v>0</v>
      </c>
      <c r="D6386" s="7" t="n">
        <v>4420</v>
      </c>
      <c r="E6386" s="7" t="n">
        <v>1</v>
      </c>
      <c r="F6386" s="7" t="n">
        <v>0</v>
      </c>
      <c r="G6386" s="7" t="n">
        <v>0</v>
      </c>
      <c r="H6386" s="7" t="n">
        <v>0</v>
      </c>
      <c r="I6386" s="7" t="n">
        <v>0</v>
      </c>
      <c r="J6386" s="7" t="n">
        <v>65533</v>
      </c>
      <c r="K6386" s="7" t="n">
        <v>0</v>
      </c>
      <c r="L6386" s="7" t="n">
        <v>0</v>
      </c>
      <c r="M6386" s="7" t="n">
        <v>0</v>
      </c>
      <c r="N6386" s="7" t="n">
        <v>0</v>
      </c>
      <c r="O6386" s="7" t="s">
        <v>13</v>
      </c>
    </row>
    <row r="6387" spans="1:15">
      <c r="A6387" t="s">
        <v>4</v>
      </c>
      <c r="B6387" s="4" t="s">
        <v>5</v>
      </c>
      <c r="C6387" s="4" t="s">
        <v>14</v>
      </c>
      <c r="D6387" s="4" t="s">
        <v>10</v>
      </c>
      <c r="E6387" s="4" t="s">
        <v>24</v>
      </c>
    </row>
    <row r="6388" spans="1:15">
      <c r="A6388" t="n">
        <v>50474</v>
      </c>
      <c r="B6388" s="37" t="n">
        <v>58</v>
      </c>
      <c r="C6388" s="7" t="n">
        <v>101</v>
      </c>
      <c r="D6388" s="7" t="n">
        <v>100</v>
      </c>
      <c r="E6388" s="7" t="n">
        <v>1</v>
      </c>
    </row>
    <row r="6389" spans="1:15">
      <c r="A6389" t="s">
        <v>4</v>
      </c>
      <c r="B6389" s="4" t="s">
        <v>5</v>
      </c>
      <c r="C6389" s="4" t="s">
        <v>14</v>
      </c>
      <c r="D6389" s="4" t="s">
        <v>10</v>
      </c>
    </row>
    <row r="6390" spans="1:15">
      <c r="A6390" t="n">
        <v>50482</v>
      </c>
      <c r="B6390" s="37" t="n">
        <v>58</v>
      </c>
      <c r="C6390" s="7" t="n">
        <v>254</v>
      </c>
      <c r="D6390" s="7" t="n">
        <v>0</v>
      </c>
    </row>
    <row r="6391" spans="1:15">
      <c r="A6391" t="s">
        <v>4</v>
      </c>
      <c r="B6391" s="4" t="s">
        <v>5</v>
      </c>
      <c r="C6391" s="4" t="s">
        <v>14</v>
      </c>
      <c r="D6391" s="4" t="s">
        <v>14</v>
      </c>
      <c r="E6391" s="4" t="s">
        <v>24</v>
      </c>
      <c r="F6391" s="4" t="s">
        <v>24</v>
      </c>
      <c r="G6391" s="4" t="s">
        <v>24</v>
      </c>
      <c r="H6391" s="4" t="s">
        <v>10</v>
      </c>
    </row>
    <row r="6392" spans="1:15">
      <c r="A6392" t="n">
        <v>50486</v>
      </c>
      <c r="B6392" s="66" t="n">
        <v>45</v>
      </c>
      <c r="C6392" s="7" t="n">
        <v>2</v>
      </c>
      <c r="D6392" s="7" t="n">
        <v>3</v>
      </c>
      <c r="E6392" s="7" t="n">
        <v>-103.330001831055</v>
      </c>
      <c r="F6392" s="7" t="n">
        <v>2.41000008583069</v>
      </c>
      <c r="G6392" s="7" t="n">
        <v>132.339996337891</v>
      </c>
      <c r="H6392" s="7" t="n">
        <v>0</v>
      </c>
    </row>
    <row r="6393" spans="1:15">
      <c r="A6393" t="s">
        <v>4</v>
      </c>
      <c r="B6393" s="4" t="s">
        <v>5</v>
      </c>
      <c r="C6393" s="4" t="s">
        <v>14</v>
      </c>
      <c r="D6393" s="4" t="s">
        <v>14</v>
      </c>
      <c r="E6393" s="4" t="s">
        <v>24</v>
      </c>
      <c r="F6393" s="4" t="s">
        <v>24</v>
      </c>
      <c r="G6393" s="4" t="s">
        <v>24</v>
      </c>
      <c r="H6393" s="4" t="s">
        <v>10</v>
      </c>
      <c r="I6393" s="4" t="s">
        <v>14</v>
      </c>
    </row>
    <row r="6394" spans="1:15">
      <c r="A6394" t="n">
        <v>50503</v>
      </c>
      <c r="B6394" s="66" t="n">
        <v>45</v>
      </c>
      <c r="C6394" s="7" t="n">
        <v>4</v>
      </c>
      <c r="D6394" s="7" t="n">
        <v>3</v>
      </c>
      <c r="E6394" s="7" t="n">
        <v>359</v>
      </c>
      <c r="F6394" s="7" t="n">
        <v>314.549987792969</v>
      </c>
      <c r="G6394" s="7" t="n">
        <v>16</v>
      </c>
      <c r="H6394" s="7" t="n">
        <v>0</v>
      </c>
      <c r="I6394" s="7" t="n">
        <v>0</v>
      </c>
    </row>
    <row r="6395" spans="1:15">
      <c r="A6395" t="s">
        <v>4</v>
      </c>
      <c r="B6395" s="4" t="s">
        <v>5</v>
      </c>
      <c r="C6395" s="4" t="s">
        <v>14</v>
      </c>
      <c r="D6395" s="4" t="s">
        <v>14</v>
      </c>
      <c r="E6395" s="4" t="s">
        <v>24</v>
      </c>
      <c r="F6395" s="4" t="s">
        <v>10</v>
      </c>
    </row>
    <row r="6396" spans="1:15">
      <c r="A6396" t="n">
        <v>50521</v>
      </c>
      <c r="B6396" s="66" t="n">
        <v>45</v>
      </c>
      <c r="C6396" s="7" t="n">
        <v>5</v>
      </c>
      <c r="D6396" s="7" t="n">
        <v>3</v>
      </c>
      <c r="E6396" s="7" t="n">
        <v>7.90000009536743</v>
      </c>
      <c r="F6396" s="7" t="n">
        <v>0</v>
      </c>
    </row>
    <row r="6397" spans="1:15">
      <c r="A6397" t="s">
        <v>4</v>
      </c>
      <c r="B6397" s="4" t="s">
        <v>5</v>
      </c>
      <c r="C6397" s="4" t="s">
        <v>14</v>
      </c>
      <c r="D6397" s="4" t="s">
        <v>14</v>
      </c>
      <c r="E6397" s="4" t="s">
        <v>24</v>
      </c>
      <c r="F6397" s="4" t="s">
        <v>10</v>
      </c>
    </row>
    <row r="6398" spans="1:15">
      <c r="A6398" t="n">
        <v>50530</v>
      </c>
      <c r="B6398" s="66" t="n">
        <v>45</v>
      </c>
      <c r="C6398" s="7" t="n">
        <v>11</v>
      </c>
      <c r="D6398" s="7" t="n">
        <v>3</v>
      </c>
      <c r="E6398" s="7" t="n">
        <v>45.5999984741211</v>
      </c>
      <c r="F6398" s="7" t="n">
        <v>0</v>
      </c>
    </row>
    <row r="6399" spans="1:15">
      <c r="A6399" t="s">
        <v>4</v>
      </c>
      <c r="B6399" s="4" t="s">
        <v>5</v>
      </c>
      <c r="C6399" s="4" t="s">
        <v>14</v>
      </c>
      <c r="D6399" s="4" t="s">
        <v>14</v>
      </c>
      <c r="E6399" s="4" t="s">
        <v>24</v>
      </c>
      <c r="F6399" s="4" t="s">
        <v>24</v>
      </c>
      <c r="G6399" s="4" t="s">
        <v>24</v>
      </c>
      <c r="H6399" s="4" t="s">
        <v>10</v>
      </c>
    </row>
    <row r="6400" spans="1:15">
      <c r="A6400" t="n">
        <v>50539</v>
      </c>
      <c r="B6400" s="66" t="n">
        <v>45</v>
      </c>
      <c r="C6400" s="7" t="n">
        <v>2</v>
      </c>
      <c r="D6400" s="7" t="n">
        <v>3</v>
      </c>
      <c r="E6400" s="7" t="n">
        <v>-103.379997253418</v>
      </c>
      <c r="F6400" s="7" t="n">
        <v>2.74000000953674</v>
      </c>
      <c r="G6400" s="7" t="n">
        <v>132.330001831055</v>
      </c>
      <c r="H6400" s="7" t="n">
        <v>3000</v>
      </c>
    </row>
    <row r="6401" spans="1:15">
      <c r="A6401" t="s">
        <v>4</v>
      </c>
      <c r="B6401" s="4" t="s">
        <v>5</v>
      </c>
      <c r="C6401" s="4" t="s">
        <v>14</v>
      </c>
      <c r="D6401" s="4" t="s">
        <v>14</v>
      </c>
      <c r="E6401" s="4" t="s">
        <v>24</v>
      </c>
      <c r="F6401" s="4" t="s">
        <v>24</v>
      </c>
      <c r="G6401" s="4" t="s">
        <v>24</v>
      </c>
      <c r="H6401" s="4" t="s">
        <v>10</v>
      </c>
      <c r="I6401" s="4" t="s">
        <v>14</v>
      </c>
    </row>
    <row r="6402" spans="1:15">
      <c r="A6402" t="n">
        <v>50556</v>
      </c>
      <c r="B6402" s="66" t="n">
        <v>45</v>
      </c>
      <c r="C6402" s="7" t="n">
        <v>4</v>
      </c>
      <c r="D6402" s="7" t="n">
        <v>3</v>
      </c>
      <c r="E6402" s="7" t="n">
        <v>341.730010986328</v>
      </c>
      <c r="F6402" s="7" t="n">
        <v>301.149993896484</v>
      </c>
      <c r="G6402" s="7" t="n">
        <v>16</v>
      </c>
      <c r="H6402" s="7" t="n">
        <v>3000</v>
      </c>
      <c r="I6402" s="7" t="n">
        <v>1</v>
      </c>
    </row>
    <row r="6403" spans="1:15">
      <c r="A6403" t="s">
        <v>4</v>
      </c>
      <c r="B6403" s="4" t="s">
        <v>5</v>
      </c>
      <c r="C6403" s="4" t="s">
        <v>14</v>
      </c>
      <c r="D6403" s="4" t="s">
        <v>14</v>
      </c>
      <c r="E6403" s="4" t="s">
        <v>24</v>
      </c>
      <c r="F6403" s="4" t="s">
        <v>10</v>
      </c>
    </row>
    <row r="6404" spans="1:15">
      <c r="A6404" t="n">
        <v>50574</v>
      </c>
      <c r="B6404" s="66" t="n">
        <v>45</v>
      </c>
      <c r="C6404" s="7" t="n">
        <v>5</v>
      </c>
      <c r="D6404" s="7" t="n">
        <v>3</v>
      </c>
      <c r="E6404" s="7" t="n">
        <v>7.80000019073486</v>
      </c>
      <c r="F6404" s="7" t="n">
        <v>3000</v>
      </c>
    </row>
    <row r="6405" spans="1:15">
      <c r="A6405" t="s">
        <v>4</v>
      </c>
      <c r="B6405" s="4" t="s">
        <v>5</v>
      </c>
      <c r="C6405" s="4" t="s">
        <v>14</v>
      </c>
      <c r="D6405" s="4" t="s">
        <v>14</v>
      </c>
      <c r="E6405" s="4" t="s">
        <v>24</v>
      </c>
      <c r="F6405" s="4" t="s">
        <v>10</v>
      </c>
    </row>
    <row r="6406" spans="1:15">
      <c r="A6406" t="n">
        <v>50583</v>
      </c>
      <c r="B6406" s="66" t="n">
        <v>45</v>
      </c>
      <c r="C6406" s="7" t="n">
        <v>11</v>
      </c>
      <c r="D6406" s="7" t="n">
        <v>3</v>
      </c>
      <c r="E6406" s="7" t="n">
        <v>45.5999984741211</v>
      </c>
      <c r="F6406" s="7" t="n">
        <v>3000</v>
      </c>
    </row>
    <row r="6407" spans="1:15">
      <c r="A6407" t="s">
        <v>4</v>
      </c>
      <c r="B6407" s="4" t="s">
        <v>5</v>
      </c>
      <c r="C6407" s="4" t="s">
        <v>10</v>
      </c>
      <c r="D6407" s="4" t="s">
        <v>9</v>
      </c>
    </row>
    <row r="6408" spans="1:15">
      <c r="A6408" t="n">
        <v>50592</v>
      </c>
      <c r="B6408" s="52" t="n">
        <v>43</v>
      </c>
      <c r="C6408" s="7" t="n">
        <v>1562</v>
      </c>
      <c r="D6408" s="7" t="n">
        <v>128</v>
      </c>
    </row>
    <row r="6409" spans="1:15">
      <c r="A6409" t="s">
        <v>4</v>
      </c>
      <c r="B6409" s="4" t="s">
        <v>5</v>
      </c>
      <c r="C6409" s="4" t="s">
        <v>10</v>
      </c>
    </row>
    <row r="6410" spans="1:15">
      <c r="A6410" t="n">
        <v>50599</v>
      </c>
      <c r="B6410" s="41" t="n">
        <v>16</v>
      </c>
      <c r="C6410" s="7" t="n">
        <v>100</v>
      </c>
    </row>
    <row r="6411" spans="1:15">
      <c r="A6411" t="s">
        <v>4</v>
      </c>
      <c r="B6411" s="4" t="s">
        <v>5</v>
      </c>
      <c r="C6411" s="4" t="s">
        <v>14</v>
      </c>
      <c r="D6411" s="4" t="s">
        <v>24</v>
      </c>
      <c r="E6411" s="4" t="s">
        <v>24</v>
      </c>
      <c r="F6411" s="4" t="s">
        <v>24</v>
      </c>
    </row>
    <row r="6412" spans="1:15">
      <c r="A6412" t="n">
        <v>50602</v>
      </c>
      <c r="B6412" s="66" t="n">
        <v>45</v>
      </c>
      <c r="C6412" s="7" t="n">
        <v>9</v>
      </c>
      <c r="D6412" s="7" t="n">
        <v>0.100000001490116</v>
      </c>
      <c r="E6412" s="7" t="n">
        <v>0.100000001490116</v>
      </c>
      <c r="F6412" s="7" t="n">
        <v>0.5</v>
      </c>
    </row>
    <row r="6413" spans="1:15">
      <c r="A6413" t="s">
        <v>4</v>
      </c>
      <c r="B6413" s="4" t="s">
        <v>5</v>
      </c>
      <c r="C6413" s="4" t="s">
        <v>14</v>
      </c>
      <c r="D6413" s="4" t="s">
        <v>10</v>
      </c>
      <c r="E6413" s="4" t="s">
        <v>24</v>
      </c>
      <c r="F6413" s="4" t="s">
        <v>10</v>
      </c>
      <c r="G6413" s="4" t="s">
        <v>9</v>
      </c>
      <c r="H6413" s="4" t="s">
        <v>9</v>
      </c>
      <c r="I6413" s="4" t="s">
        <v>10</v>
      </c>
      <c r="J6413" s="4" t="s">
        <v>10</v>
      </c>
      <c r="K6413" s="4" t="s">
        <v>9</v>
      </c>
      <c r="L6413" s="4" t="s">
        <v>9</v>
      </c>
      <c r="M6413" s="4" t="s">
        <v>9</v>
      </c>
      <c r="N6413" s="4" t="s">
        <v>9</v>
      </c>
      <c r="O6413" s="4" t="s">
        <v>6</v>
      </c>
    </row>
    <row r="6414" spans="1:15">
      <c r="A6414" t="n">
        <v>50616</v>
      </c>
      <c r="B6414" s="11" t="n">
        <v>50</v>
      </c>
      <c r="C6414" s="7" t="n">
        <v>0</v>
      </c>
      <c r="D6414" s="7" t="n">
        <v>4400</v>
      </c>
      <c r="E6414" s="7" t="n">
        <v>0.600000023841858</v>
      </c>
      <c r="F6414" s="7" t="n">
        <v>400</v>
      </c>
      <c r="G6414" s="7" t="n">
        <v>0</v>
      </c>
      <c r="H6414" s="7" t="n">
        <v>0</v>
      </c>
      <c r="I6414" s="7" t="n">
        <v>0</v>
      </c>
      <c r="J6414" s="7" t="n">
        <v>65533</v>
      </c>
      <c r="K6414" s="7" t="n">
        <v>0</v>
      </c>
      <c r="L6414" s="7" t="n">
        <v>0</v>
      </c>
      <c r="M6414" s="7" t="n">
        <v>0</v>
      </c>
      <c r="N6414" s="7" t="n">
        <v>0</v>
      </c>
      <c r="O6414" s="7" t="s">
        <v>13</v>
      </c>
    </row>
    <row r="6415" spans="1:15">
      <c r="A6415" t="s">
        <v>4</v>
      </c>
      <c r="B6415" s="4" t="s">
        <v>5</v>
      </c>
      <c r="C6415" s="4" t="s">
        <v>10</v>
      </c>
      <c r="D6415" s="4" t="s">
        <v>9</v>
      </c>
      <c r="E6415" s="4" t="s">
        <v>14</v>
      </c>
    </row>
    <row r="6416" spans="1:15">
      <c r="A6416" t="n">
        <v>50655</v>
      </c>
      <c r="B6416" s="81" t="n">
        <v>35</v>
      </c>
      <c r="C6416" s="7" t="n">
        <v>7033</v>
      </c>
      <c r="D6416" s="7" t="n">
        <v>0</v>
      </c>
      <c r="E6416" s="7" t="n">
        <v>0</v>
      </c>
    </row>
    <row r="6417" spans="1:15">
      <c r="A6417" t="s">
        <v>4</v>
      </c>
      <c r="B6417" s="4" t="s">
        <v>5</v>
      </c>
      <c r="C6417" s="4" t="s">
        <v>14</v>
      </c>
      <c r="D6417" s="4" t="s">
        <v>10</v>
      </c>
      <c r="E6417" s="4" t="s">
        <v>10</v>
      </c>
      <c r="F6417" s="4" t="s">
        <v>9</v>
      </c>
    </row>
    <row r="6418" spans="1:15">
      <c r="A6418" t="n">
        <v>50663</v>
      </c>
      <c r="B6418" s="67" t="n">
        <v>84</v>
      </c>
      <c r="C6418" s="7" t="n">
        <v>1</v>
      </c>
      <c r="D6418" s="7" t="n">
        <v>0</v>
      </c>
      <c r="E6418" s="7" t="n">
        <v>1000</v>
      </c>
      <c r="F6418" s="7" t="n">
        <v>0</v>
      </c>
    </row>
    <row r="6419" spans="1:15">
      <c r="A6419" t="s">
        <v>4</v>
      </c>
      <c r="B6419" s="4" t="s">
        <v>5</v>
      </c>
      <c r="C6419" s="4" t="s">
        <v>10</v>
      </c>
    </row>
    <row r="6420" spans="1:15">
      <c r="A6420" t="n">
        <v>50673</v>
      </c>
      <c r="B6420" s="41" t="n">
        <v>16</v>
      </c>
      <c r="C6420" s="7" t="n">
        <v>2000</v>
      </c>
    </row>
    <row r="6421" spans="1:15">
      <c r="A6421" t="s">
        <v>4</v>
      </c>
      <c r="B6421" s="4" t="s">
        <v>5</v>
      </c>
      <c r="C6421" s="4" t="s">
        <v>14</v>
      </c>
      <c r="D6421" s="4" t="s">
        <v>10</v>
      </c>
      <c r="E6421" s="4" t="s">
        <v>24</v>
      </c>
    </row>
    <row r="6422" spans="1:15">
      <c r="A6422" t="n">
        <v>50676</v>
      </c>
      <c r="B6422" s="37" t="n">
        <v>58</v>
      </c>
      <c r="C6422" s="7" t="n">
        <v>101</v>
      </c>
      <c r="D6422" s="7" t="n">
        <v>500</v>
      </c>
      <c r="E6422" s="7" t="n">
        <v>1</v>
      </c>
    </row>
    <row r="6423" spans="1:15">
      <c r="A6423" t="s">
        <v>4</v>
      </c>
      <c r="B6423" s="4" t="s">
        <v>5</v>
      </c>
      <c r="C6423" s="4" t="s">
        <v>14</v>
      </c>
      <c r="D6423" s="4" t="s">
        <v>10</v>
      </c>
    </row>
    <row r="6424" spans="1:15">
      <c r="A6424" t="n">
        <v>50684</v>
      </c>
      <c r="B6424" s="37" t="n">
        <v>58</v>
      </c>
      <c r="C6424" s="7" t="n">
        <v>254</v>
      </c>
      <c r="D6424" s="7" t="n">
        <v>0</v>
      </c>
    </row>
    <row r="6425" spans="1:15">
      <c r="A6425" t="s">
        <v>4</v>
      </c>
      <c r="B6425" s="4" t="s">
        <v>5</v>
      </c>
      <c r="C6425" s="4" t="s">
        <v>14</v>
      </c>
      <c r="D6425" s="4" t="s">
        <v>14</v>
      </c>
      <c r="E6425" s="4" t="s">
        <v>9</v>
      </c>
      <c r="F6425" s="4" t="s">
        <v>14</v>
      </c>
      <c r="G6425" s="4" t="s">
        <v>14</v>
      </c>
    </row>
    <row r="6426" spans="1:15">
      <c r="A6426" t="n">
        <v>50688</v>
      </c>
      <c r="B6426" s="28" t="n">
        <v>8</v>
      </c>
      <c r="C6426" s="7" t="n">
        <v>5</v>
      </c>
      <c r="D6426" s="7" t="n">
        <v>0</v>
      </c>
      <c r="E6426" s="7" t="n">
        <v>7</v>
      </c>
      <c r="F6426" s="7" t="n">
        <v>19</v>
      </c>
      <c r="G6426" s="7" t="n">
        <v>1</v>
      </c>
    </row>
    <row r="6427" spans="1:15">
      <c r="A6427" t="s">
        <v>4</v>
      </c>
      <c r="B6427" s="4" t="s">
        <v>5</v>
      </c>
      <c r="C6427" s="4" t="s">
        <v>14</v>
      </c>
      <c r="D6427" s="4" t="s">
        <v>10</v>
      </c>
      <c r="E6427" s="4" t="s">
        <v>10</v>
      </c>
      <c r="F6427" s="4" t="s">
        <v>9</v>
      </c>
      <c r="G6427" s="4" t="s">
        <v>9</v>
      </c>
      <c r="H6427" s="4" t="s">
        <v>9</v>
      </c>
    </row>
    <row r="6428" spans="1:15">
      <c r="A6428" t="n">
        <v>50697</v>
      </c>
      <c r="B6428" s="89" t="n">
        <v>97</v>
      </c>
      <c r="C6428" s="7" t="n">
        <v>6</v>
      </c>
      <c r="D6428" s="7" t="n">
        <v>0</v>
      </c>
      <c r="E6428" s="7" t="n">
        <v>0</v>
      </c>
      <c r="F6428" s="7" t="n">
        <v>1084227584</v>
      </c>
      <c r="G6428" s="7" t="n">
        <v>1084227584</v>
      </c>
      <c r="H6428" s="7" t="n">
        <v>1084227584</v>
      </c>
    </row>
    <row r="6429" spans="1:15">
      <c r="A6429" t="s">
        <v>4</v>
      </c>
      <c r="B6429" s="4" t="s">
        <v>5</v>
      </c>
      <c r="C6429" s="4" t="s">
        <v>14</v>
      </c>
      <c r="D6429" s="4" t="s">
        <v>10</v>
      </c>
      <c r="E6429" s="4" t="s">
        <v>24</v>
      </c>
      <c r="F6429" s="4" t="s">
        <v>10</v>
      </c>
      <c r="G6429" s="4" t="s">
        <v>9</v>
      </c>
      <c r="H6429" s="4" t="s">
        <v>9</v>
      </c>
      <c r="I6429" s="4" t="s">
        <v>10</v>
      </c>
      <c r="J6429" s="4" t="s">
        <v>10</v>
      </c>
      <c r="K6429" s="4" t="s">
        <v>9</v>
      </c>
      <c r="L6429" s="4" t="s">
        <v>9</v>
      </c>
      <c r="M6429" s="4" t="s">
        <v>9</v>
      </c>
      <c r="N6429" s="4" t="s">
        <v>9</v>
      </c>
      <c r="O6429" s="4" t="s">
        <v>6</v>
      </c>
    </row>
    <row r="6430" spans="1:15">
      <c r="A6430" t="n">
        <v>50715</v>
      </c>
      <c r="B6430" s="11" t="n">
        <v>50</v>
      </c>
      <c r="C6430" s="7" t="n">
        <v>0</v>
      </c>
      <c r="D6430" s="7" t="n">
        <v>8203</v>
      </c>
      <c r="E6430" s="7" t="n">
        <v>0.800000011920929</v>
      </c>
      <c r="F6430" s="7" t="n">
        <v>500</v>
      </c>
      <c r="G6430" s="7" t="n">
        <v>0</v>
      </c>
      <c r="H6430" s="7" t="n">
        <v>0</v>
      </c>
      <c r="I6430" s="7" t="n">
        <v>0</v>
      </c>
      <c r="J6430" s="7" t="n">
        <v>65533</v>
      </c>
      <c r="K6430" s="7" t="n">
        <v>0</v>
      </c>
      <c r="L6430" s="7" t="n">
        <v>0</v>
      </c>
      <c r="M6430" s="7" t="n">
        <v>0</v>
      </c>
      <c r="N6430" s="7" t="n">
        <v>0</v>
      </c>
      <c r="O6430" s="7" t="s">
        <v>13</v>
      </c>
    </row>
    <row r="6431" spans="1:15">
      <c r="A6431" t="s">
        <v>4</v>
      </c>
      <c r="B6431" s="4" t="s">
        <v>5</v>
      </c>
      <c r="C6431" s="4" t="s">
        <v>14</v>
      </c>
      <c r="D6431" s="4" t="s">
        <v>10</v>
      </c>
      <c r="E6431" s="4" t="s">
        <v>24</v>
      </c>
      <c r="F6431" s="4" t="s">
        <v>10</v>
      </c>
      <c r="G6431" s="4" t="s">
        <v>9</v>
      </c>
      <c r="H6431" s="4" t="s">
        <v>9</v>
      </c>
      <c r="I6431" s="4" t="s">
        <v>10</v>
      </c>
      <c r="J6431" s="4" t="s">
        <v>10</v>
      </c>
      <c r="K6431" s="4" t="s">
        <v>9</v>
      </c>
      <c r="L6431" s="4" t="s">
        <v>9</v>
      </c>
      <c r="M6431" s="4" t="s">
        <v>9</v>
      </c>
      <c r="N6431" s="4" t="s">
        <v>9</v>
      </c>
      <c r="O6431" s="4" t="s">
        <v>6</v>
      </c>
    </row>
    <row r="6432" spans="1:15">
      <c r="A6432" t="n">
        <v>50754</v>
      </c>
      <c r="B6432" s="11" t="n">
        <v>50</v>
      </c>
      <c r="C6432" s="7" t="n">
        <v>0</v>
      </c>
      <c r="D6432" s="7" t="n">
        <v>8203</v>
      </c>
      <c r="E6432" s="7" t="n">
        <v>0.800000011920929</v>
      </c>
      <c r="F6432" s="7" t="n">
        <v>500</v>
      </c>
      <c r="G6432" s="7" t="n">
        <v>0</v>
      </c>
      <c r="H6432" s="7" t="n">
        <v>0</v>
      </c>
      <c r="I6432" s="7" t="n">
        <v>0</v>
      </c>
      <c r="J6432" s="7" t="n">
        <v>65533</v>
      </c>
      <c r="K6432" s="7" t="n">
        <v>0</v>
      </c>
      <c r="L6432" s="7" t="n">
        <v>0</v>
      </c>
      <c r="M6432" s="7" t="n">
        <v>0</v>
      </c>
      <c r="N6432" s="7" t="n">
        <v>0</v>
      </c>
      <c r="O6432" s="7" t="s">
        <v>13</v>
      </c>
    </row>
    <row r="6433" spans="1:15">
      <c r="A6433" t="s">
        <v>4</v>
      </c>
      <c r="B6433" s="4" t="s">
        <v>5</v>
      </c>
      <c r="C6433" s="4" t="s">
        <v>14</v>
      </c>
      <c r="D6433" s="4" t="s">
        <v>10</v>
      </c>
      <c r="E6433" s="4" t="s">
        <v>9</v>
      </c>
      <c r="F6433" s="4" t="s">
        <v>10</v>
      </c>
    </row>
    <row r="6434" spans="1:15">
      <c r="A6434" t="n">
        <v>50793</v>
      </c>
      <c r="B6434" s="11" t="n">
        <v>50</v>
      </c>
      <c r="C6434" s="7" t="n">
        <v>3</v>
      </c>
      <c r="D6434" s="7" t="n">
        <v>8060</v>
      </c>
      <c r="E6434" s="7" t="n">
        <v>0</v>
      </c>
      <c r="F6434" s="7" t="n">
        <v>500</v>
      </c>
    </row>
    <row r="6435" spans="1:15">
      <c r="A6435" t="s">
        <v>4</v>
      </c>
      <c r="B6435" s="4" t="s">
        <v>5</v>
      </c>
      <c r="C6435" s="4" t="s">
        <v>14</v>
      </c>
      <c r="D6435" s="4" t="s">
        <v>14</v>
      </c>
      <c r="E6435" s="4" t="s">
        <v>24</v>
      </c>
      <c r="F6435" s="4" t="s">
        <v>24</v>
      </c>
      <c r="G6435" s="4" t="s">
        <v>24</v>
      </c>
      <c r="H6435" s="4" t="s">
        <v>10</v>
      </c>
    </row>
    <row r="6436" spans="1:15">
      <c r="A6436" t="n">
        <v>50803</v>
      </c>
      <c r="B6436" s="66" t="n">
        <v>45</v>
      </c>
      <c r="C6436" s="7" t="n">
        <v>2</v>
      </c>
      <c r="D6436" s="7" t="n">
        <v>3</v>
      </c>
      <c r="E6436" s="7" t="n">
        <v>0.189999997615814</v>
      </c>
      <c r="F6436" s="7" t="n">
        <v>-498.890014648438</v>
      </c>
      <c r="G6436" s="7" t="n">
        <v>-0.219999998807907</v>
      </c>
      <c r="H6436" s="7" t="n">
        <v>0</v>
      </c>
    </row>
    <row r="6437" spans="1:15">
      <c r="A6437" t="s">
        <v>4</v>
      </c>
      <c r="B6437" s="4" t="s">
        <v>5</v>
      </c>
      <c r="C6437" s="4" t="s">
        <v>14</v>
      </c>
      <c r="D6437" s="4" t="s">
        <v>14</v>
      </c>
      <c r="E6437" s="4" t="s">
        <v>24</v>
      </c>
      <c r="F6437" s="4" t="s">
        <v>24</v>
      </c>
      <c r="G6437" s="4" t="s">
        <v>24</v>
      </c>
      <c r="H6437" s="4" t="s">
        <v>10</v>
      </c>
      <c r="I6437" s="4" t="s">
        <v>14</v>
      </c>
    </row>
    <row r="6438" spans="1:15">
      <c r="A6438" t="n">
        <v>50820</v>
      </c>
      <c r="B6438" s="66" t="n">
        <v>45</v>
      </c>
      <c r="C6438" s="7" t="n">
        <v>4</v>
      </c>
      <c r="D6438" s="7" t="n">
        <v>3</v>
      </c>
      <c r="E6438" s="7" t="n">
        <v>4.38000011444092</v>
      </c>
      <c r="F6438" s="7" t="n">
        <v>25.7700004577637</v>
      </c>
      <c r="G6438" s="7" t="n">
        <v>12</v>
      </c>
      <c r="H6438" s="7" t="n">
        <v>0</v>
      </c>
      <c r="I6438" s="7" t="n">
        <v>0</v>
      </c>
    </row>
    <row r="6439" spans="1:15">
      <c r="A6439" t="s">
        <v>4</v>
      </c>
      <c r="B6439" s="4" t="s">
        <v>5</v>
      </c>
      <c r="C6439" s="4" t="s">
        <v>14</v>
      </c>
      <c r="D6439" s="4" t="s">
        <v>14</v>
      </c>
      <c r="E6439" s="4" t="s">
        <v>24</v>
      </c>
      <c r="F6439" s="4" t="s">
        <v>10</v>
      </c>
    </row>
    <row r="6440" spans="1:15">
      <c r="A6440" t="n">
        <v>50838</v>
      </c>
      <c r="B6440" s="66" t="n">
        <v>45</v>
      </c>
      <c r="C6440" s="7" t="n">
        <v>5</v>
      </c>
      <c r="D6440" s="7" t="n">
        <v>3</v>
      </c>
      <c r="E6440" s="7" t="n">
        <v>1.10000002384186</v>
      </c>
      <c r="F6440" s="7" t="n">
        <v>0</v>
      </c>
    </row>
    <row r="6441" spans="1:15">
      <c r="A6441" t="s">
        <v>4</v>
      </c>
      <c r="B6441" s="4" t="s">
        <v>5</v>
      </c>
      <c r="C6441" s="4" t="s">
        <v>14</v>
      </c>
      <c r="D6441" s="4" t="s">
        <v>14</v>
      </c>
      <c r="E6441" s="4" t="s">
        <v>24</v>
      </c>
      <c r="F6441" s="4" t="s">
        <v>10</v>
      </c>
    </row>
    <row r="6442" spans="1:15">
      <c r="A6442" t="n">
        <v>50847</v>
      </c>
      <c r="B6442" s="66" t="n">
        <v>45</v>
      </c>
      <c r="C6442" s="7" t="n">
        <v>11</v>
      </c>
      <c r="D6442" s="7" t="n">
        <v>3</v>
      </c>
      <c r="E6442" s="7" t="n">
        <v>38.7000007629395</v>
      </c>
      <c r="F6442" s="7" t="n">
        <v>0</v>
      </c>
    </row>
    <row r="6443" spans="1:15">
      <c r="A6443" t="s">
        <v>4</v>
      </c>
      <c r="B6443" s="4" t="s">
        <v>5</v>
      </c>
      <c r="C6443" s="4" t="s">
        <v>14</v>
      </c>
      <c r="D6443" s="4" t="s">
        <v>14</v>
      </c>
      <c r="E6443" s="4" t="s">
        <v>24</v>
      </c>
      <c r="F6443" s="4" t="s">
        <v>24</v>
      </c>
      <c r="G6443" s="4" t="s">
        <v>24</v>
      </c>
      <c r="H6443" s="4" t="s">
        <v>10</v>
      </c>
    </row>
    <row r="6444" spans="1:15">
      <c r="A6444" t="n">
        <v>50856</v>
      </c>
      <c r="B6444" s="66" t="n">
        <v>45</v>
      </c>
      <c r="C6444" s="7" t="n">
        <v>2</v>
      </c>
      <c r="D6444" s="7" t="n">
        <v>3</v>
      </c>
      <c r="E6444" s="7" t="n">
        <v>-0.100000001490116</v>
      </c>
      <c r="F6444" s="7" t="n">
        <v>-498.959991455078</v>
      </c>
      <c r="G6444" s="7" t="n">
        <v>-0.129999995231628</v>
      </c>
      <c r="H6444" s="7" t="n">
        <v>1000</v>
      </c>
    </row>
    <row r="6445" spans="1:15">
      <c r="A6445" t="s">
        <v>4</v>
      </c>
      <c r="B6445" s="4" t="s">
        <v>5</v>
      </c>
      <c r="C6445" s="4" t="s">
        <v>10</v>
      </c>
      <c r="D6445" s="4" t="s">
        <v>9</v>
      </c>
    </row>
    <row r="6446" spans="1:15">
      <c r="A6446" t="n">
        <v>50873</v>
      </c>
      <c r="B6446" s="79" t="n">
        <v>44</v>
      </c>
      <c r="C6446" s="7" t="n">
        <v>1562</v>
      </c>
      <c r="D6446" s="7" t="n">
        <v>128</v>
      </c>
    </row>
    <row r="6447" spans="1:15">
      <c r="A6447" t="s">
        <v>4</v>
      </c>
      <c r="B6447" s="4" t="s">
        <v>5</v>
      </c>
      <c r="C6447" s="4" t="s">
        <v>10</v>
      </c>
      <c r="D6447" s="4" t="s">
        <v>9</v>
      </c>
    </row>
    <row r="6448" spans="1:15">
      <c r="A6448" t="n">
        <v>50880</v>
      </c>
      <c r="B6448" s="79" t="n">
        <v>44</v>
      </c>
      <c r="C6448" s="7" t="n">
        <v>1561</v>
      </c>
      <c r="D6448" s="7" t="n">
        <v>128</v>
      </c>
    </row>
    <row r="6449" spans="1:9">
      <c r="A6449" t="s">
        <v>4</v>
      </c>
      <c r="B6449" s="4" t="s">
        <v>5</v>
      </c>
      <c r="C6449" s="4" t="s">
        <v>10</v>
      </c>
      <c r="D6449" s="4" t="s">
        <v>9</v>
      </c>
    </row>
    <row r="6450" spans="1:9">
      <c r="A6450" t="n">
        <v>50887</v>
      </c>
      <c r="B6450" s="79" t="n">
        <v>44</v>
      </c>
      <c r="C6450" s="7" t="n">
        <v>1561</v>
      </c>
      <c r="D6450" s="7" t="n">
        <v>32</v>
      </c>
    </row>
    <row r="6451" spans="1:9">
      <c r="A6451" t="s">
        <v>4</v>
      </c>
      <c r="B6451" s="4" t="s">
        <v>5</v>
      </c>
      <c r="C6451" s="4" t="s">
        <v>10</v>
      </c>
      <c r="D6451" s="4" t="s">
        <v>9</v>
      </c>
    </row>
    <row r="6452" spans="1:9">
      <c r="A6452" t="n">
        <v>50894</v>
      </c>
      <c r="B6452" s="79" t="n">
        <v>44</v>
      </c>
      <c r="C6452" s="7" t="n">
        <v>0</v>
      </c>
      <c r="D6452" s="7" t="n">
        <v>128</v>
      </c>
    </row>
    <row r="6453" spans="1:9">
      <c r="A6453" t="s">
        <v>4</v>
      </c>
      <c r="B6453" s="4" t="s">
        <v>5</v>
      </c>
      <c r="C6453" s="4" t="s">
        <v>10</v>
      </c>
      <c r="D6453" s="4" t="s">
        <v>9</v>
      </c>
    </row>
    <row r="6454" spans="1:9">
      <c r="A6454" t="n">
        <v>50901</v>
      </c>
      <c r="B6454" s="79" t="n">
        <v>44</v>
      </c>
      <c r="C6454" s="7" t="n">
        <v>7032</v>
      </c>
      <c r="D6454" s="7" t="n">
        <v>128</v>
      </c>
    </row>
    <row r="6455" spans="1:9">
      <c r="A6455" t="s">
        <v>4</v>
      </c>
      <c r="B6455" s="4" t="s">
        <v>5</v>
      </c>
      <c r="C6455" s="4" t="s">
        <v>14</v>
      </c>
      <c r="D6455" s="4" t="s">
        <v>6</v>
      </c>
      <c r="E6455" s="4" t="s">
        <v>10</v>
      </c>
    </row>
    <row r="6456" spans="1:9">
      <c r="A6456" t="n">
        <v>50908</v>
      </c>
      <c r="B6456" s="23" t="n">
        <v>94</v>
      </c>
      <c r="C6456" s="7" t="n">
        <v>0</v>
      </c>
      <c r="D6456" s="7" t="s">
        <v>42</v>
      </c>
      <c r="E6456" s="7" t="n">
        <v>4</v>
      </c>
    </row>
    <row r="6457" spans="1:9">
      <c r="A6457" t="s">
        <v>4</v>
      </c>
      <c r="B6457" s="4" t="s">
        <v>5</v>
      </c>
      <c r="C6457" s="4" t="s">
        <v>14</v>
      </c>
      <c r="D6457" s="4" t="s">
        <v>6</v>
      </c>
      <c r="E6457" s="4" t="s">
        <v>10</v>
      </c>
    </row>
    <row r="6458" spans="1:9">
      <c r="A6458" t="n">
        <v>50916</v>
      </c>
      <c r="B6458" s="23" t="n">
        <v>94</v>
      </c>
      <c r="C6458" s="7" t="n">
        <v>1</v>
      </c>
      <c r="D6458" s="7" t="s">
        <v>37</v>
      </c>
      <c r="E6458" s="7" t="n">
        <v>4</v>
      </c>
    </row>
    <row r="6459" spans="1:9">
      <c r="A6459" t="s">
        <v>4</v>
      </c>
      <c r="B6459" s="4" t="s">
        <v>5</v>
      </c>
      <c r="C6459" s="4" t="s">
        <v>14</v>
      </c>
      <c r="D6459" s="4" t="s">
        <v>10</v>
      </c>
      <c r="E6459" s="4" t="s">
        <v>6</v>
      </c>
      <c r="F6459" s="4" t="s">
        <v>6</v>
      </c>
      <c r="G6459" s="4" t="s">
        <v>6</v>
      </c>
      <c r="H6459" s="4" t="s">
        <v>6</v>
      </c>
    </row>
    <row r="6460" spans="1:9">
      <c r="A6460" t="n">
        <v>50929</v>
      </c>
      <c r="B6460" s="57" t="n">
        <v>51</v>
      </c>
      <c r="C6460" s="7" t="n">
        <v>3</v>
      </c>
      <c r="D6460" s="7" t="n">
        <v>0</v>
      </c>
      <c r="E6460" s="7" t="s">
        <v>177</v>
      </c>
      <c r="F6460" s="7" t="s">
        <v>178</v>
      </c>
      <c r="G6460" s="7" t="s">
        <v>169</v>
      </c>
      <c r="H6460" s="7" t="s">
        <v>170</v>
      </c>
    </row>
    <row r="6461" spans="1:9">
      <c r="A6461" t="s">
        <v>4</v>
      </c>
      <c r="B6461" s="4" t="s">
        <v>5</v>
      </c>
      <c r="C6461" s="4" t="s">
        <v>14</v>
      </c>
      <c r="D6461" s="4" t="s">
        <v>10</v>
      </c>
    </row>
    <row r="6462" spans="1:9">
      <c r="A6462" t="n">
        <v>50942</v>
      </c>
      <c r="B6462" s="37" t="n">
        <v>58</v>
      </c>
      <c r="C6462" s="7" t="n">
        <v>255</v>
      </c>
      <c r="D6462" s="7" t="n">
        <v>0</v>
      </c>
    </row>
    <row r="6463" spans="1:9">
      <c r="A6463" t="s">
        <v>4</v>
      </c>
      <c r="B6463" s="4" t="s">
        <v>5</v>
      </c>
      <c r="C6463" s="4" t="s">
        <v>14</v>
      </c>
      <c r="D6463" s="4" t="s">
        <v>24</v>
      </c>
      <c r="E6463" s="4" t="s">
        <v>10</v>
      </c>
      <c r="F6463" s="4" t="s">
        <v>14</v>
      </c>
    </row>
    <row r="6464" spans="1:9">
      <c r="A6464" t="n">
        <v>50946</v>
      </c>
      <c r="B6464" s="14" t="n">
        <v>49</v>
      </c>
      <c r="C6464" s="7" t="n">
        <v>3</v>
      </c>
      <c r="D6464" s="7" t="n">
        <v>0.800000011920929</v>
      </c>
      <c r="E6464" s="7" t="n">
        <v>500</v>
      </c>
      <c r="F6464" s="7" t="n">
        <v>0</v>
      </c>
    </row>
    <row r="6465" spans="1:8">
      <c r="A6465" t="s">
        <v>4</v>
      </c>
      <c r="B6465" s="4" t="s">
        <v>5</v>
      </c>
      <c r="C6465" s="4" t="s">
        <v>10</v>
      </c>
    </row>
    <row r="6466" spans="1:8">
      <c r="A6466" t="n">
        <v>50955</v>
      </c>
      <c r="B6466" s="41" t="n">
        <v>16</v>
      </c>
      <c r="C6466" s="7" t="n">
        <v>500</v>
      </c>
    </row>
    <row r="6467" spans="1:8">
      <c r="A6467" t="s">
        <v>4</v>
      </c>
      <c r="B6467" s="4" t="s">
        <v>5</v>
      </c>
      <c r="C6467" s="4" t="s">
        <v>14</v>
      </c>
      <c r="D6467" s="4" t="s">
        <v>14</v>
      </c>
      <c r="E6467" s="4" t="s">
        <v>14</v>
      </c>
      <c r="F6467" s="4" t="s">
        <v>14</v>
      </c>
    </row>
    <row r="6468" spans="1:8">
      <c r="A6468" t="n">
        <v>50958</v>
      </c>
      <c r="B6468" s="8" t="n">
        <v>14</v>
      </c>
      <c r="C6468" s="7" t="n">
        <v>0</v>
      </c>
      <c r="D6468" s="7" t="n">
        <v>1</v>
      </c>
      <c r="E6468" s="7" t="n">
        <v>0</v>
      </c>
      <c r="F6468" s="7" t="n">
        <v>0</v>
      </c>
    </row>
    <row r="6469" spans="1:8">
      <c r="A6469" t="s">
        <v>4</v>
      </c>
      <c r="B6469" s="4" t="s">
        <v>5</v>
      </c>
      <c r="C6469" s="4" t="s">
        <v>14</v>
      </c>
      <c r="D6469" s="4" t="s">
        <v>10</v>
      </c>
      <c r="E6469" s="4" t="s">
        <v>6</v>
      </c>
    </row>
    <row r="6470" spans="1:8">
      <c r="A6470" t="n">
        <v>50963</v>
      </c>
      <c r="B6470" s="57" t="n">
        <v>51</v>
      </c>
      <c r="C6470" s="7" t="n">
        <v>4</v>
      </c>
      <c r="D6470" s="7" t="n">
        <v>7032</v>
      </c>
      <c r="E6470" s="7" t="s">
        <v>469</v>
      </c>
    </row>
    <row r="6471" spans="1:8">
      <c r="A6471" t="s">
        <v>4</v>
      </c>
      <c r="B6471" s="4" t="s">
        <v>5</v>
      </c>
      <c r="C6471" s="4" t="s">
        <v>10</v>
      </c>
    </row>
    <row r="6472" spans="1:8">
      <c r="A6472" t="n">
        <v>50977</v>
      </c>
      <c r="B6472" s="41" t="n">
        <v>16</v>
      </c>
      <c r="C6472" s="7" t="n">
        <v>0</v>
      </c>
    </row>
    <row r="6473" spans="1:8">
      <c r="A6473" t="s">
        <v>4</v>
      </c>
      <c r="B6473" s="4" t="s">
        <v>5</v>
      </c>
      <c r="C6473" s="4" t="s">
        <v>10</v>
      </c>
      <c r="D6473" s="4" t="s">
        <v>14</v>
      </c>
      <c r="E6473" s="4" t="s">
        <v>9</v>
      </c>
      <c r="F6473" s="4" t="s">
        <v>50</v>
      </c>
      <c r="G6473" s="4" t="s">
        <v>14</v>
      </c>
      <c r="H6473" s="4" t="s">
        <v>14</v>
      </c>
    </row>
    <row r="6474" spans="1:8">
      <c r="A6474" t="n">
        <v>50980</v>
      </c>
      <c r="B6474" s="58" t="n">
        <v>26</v>
      </c>
      <c r="C6474" s="7" t="n">
        <v>7032</v>
      </c>
      <c r="D6474" s="7" t="n">
        <v>17</v>
      </c>
      <c r="E6474" s="7" t="n">
        <v>18956</v>
      </c>
      <c r="F6474" s="7" t="s">
        <v>470</v>
      </c>
      <c r="G6474" s="7" t="n">
        <v>2</v>
      </c>
      <c r="H6474" s="7" t="n">
        <v>0</v>
      </c>
    </row>
    <row r="6475" spans="1:8">
      <c r="A6475" t="s">
        <v>4</v>
      </c>
      <c r="B6475" s="4" t="s">
        <v>5</v>
      </c>
    </row>
    <row r="6476" spans="1:8">
      <c r="A6476" t="n">
        <v>51016</v>
      </c>
      <c r="B6476" s="33" t="n">
        <v>28</v>
      </c>
    </row>
    <row r="6477" spans="1:8">
      <c r="A6477" t="s">
        <v>4</v>
      </c>
      <c r="B6477" s="4" t="s">
        <v>5</v>
      </c>
      <c r="C6477" s="4" t="s">
        <v>10</v>
      </c>
      <c r="D6477" s="4" t="s">
        <v>14</v>
      </c>
    </row>
    <row r="6478" spans="1:8">
      <c r="A6478" t="n">
        <v>51017</v>
      </c>
      <c r="B6478" s="69" t="n">
        <v>89</v>
      </c>
      <c r="C6478" s="7" t="n">
        <v>65533</v>
      </c>
      <c r="D6478" s="7" t="n">
        <v>1</v>
      </c>
    </row>
    <row r="6479" spans="1:8">
      <c r="A6479" t="s">
        <v>4</v>
      </c>
      <c r="B6479" s="4" t="s">
        <v>5</v>
      </c>
      <c r="C6479" s="4" t="s">
        <v>9</v>
      </c>
    </row>
    <row r="6480" spans="1:8">
      <c r="A6480" t="n">
        <v>51021</v>
      </c>
      <c r="B6480" s="44" t="n">
        <v>15</v>
      </c>
      <c r="C6480" s="7" t="n">
        <v>256</v>
      </c>
    </row>
    <row r="6481" spans="1:8">
      <c r="A6481" t="s">
        <v>4</v>
      </c>
      <c r="B6481" s="4" t="s">
        <v>5</v>
      </c>
      <c r="C6481" s="4" t="s">
        <v>14</v>
      </c>
      <c r="D6481" s="4" t="s">
        <v>10</v>
      </c>
      <c r="E6481" s="4" t="s">
        <v>6</v>
      </c>
    </row>
    <row r="6482" spans="1:8">
      <c r="A6482" t="n">
        <v>51026</v>
      </c>
      <c r="B6482" s="57" t="n">
        <v>51</v>
      </c>
      <c r="C6482" s="7" t="n">
        <v>4</v>
      </c>
      <c r="D6482" s="7" t="n">
        <v>0</v>
      </c>
      <c r="E6482" s="7" t="s">
        <v>431</v>
      </c>
    </row>
    <row r="6483" spans="1:8">
      <c r="A6483" t="s">
        <v>4</v>
      </c>
      <c r="B6483" s="4" t="s">
        <v>5</v>
      </c>
      <c r="C6483" s="4" t="s">
        <v>10</v>
      </c>
    </row>
    <row r="6484" spans="1:8">
      <c r="A6484" t="n">
        <v>51039</v>
      </c>
      <c r="B6484" s="41" t="n">
        <v>16</v>
      </c>
      <c r="C6484" s="7" t="n">
        <v>0</v>
      </c>
    </row>
    <row r="6485" spans="1:8">
      <c r="A6485" t="s">
        <v>4</v>
      </c>
      <c r="B6485" s="4" t="s">
        <v>5</v>
      </c>
      <c r="C6485" s="4" t="s">
        <v>10</v>
      </c>
      <c r="D6485" s="4" t="s">
        <v>14</v>
      </c>
      <c r="E6485" s="4" t="s">
        <v>9</v>
      </c>
      <c r="F6485" s="4" t="s">
        <v>50</v>
      </c>
      <c r="G6485" s="4" t="s">
        <v>14</v>
      </c>
      <c r="H6485" s="4" t="s">
        <v>14</v>
      </c>
    </row>
    <row r="6486" spans="1:8">
      <c r="A6486" t="n">
        <v>51042</v>
      </c>
      <c r="B6486" s="58" t="n">
        <v>26</v>
      </c>
      <c r="C6486" s="7" t="n">
        <v>0</v>
      </c>
      <c r="D6486" s="7" t="n">
        <v>17</v>
      </c>
      <c r="E6486" s="7" t="n">
        <v>53968</v>
      </c>
      <c r="F6486" s="7" t="s">
        <v>471</v>
      </c>
      <c r="G6486" s="7" t="n">
        <v>2</v>
      </c>
      <c r="H6486" s="7" t="n">
        <v>0</v>
      </c>
    </row>
    <row r="6487" spans="1:8">
      <c r="A6487" t="s">
        <v>4</v>
      </c>
      <c r="B6487" s="4" t="s">
        <v>5</v>
      </c>
    </row>
    <row r="6488" spans="1:8">
      <c r="A6488" t="n">
        <v>51084</v>
      </c>
      <c r="B6488" s="33" t="n">
        <v>28</v>
      </c>
    </row>
    <row r="6489" spans="1:8">
      <c r="A6489" t="s">
        <v>4</v>
      </c>
      <c r="B6489" s="4" t="s">
        <v>5</v>
      </c>
      <c r="C6489" s="4" t="s">
        <v>10</v>
      </c>
      <c r="D6489" s="4" t="s">
        <v>14</v>
      </c>
    </row>
    <row r="6490" spans="1:8">
      <c r="A6490" t="n">
        <v>51085</v>
      </c>
      <c r="B6490" s="69" t="n">
        <v>89</v>
      </c>
      <c r="C6490" s="7" t="n">
        <v>65533</v>
      </c>
      <c r="D6490" s="7" t="n">
        <v>1</v>
      </c>
    </row>
    <row r="6491" spans="1:8">
      <c r="A6491" t="s">
        <v>4</v>
      </c>
      <c r="B6491" s="4" t="s">
        <v>5</v>
      </c>
      <c r="C6491" s="4" t="s">
        <v>14</v>
      </c>
      <c r="D6491" s="4" t="s">
        <v>10</v>
      </c>
      <c r="E6491" s="4" t="s">
        <v>24</v>
      </c>
    </row>
    <row r="6492" spans="1:8">
      <c r="A6492" t="n">
        <v>51089</v>
      </c>
      <c r="B6492" s="37" t="n">
        <v>58</v>
      </c>
      <c r="C6492" s="7" t="n">
        <v>101</v>
      </c>
      <c r="D6492" s="7" t="n">
        <v>500</v>
      </c>
      <c r="E6492" s="7" t="n">
        <v>1</v>
      </c>
    </row>
    <row r="6493" spans="1:8">
      <c r="A6493" t="s">
        <v>4</v>
      </c>
      <c r="B6493" s="4" t="s">
        <v>5</v>
      </c>
      <c r="C6493" s="4" t="s">
        <v>14</v>
      </c>
      <c r="D6493" s="4" t="s">
        <v>10</v>
      </c>
    </row>
    <row r="6494" spans="1:8">
      <c r="A6494" t="n">
        <v>51097</v>
      </c>
      <c r="B6494" s="37" t="n">
        <v>58</v>
      </c>
      <c r="C6494" s="7" t="n">
        <v>254</v>
      </c>
      <c r="D6494" s="7" t="n">
        <v>0</v>
      </c>
    </row>
    <row r="6495" spans="1:8">
      <c r="A6495" t="s">
        <v>4</v>
      </c>
      <c r="B6495" s="4" t="s">
        <v>5</v>
      </c>
      <c r="C6495" s="4" t="s">
        <v>14</v>
      </c>
      <c r="D6495" s="4" t="s">
        <v>14</v>
      </c>
      <c r="E6495" s="4" t="s">
        <v>9</v>
      </c>
      <c r="F6495" s="4" t="s">
        <v>14</v>
      </c>
      <c r="G6495" s="4" t="s">
        <v>14</v>
      </c>
    </row>
    <row r="6496" spans="1:8">
      <c r="A6496" t="n">
        <v>51101</v>
      </c>
      <c r="B6496" s="28" t="n">
        <v>8</v>
      </c>
      <c r="C6496" s="7" t="n">
        <v>5</v>
      </c>
      <c r="D6496" s="7" t="n">
        <v>0</v>
      </c>
      <c r="E6496" s="7" t="n">
        <v>0</v>
      </c>
      <c r="F6496" s="7" t="n">
        <v>19</v>
      </c>
      <c r="G6496" s="7" t="n">
        <v>1</v>
      </c>
    </row>
    <row r="6497" spans="1:8">
      <c r="A6497" t="s">
        <v>4</v>
      </c>
      <c r="B6497" s="4" t="s">
        <v>5</v>
      </c>
      <c r="C6497" s="4" t="s">
        <v>14</v>
      </c>
      <c r="D6497" s="4" t="s">
        <v>10</v>
      </c>
      <c r="E6497" s="4" t="s">
        <v>10</v>
      </c>
      <c r="F6497" s="4" t="s">
        <v>9</v>
      </c>
      <c r="G6497" s="4" t="s">
        <v>9</v>
      </c>
      <c r="H6497" s="4" t="s">
        <v>9</v>
      </c>
    </row>
    <row r="6498" spans="1:8">
      <c r="A6498" t="n">
        <v>51110</v>
      </c>
      <c r="B6498" s="89" t="n">
        <v>97</v>
      </c>
      <c r="C6498" s="7" t="n">
        <v>7</v>
      </c>
      <c r="D6498" s="7" t="n">
        <v>0</v>
      </c>
      <c r="E6498" s="7" t="n">
        <v>0</v>
      </c>
      <c r="F6498" s="7" t="n">
        <v>0</v>
      </c>
      <c r="G6498" s="7" t="n">
        <v>0</v>
      </c>
      <c r="H6498" s="7" t="n">
        <v>0</v>
      </c>
    </row>
    <row r="6499" spans="1:8">
      <c r="A6499" t="s">
        <v>4</v>
      </c>
      <c r="B6499" s="4" t="s">
        <v>5</v>
      </c>
      <c r="C6499" s="4" t="s">
        <v>14</v>
      </c>
      <c r="D6499" s="4" t="s">
        <v>10</v>
      </c>
      <c r="E6499" s="4" t="s">
        <v>10</v>
      </c>
    </row>
    <row r="6500" spans="1:8">
      <c r="A6500" t="n">
        <v>51128</v>
      </c>
      <c r="B6500" s="11" t="n">
        <v>50</v>
      </c>
      <c r="C6500" s="7" t="n">
        <v>1</v>
      </c>
      <c r="D6500" s="7" t="n">
        <v>8203</v>
      </c>
      <c r="E6500" s="7" t="n">
        <v>500</v>
      </c>
    </row>
    <row r="6501" spans="1:8">
      <c r="A6501" t="s">
        <v>4</v>
      </c>
      <c r="B6501" s="4" t="s">
        <v>5</v>
      </c>
      <c r="C6501" s="4" t="s">
        <v>14</v>
      </c>
      <c r="D6501" s="4" t="s">
        <v>10</v>
      </c>
      <c r="E6501" s="4" t="s">
        <v>10</v>
      </c>
    </row>
    <row r="6502" spans="1:8">
      <c r="A6502" t="n">
        <v>51134</v>
      </c>
      <c r="B6502" s="11" t="n">
        <v>50</v>
      </c>
      <c r="C6502" s="7" t="n">
        <v>1</v>
      </c>
      <c r="D6502" s="7" t="n">
        <v>8203</v>
      </c>
      <c r="E6502" s="7" t="n">
        <v>500</v>
      </c>
    </row>
    <row r="6503" spans="1:8">
      <c r="A6503" t="s">
        <v>4</v>
      </c>
      <c r="B6503" s="4" t="s">
        <v>5</v>
      </c>
      <c r="C6503" s="4" t="s">
        <v>14</v>
      </c>
      <c r="D6503" s="4" t="s">
        <v>10</v>
      </c>
      <c r="E6503" s="4" t="s">
        <v>9</v>
      </c>
      <c r="F6503" s="4" t="s">
        <v>10</v>
      </c>
    </row>
    <row r="6504" spans="1:8">
      <c r="A6504" t="n">
        <v>51140</v>
      </c>
      <c r="B6504" s="11" t="n">
        <v>50</v>
      </c>
      <c r="C6504" s="7" t="n">
        <v>3</v>
      </c>
      <c r="D6504" s="7" t="n">
        <v>8060</v>
      </c>
      <c r="E6504" s="7" t="n">
        <v>1050253722</v>
      </c>
      <c r="F6504" s="7" t="n">
        <v>500</v>
      </c>
    </row>
    <row r="6505" spans="1:8">
      <c r="A6505" t="s">
        <v>4</v>
      </c>
      <c r="B6505" s="4" t="s">
        <v>5</v>
      </c>
      <c r="C6505" s="4" t="s">
        <v>14</v>
      </c>
      <c r="D6505" s="4" t="s">
        <v>14</v>
      </c>
      <c r="E6505" s="4" t="s">
        <v>24</v>
      </c>
      <c r="F6505" s="4" t="s">
        <v>24</v>
      </c>
      <c r="G6505" s="4" t="s">
        <v>24</v>
      </c>
      <c r="H6505" s="4" t="s">
        <v>10</v>
      </c>
    </row>
    <row r="6506" spans="1:8">
      <c r="A6506" t="n">
        <v>51150</v>
      </c>
      <c r="B6506" s="66" t="n">
        <v>45</v>
      </c>
      <c r="C6506" s="7" t="n">
        <v>2</v>
      </c>
      <c r="D6506" s="7" t="n">
        <v>3</v>
      </c>
      <c r="E6506" s="7" t="n">
        <v>-102.040000915527</v>
      </c>
      <c r="F6506" s="7" t="n">
        <v>2.51999998092651</v>
      </c>
      <c r="G6506" s="7" t="n">
        <v>136.330001831055</v>
      </c>
      <c r="H6506" s="7" t="n">
        <v>0</v>
      </c>
    </row>
    <row r="6507" spans="1:8">
      <c r="A6507" t="s">
        <v>4</v>
      </c>
      <c r="B6507" s="4" t="s">
        <v>5</v>
      </c>
      <c r="C6507" s="4" t="s">
        <v>14</v>
      </c>
      <c r="D6507" s="4" t="s">
        <v>14</v>
      </c>
      <c r="E6507" s="4" t="s">
        <v>24</v>
      </c>
      <c r="F6507" s="4" t="s">
        <v>24</v>
      </c>
      <c r="G6507" s="4" t="s">
        <v>24</v>
      </c>
      <c r="H6507" s="4" t="s">
        <v>10</v>
      </c>
      <c r="I6507" s="4" t="s">
        <v>14</v>
      </c>
    </row>
    <row r="6508" spans="1:8">
      <c r="A6508" t="n">
        <v>51167</v>
      </c>
      <c r="B6508" s="66" t="n">
        <v>45</v>
      </c>
      <c r="C6508" s="7" t="n">
        <v>4</v>
      </c>
      <c r="D6508" s="7" t="n">
        <v>3</v>
      </c>
      <c r="E6508" s="7" t="n">
        <v>345.309997558594</v>
      </c>
      <c r="F6508" s="7" t="n">
        <v>310.040008544922</v>
      </c>
      <c r="G6508" s="7" t="n">
        <v>348</v>
      </c>
      <c r="H6508" s="7" t="n">
        <v>0</v>
      </c>
      <c r="I6508" s="7" t="n">
        <v>1</v>
      </c>
    </row>
    <row r="6509" spans="1:8">
      <c r="A6509" t="s">
        <v>4</v>
      </c>
      <c r="B6509" s="4" t="s">
        <v>5</v>
      </c>
      <c r="C6509" s="4" t="s">
        <v>14</v>
      </c>
      <c r="D6509" s="4" t="s">
        <v>14</v>
      </c>
      <c r="E6509" s="4" t="s">
        <v>24</v>
      </c>
      <c r="F6509" s="4" t="s">
        <v>10</v>
      </c>
    </row>
    <row r="6510" spans="1:8">
      <c r="A6510" t="n">
        <v>51185</v>
      </c>
      <c r="B6510" s="66" t="n">
        <v>45</v>
      </c>
      <c r="C6510" s="7" t="n">
        <v>5</v>
      </c>
      <c r="D6510" s="7" t="n">
        <v>3</v>
      </c>
      <c r="E6510" s="7" t="n">
        <v>8.5</v>
      </c>
      <c r="F6510" s="7" t="n">
        <v>0</v>
      </c>
    </row>
    <row r="6511" spans="1:8">
      <c r="A6511" t="s">
        <v>4</v>
      </c>
      <c r="B6511" s="4" t="s">
        <v>5</v>
      </c>
      <c r="C6511" s="4" t="s">
        <v>14</v>
      </c>
      <c r="D6511" s="4" t="s">
        <v>14</v>
      </c>
      <c r="E6511" s="4" t="s">
        <v>24</v>
      </c>
      <c r="F6511" s="4" t="s">
        <v>10</v>
      </c>
    </row>
    <row r="6512" spans="1:8">
      <c r="A6512" t="n">
        <v>51194</v>
      </c>
      <c r="B6512" s="66" t="n">
        <v>45</v>
      </c>
      <c r="C6512" s="7" t="n">
        <v>11</v>
      </c>
      <c r="D6512" s="7" t="n">
        <v>3</v>
      </c>
      <c r="E6512" s="7" t="n">
        <v>45</v>
      </c>
      <c r="F6512" s="7" t="n">
        <v>0</v>
      </c>
    </row>
    <row r="6513" spans="1:9">
      <c r="A6513" t="s">
        <v>4</v>
      </c>
      <c r="B6513" s="4" t="s">
        <v>5</v>
      </c>
      <c r="C6513" s="4" t="s">
        <v>14</v>
      </c>
      <c r="D6513" s="4" t="s">
        <v>14</v>
      </c>
      <c r="E6513" s="4" t="s">
        <v>24</v>
      </c>
      <c r="F6513" s="4" t="s">
        <v>24</v>
      </c>
      <c r="G6513" s="4" t="s">
        <v>24</v>
      </c>
      <c r="H6513" s="4" t="s">
        <v>10</v>
      </c>
    </row>
    <row r="6514" spans="1:9">
      <c r="A6514" t="n">
        <v>51203</v>
      </c>
      <c r="B6514" s="66" t="n">
        <v>45</v>
      </c>
      <c r="C6514" s="7" t="n">
        <v>2</v>
      </c>
      <c r="D6514" s="7" t="n">
        <v>3</v>
      </c>
      <c r="E6514" s="7" t="n">
        <v>-101.720001220703</v>
      </c>
      <c r="F6514" s="7" t="n">
        <v>3.46000003814697</v>
      </c>
      <c r="G6514" s="7" t="n">
        <v>135.479995727539</v>
      </c>
      <c r="H6514" s="7" t="n">
        <v>3000</v>
      </c>
    </row>
    <row r="6515" spans="1:9">
      <c r="A6515" t="s">
        <v>4</v>
      </c>
      <c r="B6515" s="4" t="s">
        <v>5</v>
      </c>
      <c r="C6515" s="4" t="s">
        <v>14</v>
      </c>
      <c r="D6515" s="4" t="s">
        <v>14</v>
      </c>
      <c r="E6515" s="4" t="s">
        <v>24</v>
      </c>
      <c r="F6515" s="4" t="s">
        <v>24</v>
      </c>
      <c r="G6515" s="4" t="s">
        <v>24</v>
      </c>
      <c r="H6515" s="4" t="s">
        <v>10</v>
      </c>
      <c r="I6515" s="4" t="s">
        <v>14</v>
      </c>
    </row>
    <row r="6516" spans="1:9">
      <c r="A6516" t="n">
        <v>51220</v>
      </c>
      <c r="B6516" s="66" t="n">
        <v>45</v>
      </c>
      <c r="C6516" s="7" t="n">
        <v>4</v>
      </c>
      <c r="D6516" s="7" t="n">
        <v>3</v>
      </c>
      <c r="E6516" s="7" t="n">
        <v>9.55000019073486</v>
      </c>
      <c r="F6516" s="7" t="n">
        <v>263.920013427734</v>
      </c>
      <c r="G6516" s="7" t="n">
        <v>342</v>
      </c>
      <c r="H6516" s="7" t="n">
        <v>3000</v>
      </c>
      <c r="I6516" s="7" t="n">
        <v>1</v>
      </c>
    </row>
    <row r="6517" spans="1:9">
      <c r="A6517" t="s">
        <v>4</v>
      </c>
      <c r="B6517" s="4" t="s">
        <v>5</v>
      </c>
      <c r="C6517" s="4" t="s">
        <v>14</v>
      </c>
      <c r="D6517" s="4" t="s">
        <v>14</v>
      </c>
      <c r="E6517" s="4" t="s">
        <v>24</v>
      </c>
      <c r="F6517" s="4" t="s">
        <v>10</v>
      </c>
    </row>
    <row r="6518" spans="1:9">
      <c r="A6518" t="n">
        <v>51238</v>
      </c>
      <c r="B6518" s="66" t="n">
        <v>45</v>
      </c>
      <c r="C6518" s="7" t="n">
        <v>5</v>
      </c>
      <c r="D6518" s="7" t="n">
        <v>3</v>
      </c>
      <c r="E6518" s="7" t="n">
        <v>4.59999990463257</v>
      </c>
      <c r="F6518" s="7" t="n">
        <v>3000</v>
      </c>
    </row>
    <row r="6519" spans="1:9">
      <c r="A6519" t="s">
        <v>4</v>
      </c>
      <c r="B6519" s="4" t="s">
        <v>5</v>
      </c>
      <c r="C6519" s="4" t="s">
        <v>14</v>
      </c>
      <c r="D6519" s="4" t="s">
        <v>14</v>
      </c>
      <c r="E6519" s="4" t="s">
        <v>24</v>
      </c>
      <c r="F6519" s="4" t="s">
        <v>10</v>
      </c>
    </row>
    <row r="6520" spans="1:9">
      <c r="A6520" t="n">
        <v>51247</v>
      </c>
      <c r="B6520" s="66" t="n">
        <v>45</v>
      </c>
      <c r="C6520" s="7" t="n">
        <v>11</v>
      </c>
      <c r="D6520" s="7" t="n">
        <v>3</v>
      </c>
      <c r="E6520" s="7" t="n">
        <v>45</v>
      </c>
      <c r="F6520" s="7" t="n">
        <v>3000</v>
      </c>
    </row>
    <row r="6521" spans="1:9">
      <c r="A6521" t="s">
        <v>4</v>
      </c>
      <c r="B6521" s="4" t="s">
        <v>5</v>
      </c>
      <c r="C6521" s="4" t="s">
        <v>14</v>
      </c>
    </row>
    <row r="6522" spans="1:9">
      <c r="A6522" t="n">
        <v>51256</v>
      </c>
      <c r="B6522" s="72" t="n">
        <v>116</v>
      </c>
      <c r="C6522" s="7" t="n">
        <v>0</v>
      </c>
    </row>
    <row r="6523" spans="1:9">
      <c r="A6523" t="s">
        <v>4</v>
      </c>
      <c r="B6523" s="4" t="s">
        <v>5</v>
      </c>
      <c r="C6523" s="4" t="s">
        <v>14</v>
      </c>
      <c r="D6523" s="4" t="s">
        <v>10</v>
      </c>
    </row>
    <row r="6524" spans="1:9">
      <c r="A6524" t="n">
        <v>51258</v>
      </c>
      <c r="B6524" s="72" t="n">
        <v>116</v>
      </c>
      <c r="C6524" s="7" t="n">
        <v>2</v>
      </c>
      <c r="D6524" s="7" t="n">
        <v>1</v>
      </c>
    </row>
    <row r="6525" spans="1:9">
      <c r="A6525" t="s">
        <v>4</v>
      </c>
      <c r="B6525" s="4" t="s">
        <v>5</v>
      </c>
      <c r="C6525" s="4" t="s">
        <v>14</v>
      </c>
      <c r="D6525" s="4" t="s">
        <v>9</v>
      </c>
    </row>
    <row r="6526" spans="1:9">
      <c r="A6526" t="n">
        <v>51262</v>
      </c>
      <c r="B6526" s="72" t="n">
        <v>116</v>
      </c>
      <c r="C6526" s="7" t="n">
        <v>5</v>
      </c>
      <c r="D6526" s="7" t="n">
        <v>1112014848</v>
      </c>
    </row>
    <row r="6527" spans="1:9">
      <c r="A6527" t="s">
        <v>4</v>
      </c>
      <c r="B6527" s="4" t="s">
        <v>5</v>
      </c>
      <c r="C6527" s="4" t="s">
        <v>14</v>
      </c>
      <c r="D6527" s="4" t="s">
        <v>10</v>
      </c>
    </row>
    <row r="6528" spans="1:9">
      <c r="A6528" t="n">
        <v>51268</v>
      </c>
      <c r="B6528" s="72" t="n">
        <v>116</v>
      </c>
      <c r="C6528" s="7" t="n">
        <v>6</v>
      </c>
      <c r="D6528" s="7" t="n">
        <v>1</v>
      </c>
    </row>
    <row r="6529" spans="1:9">
      <c r="A6529" t="s">
        <v>4</v>
      </c>
      <c r="B6529" s="4" t="s">
        <v>5</v>
      </c>
      <c r="C6529" s="4" t="s">
        <v>10</v>
      </c>
      <c r="D6529" s="4" t="s">
        <v>9</v>
      </c>
    </row>
    <row r="6530" spans="1:9">
      <c r="A6530" t="n">
        <v>51272</v>
      </c>
      <c r="B6530" s="52" t="n">
        <v>43</v>
      </c>
      <c r="C6530" s="7" t="n">
        <v>0</v>
      </c>
      <c r="D6530" s="7" t="n">
        <v>128</v>
      </c>
    </row>
    <row r="6531" spans="1:9">
      <c r="A6531" t="s">
        <v>4</v>
      </c>
      <c r="B6531" s="4" t="s">
        <v>5</v>
      </c>
      <c r="C6531" s="4" t="s">
        <v>10</v>
      </c>
      <c r="D6531" s="4" t="s">
        <v>9</v>
      </c>
    </row>
    <row r="6532" spans="1:9">
      <c r="A6532" t="n">
        <v>51279</v>
      </c>
      <c r="B6532" s="52" t="n">
        <v>43</v>
      </c>
      <c r="C6532" s="7" t="n">
        <v>7032</v>
      </c>
      <c r="D6532" s="7" t="n">
        <v>128</v>
      </c>
    </row>
    <row r="6533" spans="1:9">
      <c r="A6533" t="s">
        <v>4</v>
      </c>
      <c r="B6533" s="4" t="s">
        <v>5</v>
      </c>
      <c r="C6533" s="4" t="s">
        <v>14</v>
      </c>
      <c r="D6533" s="4" t="s">
        <v>6</v>
      </c>
      <c r="E6533" s="4" t="s">
        <v>10</v>
      </c>
    </row>
    <row r="6534" spans="1:9">
      <c r="A6534" t="n">
        <v>51286</v>
      </c>
      <c r="B6534" s="23" t="n">
        <v>94</v>
      </c>
      <c r="C6534" s="7" t="n">
        <v>1</v>
      </c>
      <c r="D6534" s="7" t="s">
        <v>42</v>
      </c>
      <c r="E6534" s="7" t="n">
        <v>4</v>
      </c>
    </row>
    <row r="6535" spans="1:9">
      <c r="A6535" t="s">
        <v>4</v>
      </c>
      <c r="B6535" s="4" t="s">
        <v>5</v>
      </c>
      <c r="C6535" s="4" t="s">
        <v>14</v>
      </c>
      <c r="D6535" s="4" t="s">
        <v>6</v>
      </c>
      <c r="E6535" s="4" t="s">
        <v>10</v>
      </c>
    </row>
    <row r="6536" spans="1:9">
      <c r="A6536" t="n">
        <v>51294</v>
      </c>
      <c r="B6536" s="23" t="n">
        <v>94</v>
      </c>
      <c r="C6536" s="7" t="n">
        <v>0</v>
      </c>
      <c r="D6536" s="7" t="s">
        <v>37</v>
      </c>
      <c r="E6536" s="7" t="n">
        <v>4</v>
      </c>
    </row>
    <row r="6537" spans="1:9">
      <c r="A6537" t="s">
        <v>4</v>
      </c>
      <c r="B6537" s="4" t="s">
        <v>5</v>
      </c>
      <c r="C6537" s="4" t="s">
        <v>10</v>
      </c>
      <c r="D6537" s="4" t="s">
        <v>9</v>
      </c>
    </row>
    <row r="6538" spans="1:9">
      <c r="A6538" t="n">
        <v>51307</v>
      </c>
      <c r="B6538" s="52" t="n">
        <v>43</v>
      </c>
      <c r="C6538" s="7" t="n">
        <v>1562</v>
      </c>
      <c r="D6538" s="7" t="n">
        <v>128</v>
      </c>
    </row>
    <row r="6539" spans="1:9">
      <c r="A6539" t="s">
        <v>4</v>
      </c>
      <c r="B6539" s="4" t="s">
        <v>5</v>
      </c>
      <c r="C6539" s="4" t="s">
        <v>10</v>
      </c>
      <c r="D6539" s="4" t="s">
        <v>9</v>
      </c>
    </row>
    <row r="6540" spans="1:9">
      <c r="A6540" t="n">
        <v>51314</v>
      </c>
      <c r="B6540" s="52" t="n">
        <v>43</v>
      </c>
      <c r="C6540" s="7" t="n">
        <v>1562</v>
      </c>
      <c r="D6540" s="7" t="n">
        <v>32</v>
      </c>
    </row>
    <row r="6541" spans="1:9">
      <c r="A6541" t="s">
        <v>4</v>
      </c>
      <c r="B6541" s="4" t="s">
        <v>5</v>
      </c>
      <c r="C6541" s="4" t="s">
        <v>10</v>
      </c>
      <c r="D6541" s="4" t="s">
        <v>24</v>
      </c>
      <c r="E6541" s="4" t="s">
        <v>24</v>
      </c>
      <c r="F6541" s="4" t="s">
        <v>24</v>
      </c>
      <c r="G6541" s="4" t="s">
        <v>24</v>
      </c>
    </row>
    <row r="6542" spans="1:9">
      <c r="A6542" t="n">
        <v>51321</v>
      </c>
      <c r="B6542" s="51" t="n">
        <v>46</v>
      </c>
      <c r="C6542" s="7" t="n">
        <v>7033</v>
      </c>
      <c r="D6542" s="7" t="n">
        <v>-101.379997253418</v>
      </c>
      <c r="E6542" s="7" t="n">
        <v>-1.1599999666214</v>
      </c>
      <c r="F6542" s="7" t="n">
        <v>135.550003051758</v>
      </c>
      <c r="G6542" s="7" t="n">
        <v>278.799987792969</v>
      </c>
    </row>
    <row r="6543" spans="1:9">
      <c r="A6543" t="s">
        <v>4</v>
      </c>
      <c r="B6543" s="4" t="s">
        <v>5</v>
      </c>
      <c r="C6543" s="4" t="s">
        <v>10</v>
      </c>
      <c r="D6543" s="4" t="s">
        <v>24</v>
      </c>
      <c r="E6543" s="4" t="s">
        <v>24</v>
      </c>
      <c r="F6543" s="4" t="s">
        <v>24</v>
      </c>
      <c r="G6543" s="4" t="s">
        <v>24</v>
      </c>
    </row>
    <row r="6544" spans="1:9">
      <c r="A6544" t="n">
        <v>51340</v>
      </c>
      <c r="B6544" s="51" t="n">
        <v>46</v>
      </c>
      <c r="C6544" s="7" t="n">
        <v>1560</v>
      </c>
      <c r="D6544" s="7" t="n">
        <v>-127.809997558594</v>
      </c>
      <c r="E6544" s="7" t="n">
        <v>-1.1599999666214</v>
      </c>
      <c r="F6544" s="7" t="n">
        <v>135.259994506836</v>
      </c>
      <c r="G6544" s="7" t="n">
        <v>81.4000015258789</v>
      </c>
    </row>
    <row r="6545" spans="1:7">
      <c r="A6545" t="s">
        <v>4</v>
      </c>
      <c r="B6545" s="4" t="s">
        <v>5</v>
      </c>
      <c r="C6545" s="4" t="s">
        <v>10</v>
      </c>
      <c r="D6545" s="4" t="s">
        <v>24</v>
      </c>
      <c r="E6545" s="4" t="s">
        <v>24</v>
      </c>
      <c r="F6545" s="4" t="s">
        <v>24</v>
      </c>
      <c r="G6545" s="4" t="s">
        <v>24</v>
      </c>
    </row>
    <row r="6546" spans="1:7">
      <c r="A6546" t="n">
        <v>51359</v>
      </c>
      <c r="B6546" s="51" t="n">
        <v>46</v>
      </c>
      <c r="C6546" s="7" t="n">
        <v>1561</v>
      </c>
      <c r="D6546" s="7" t="n">
        <v>-112.879997253418</v>
      </c>
      <c r="E6546" s="7" t="n">
        <v>-1.1599999666214</v>
      </c>
      <c r="F6546" s="7" t="n">
        <v>139.559997558594</v>
      </c>
      <c r="G6546" s="7" t="n">
        <v>121.5</v>
      </c>
    </row>
    <row r="6547" spans="1:7">
      <c r="A6547" t="s">
        <v>4</v>
      </c>
      <c r="B6547" s="4" t="s">
        <v>5</v>
      </c>
      <c r="C6547" s="4" t="s">
        <v>10</v>
      </c>
      <c r="D6547" s="4" t="s">
        <v>24</v>
      </c>
      <c r="E6547" s="4" t="s">
        <v>24</v>
      </c>
      <c r="F6547" s="4" t="s">
        <v>24</v>
      </c>
      <c r="G6547" s="4" t="s">
        <v>24</v>
      </c>
    </row>
    <row r="6548" spans="1:7">
      <c r="A6548" t="n">
        <v>51378</v>
      </c>
      <c r="B6548" s="51" t="n">
        <v>46</v>
      </c>
      <c r="C6548" s="7" t="n">
        <v>1562</v>
      </c>
      <c r="D6548" s="7" t="n">
        <v>-108.330001831055</v>
      </c>
      <c r="E6548" s="7" t="n">
        <v>-1.1599999666214</v>
      </c>
      <c r="F6548" s="7" t="n">
        <v>131.449996948242</v>
      </c>
      <c r="G6548" s="7" t="n">
        <v>72.8000030517578</v>
      </c>
    </row>
    <row r="6549" spans="1:7">
      <c r="A6549" t="s">
        <v>4</v>
      </c>
      <c r="B6549" s="4" t="s">
        <v>5</v>
      </c>
      <c r="C6549" s="4" t="s">
        <v>10</v>
      </c>
      <c r="D6549" s="4" t="s">
        <v>24</v>
      </c>
      <c r="E6549" s="4" t="s">
        <v>24</v>
      </c>
      <c r="F6549" s="4" t="s">
        <v>24</v>
      </c>
      <c r="G6549" s="4" t="s">
        <v>24</v>
      </c>
    </row>
    <row r="6550" spans="1:7">
      <c r="A6550" t="n">
        <v>51397</v>
      </c>
      <c r="B6550" s="51" t="n">
        <v>46</v>
      </c>
      <c r="C6550" s="7" t="n">
        <v>1563</v>
      </c>
      <c r="D6550" s="7" t="n">
        <v>-114.800003051758</v>
      </c>
      <c r="E6550" s="7" t="n">
        <v>-1.1599999666214</v>
      </c>
      <c r="F6550" s="7" t="n">
        <v>149.449996948242</v>
      </c>
      <c r="G6550" s="7" t="n">
        <v>104.400001525879</v>
      </c>
    </row>
    <row r="6551" spans="1:7">
      <c r="A6551" t="s">
        <v>4</v>
      </c>
      <c r="B6551" s="4" t="s">
        <v>5</v>
      </c>
      <c r="C6551" s="4" t="s">
        <v>10</v>
      </c>
      <c r="D6551" s="4" t="s">
        <v>24</v>
      </c>
      <c r="E6551" s="4" t="s">
        <v>24</v>
      </c>
      <c r="F6551" s="4" t="s">
        <v>24</v>
      </c>
      <c r="G6551" s="4" t="s">
        <v>24</v>
      </c>
    </row>
    <row r="6552" spans="1:7">
      <c r="A6552" t="n">
        <v>51416</v>
      </c>
      <c r="B6552" s="51" t="n">
        <v>46</v>
      </c>
      <c r="C6552" s="7" t="n">
        <v>1564</v>
      </c>
      <c r="D6552" s="7" t="n">
        <v>-133.460006713867</v>
      </c>
      <c r="E6552" s="7" t="n">
        <v>-1.1599999666214</v>
      </c>
      <c r="F6552" s="7" t="n">
        <v>142.240005493164</v>
      </c>
      <c r="G6552" s="7" t="n">
        <v>92.9000015258789</v>
      </c>
    </row>
    <row r="6553" spans="1:7">
      <c r="A6553" t="s">
        <v>4</v>
      </c>
      <c r="B6553" s="4" t="s">
        <v>5</v>
      </c>
      <c r="C6553" s="4" t="s">
        <v>10</v>
      </c>
      <c r="D6553" s="4" t="s">
        <v>24</v>
      </c>
      <c r="E6553" s="4" t="s">
        <v>24</v>
      </c>
      <c r="F6553" s="4" t="s">
        <v>24</v>
      </c>
      <c r="G6553" s="4" t="s">
        <v>24</v>
      </c>
    </row>
    <row r="6554" spans="1:7">
      <c r="A6554" t="n">
        <v>51435</v>
      </c>
      <c r="B6554" s="51" t="n">
        <v>46</v>
      </c>
      <c r="C6554" s="7" t="n">
        <v>1565</v>
      </c>
      <c r="D6554" s="7" t="n">
        <v>-130.279998779297</v>
      </c>
      <c r="E6554" s="7" t="n">
        <v>-1.1599999666214</v>
      </c>
      <c r="F6554" s="7" t="n">
        <v>125.849998474121</v>
      </c>
      <c r="G6554" s="7" t="n">
        <v>52.7000007629395</v>
      </c>
    </row>
    <row r="6555" spans="1:7">
      <c r="A6555" t="s">
        <v>4</v>
      </c>
      <c r="B6555" s="4" t="s">
        <v>5</v>
      </c>
      <c r="C6555" s="4" t="s">
        <v>10</v>
      </c>
      <c r="D6555" s="4" t="s">
        <v>14</v>
      </c>
      <c r="E6555" s="4" t="s">
        <v>6</v>
      </c>
      <c r="F6555" s="4" t="s">
        <v>24</v>
      </c>
      <c r="G6555" s="4" t="s">
        <v>24</v>
      </c>
      <c r="H6555" s="4" t="s">
        <v>24</v>
      </c>
    </row>
    <row r="6556" spans="1:7">
      <c r="A6556" t="n">
        <v>51454</v>
      </c>
      <c r="B6556" s="60" t="n">
        <v>48</v>
      </c>
      <c r="C6556" s="7" t="n">
        <v>7033</v>
      </c>
      <c r="D6556" s="7" t="n">
        <v>0</v>
      </c>
      <c r="E6556" s="7" t="s">
        <v>459</v>
      </c>
      <c r="F6556" s="7" t="n">
        <v>0</v>
      </c>
      <c r="G6556" s="7" t="n">
        <v>1</v>
      </c>
      <c r="H6556" s="7" t="n">
        <v>0</v>
      </c>
    </row>
    <row r="6557" spans="1:7">
      <c r="A6557" t="s">
        <v>4</v>
      </c>
      <c r="B6557" s="4" t="s">
        <v>5</v>
      </c>
      <c r="C6557" s="4" t="s">
        <v>14</v>
      </c>
      <c r="D6557" s="4" t="s">
        <v>10</v>
      </c>
    </row>
    <row r="6558" spans="1:7">
      <c r="A6558" t="n">
        <v>51481</v>
      </c>
      <c r="B6558" s="37" t="n">
        <v>58</v>
      </c>
      <c r="C6558" s="7" t="n">
        <v>255</v>
      </c>
      <c r="D6558" s="7" t="n">
        <v>0</v>
      </c>
    </row>
    <row r="6559" spans="1:7">
      <c r="A6559" t="s">
        <v>4</v>
      </c>
      <c r="B6559" s="4" t="s">
        <v>5</v>
      </c>
      <c r="C6559" s="4" t="s">
        <v>10</v>
      </c>
      <c r="D6559" s="4" t="s">
        <v>14</v>
      </c>
      <c r="E6559" s="4" t="s">
        <v>14</v>
      </c>
      <c r="F6559" s="4" t="s">
        <v>6</v>
      </c>
    </row>
    <row r="6560" spans="1:7">
      <c r="A6560" t="n">
        <v>51485</v>
      </c>
      <c r="B6560" s="61" t="n">
        <v>47</v>
      </c>
      <c r="C6560" s="7" t="n">
        <v>7033</v>
      </c>
      <c r="D6560" s="7" t="n">
        <v>0</v>
      </c>
      <c r="E6560" s="7" t="n">
        <v>0</v>
      </c>
      <c r="F6560" s="7" t="s">
        <v>458</v>
      </c>
    </row>
    <row r="6561" spans="1:8">
      <c r="A6561" t="s">
        <v>4</v>
      </c>
      <c r="B6561" s="4" t="s">
        <v>5</v>
      </c>
      <c r="C6561" s="4" t="s">
        <v>14</v>
      </c>
      <c r="D6561" s="4" t="s">
        <v>10</v>
      </c>
      <c r="E6561" s="4" t="s">
        <v>24</v>
      </c>
      <c r="F6561" s="4" t="s">
        <v>10</v>
      </c>
      <c r="G6561" s="4" t="s">
        <v>9</v>
      </c>
      <c r="H6561" s="4" t="s">
        <v>9</v>
      </c>
      <c r="I6561" s="4" t="s">
        <v>10</v>
      </c>
      <c r="J6561" s="4" t="s">
        <v>10</v>
      </c>
      <c r="K6561" s="4" t="s">
        <v>9</v>
      </c>
      <c r="L6561" s="4" t="s">
        <v>9</v>
      </c>
      <c r="M6561" s="4" t="s">
        <v>9</v>
      </c>
      <c r="N6561" s="4" t="s">
        <v>9</v>
      </c>
      <c r="O6561" s="4" t="s">
        <v>6</v>
      </c>
    </row>
    <row r="6562" spans="1:8">
      <c r="A6562" t="n">
        <v>51501</v>
      </c>
      <c r="B6562" s="11" t="n">
        <v>50</v>
      </c>
      <c r="C6562" s="7" t="n">
        <v>0</v>
      </c>
      <c r="D6562" s="7" t="n">
        <v>4427</v>
      </c>
      <c r="E6562" s="7" t="n">
        <v>1</v>
      </c>
      <c r="F6562" s="7" t="n">
        <v>400</v>
      </c>
      <c r="G6562" s="7" t="n">
        <v>0</v>
      </c>
      <c r="H6562" s="7" t="n">
        <v>-1082130432</v>
      </c>
      <c r="I6562" s="7" t="n">
        <v>0</v>
      </c>
      <c r="J6562" s="7" t="n">
        <v>65533</v>
      </c>
      <c r="K6562" s="7" t="n">
        <v>0</v>
      </c>
      <c r="L6562" s="7" t="n">
        <v>0</v>
      </c>
      <c r="M6562" s="7" t="n">
        <v>0</v>
      </c>
      <c r="N6562" s="7" t="n">
        <v>0</v>
      </c>
      <c r="O6562" s="7" t="s">
        <v>13</v>
      </c>
    </row>
    <row r="6563" spans="1:8">
      <c r="A6563" t="s">
        <v>4</v>
      </c>
      <c r="B6563" s="4" t="s">
        <v>5</v>
      </c>
      <c r="C6563" s="4" t="s">
        <v>10</v>
      </c>
    </row>
    <row r="6564" spans="1:8">
      <c r="A6564" t="n">
        <v>51540</v>
      </c>
      <c r="B6564" s="41" t="n">
        <v>16</v>
      </c>
      <c r="C6564" s="7" t="n">
        <v>1400</v>
      </c>
    </row>
    <row r="6565" spans="1:8">
      <c r="A6565" t="s">
        <v>4</v>
      </c>
      <c r="B6565" s="4" t="s">
        <v>5</v>
      </c>
      <c r="C6565" s="4" t="s">
        <v>14</v>
      </c>
      <c r="D6565" s="4" t="s">
        <v>10</v>
      </c>
      <c r="E6565" s="4" t="s">
        <v>24</v>
      </c>
      <c r="F6565" s="4" t="s">
        <v>10</v>
      </c>
      <c r="G6565" s="4" t="s">
        <v>9</v>
      </c>
      <c r="H6565" s="4" t="s">
        <v>9</v>
      </c>
      <c r="I6565" s="4" t="s">
        <v>10</v>
      </c>
      <c r="J6565" s="4" t="s">
        <v>10</v>
      </c>
      <c r="K6565" s="4" t="s">
        <v>9</v>
      </c>
      <c r="L6565" s="4" t="s">
        <v>9</v>
      </c>
      <c r="M6565" s="4" t="s">
        <v>9</v>
      </c>
      <c r="N6565" s="4" t="s">
        <v>9</v>
      </c>
      <c r="O6565" s="4" t="s">
        <v>6</v>
      </c>
    </row>
    <row r="6566" spans="1:8">
      <c r="A6566" t="n">
        <v>51543</v>
      </c>
      <c r="B6566" s="11" t="n">
        <v>50</v>
      </c>
      <c r="C6566" s="7" t="n">
        <v>0</v>
      </c>
      <c r="D6566" s="7" t="n">
        <v>4420</v>
      </c>
      <c r="E6566" s="7" t="n">
        <v>0.800000011920929</v>
      </c>
      <c r="F6566" s="7" t="n">
        <v>0</v>
      </c>
      <c r="G6566" s="7" t="n">
        <v>0</v>
      </c>
      <c r="H6566" s="7" t="n">
        <v>0</v>
      </c>
      <c r="I6566" s="7" t="n">
        <v>0</v>
      </c>
      <c r="J6566" s="7" t="n">
        <v>65533</v>
      </c>
      <c r="K6566" s="7" t="n">
        <v>0</v>
      </c>
      <c r="L6566" s="7" t="n">
        <v>0</v>
      </c>
      <c r="M6566" s="7" t="n">
        <v>0</v>
      </c>
      <c r="N6566" s="7" t="n">
        <v>0</v>
      </c>
      <c r="O6566" s="7" t="s">
        <v>13</v>
      </c>
    </row>
    <row r="6567" spans="1:8">
      <c r="A6567" t="s">
        <v>4</v>
      </c>
      <c r="B6567" s="4" t="s">
        <v>5</v>
      </c>
      <c r="C6567" s="4" t="s">
        <v>14</v>
      </c>
      <c r="D6567" s="4" t="s">
        <v>10</v>
      </c>
    </row>
    <row r="6568" spans="1:8">
      <c r="A6568" t="n">
        <v>51582</v>
      </c>
      <c r="B6568" s="66" t="n">
        <v>45</v>
      </c>
      <c r="C6568" s="7" t="n">
        <v>7</v>
      </c>
      <c r="D6568" s="7" t="n">
        <v>255</v>
      </c>
    </row>
    <row r="6569" spans="1:8">
      <c r="A6569" t="s">
        <v>4</v>
      </c>
      <c r="B6569" s="4" t="s">
        <v>5</v>
      </c>
      <c r="C6569" s="4" t="s">
        <v>6</v>
      </c>
      <c r="D6569" s="4" t="s">
        <v>10</v>
      </c>
    </row>
    <row r="6570" spans="1:8">
      <c r="A6570" t="n">
        <v>51586</v>
      </c>
      <c r="B6570" s="78" t="n">
        <v>29</v>
      </c>
      <c r="C6570" s="7" t="s">
        <v>472</v>
      </c>
      <c r="D6570" s="7" t="n">
        <v>65533</v>
      </c>
    </row>
    <row r="6571" spans="1:8">
      <c r="A6571" t="s">
        <v>4</v>
      </c>
      <c r="B6571" s="4" t="s">
        <v>5</v>
      </c>
      <c r="C6571" s="4" t="s">
        <v>14</v>
      </c>
      <c r="D6571" s="4" t="s">
        <v>10</v>
      </c>
      <c r="E6571" s="4" t="s">
        <v>6</v>
      </c>
    </row>
    <row r="6572" spans="1:8">
      <c r="A6572" t="n">
        <v>51602</v>
      </c>
      <c r="B6572" s="57" t="n">
        <v>51</v>
      </c>
      <c r="C6572" s="7" t="n">
        <v>4</v>
      </c>
      <c r="D6572" s="7" t="n">
        <v>7033</v>
      </c>
      <c r="E6572" s="7" t="s">
        <v>198</v>
      </c>
    </row>
    <row r="6573" spans="1:8">
      <c r="A6573" t="s">
        <v>4</v>
      </c>
      <c r="B6573" s="4" t="s">
        <v>5</v>
      </c>
      <c r="C6573" s="4" t="s">
        <v>10</v>
      </c>
    </row>
    <row r="6574" spans="1:8">
      <c r="A6574" t="n">
        <v>51615</v>
      </c>
      <c r="B6574" s="41" t="n">
        <v>16</v>
      </c>
      <c r="C6574" s="7" t="n">
        <v>0</v>
      </c>
    </row>
    <row r="6575" spans="1:8">
      <c r="A6575" t="s">
        <v>4</v>
      </c>
      <c r="B6575" s="4" t="s">
        <v>5</v>
      </c>
      <c r="C6575" s="4" t="s">
        <v>10</v>
      </c>
      <c r="D6575" s="4" t="s">
        <v>14</v>
      </c>
      <c r="E6575" s="4" t="s">
        <v>9</v>
      </c>
      <c r="F6575" s="4" t="s">
        <v>50</v>
      </c>
      <c r="G6575" s="4" t="s">
        <v>14</v>
      </c>
      <c r="H6575" s="4" t="s">
        <v>14</v>
      </c>
    </row>
    <row r="6576" spans="1:8">
      <c r="A6576" t="n">
        <v>51618</v>
      </c>
      <c r="B6576" s="58" t="n">
        <v>26</v>
      </c>
      <c r="C6576" s="7" t="n">
        <v>7033</v>
      </c>
      <c r="D6576" s="7" t="n">
        <v>17</v>
      </c>
      <c r="E6576" s="7" t="n">
        <v>53969</v>
      </c>
      <c r="F6576" s="7" t="s">
        <v>473</v>
      </c>
      <c r="G6576" s="7" t="n">
        <v>2</v>
      </c>
      <c r="H6576" s="7" t="n">
        <v>0</v>
      </c>
    </row>
    <row r="6577" spans="1:15">
      <c r="A6577" t="s">
        <v>4</v>
      </c>
      <c r="B6577" s="4" t="s">
        <v>5</v>
      </c>
    </row>
    <row r="6578" spans="1:15">
      <c r="A6578" t="n">
        <v>51674</v>
      </c>
      <c r="B6578" s="33" t="n">
        <v>28</v>
      </c>
    </row>
    <row r="6579" spans="1:15">
      <c r="A6579" t="s">
        <v>4</v>
      </c>
      <c r="B6579" s="4" t="s">
        <v>5</v>
      </c>
      <c r="C6579" s="4" t="s">
        <v>10</v>
      </c>
      <c r="D6579" s="4" t="s">
        <v>14</v>
      </c>
    </row>
    <row r="6580" spans="1:15">
      <c r="A6580" t="n">
        <v>51675</v>
      </c>
      <c r="B6580" s="69" t="n">
        <v>89</v>
      </c>
      <c r="C6580" s="7" t="n">
        <v>65533</v>
      </c>
      <c r="D6580" s="7" t="n">
        <v>1</v>
      </c>
    </row>
    <row r="6581" spans="1:15">
      <c r="A6581" t="s">
        <v>4</v>
      </c>
      <c r="B6581" s="4" t="s">
        <v>5</v>
      </c>
      <c r="C6581" s="4" t="s">
        <v>6</v>
      </c>
      <c r="D6581" s="4" t="s">
        <v>10</v>
      </c>
    </row>
    <row r="6582" spans="1:15">
      <c r="A6582" t="n">
        <v>51679</v>
      </c>
      <c r="B6582" s="78" t="n">
        <v>29</v>
      </c>
      <c r="C6582" s="7" t="s">
        <v>13</v>
      </c>
      <c r="D6582" s="7" t="n">
        <v>65533</v>
      </c>
    </row>
    <row r="6583" spans="1:15">
      <c r="A6583" t="s">
        <v>4</v>
      </c>
      <c r="B6583" s="4" t="s">
        <v>5</v>
      </c>
      <c r="C6583" s="4" t="s">
        <v>14</v>
      </c>
      <c r="D6583" s="4" t="s">
        <v>10</v>
      </c>
      <c r="E6583" s="4" t="s">
        <v>24</v>
      </c>
    </row>
    <row r="6584" spans="1:15">
      <c r="A6584" t="n">
        <v>51683</v>
      </c>
      <c r="B6584" s="37" t="n">
        <v>58</v>
      </c>
      <c r="C6584" s="7" t="n">
        <v>101</v>
      </c>
      <c r="D6584" s="7" t="n">
        <v>500</v>
      </c>
      <c r="E6584" s="7" t="n">
        <v>1</v>
      </c>
    </row>
    <row r="6585" spans="1:15">
      <c r="A6585" t="s">
        <v>4</v>
      </c>
      <c r="B6585" s="4" t="s">
        <v>5</v>
      </c>
      <c r="C6585" s="4" t="s">
        <v>14</v>
      </c>
      <c r="D6585" s="4" t="s">
        <v>10</v>
      </c>
    </row>
    <row r="6586" spans="1:15">
      <c r="A6586" t="n">
        <v>51691</v>
      </c>
      <c r="B6586" s="37" t="n">
        <v>58</v>
      </c>
      <c r="C6586" s="7" t="n">
        <v>254</v>
      </c>
      <c r="D6586" s="7" t="n">
        <v>0</v>
      </c>
    </row>
    <row r="6587" spans="1:15">
      <c r="A6587" t="s">
        <v>4</v>
      </c>
      <c r="B6587" s="4" t="s">
        <v>5</v>
      </c>
      <c r="C6587" s="4" t="s">
        <v>14</v>
      </c>
      <c r="D6587" s="4" t="s">
        <v>14</v>
      </c>
      <c r="E6587" s="4" t="s">
        <v>24</v>
      </c>
      <c r="F6587" s="4" t="s">
        <v>24</v>
      </c>
      <c r="G6587" s="4" t="s">
        <v>24</v>
      </c>
      <c r="H6587" s="4" t="s">
        <v>10</v>
      </c>
    </row>
    <row r="6588" spans="1:15">
      <c r="A6588" t="n">
        <v>51695</v>
      </c>
      <c r="B6588" s="66" t="n">
        <v>45</v>
      </c>
      <c r="C6588" s="7" t="n">
        <v>2</v>
      </c>
      <c r="D6588" s="7" t="n">
        <v>3</v>
      </c>
      <c r="E6588" s="7" t="n">
        <v>-92.7600021362305</v>
      </c>
      <c r="F6588" s="7" t="n">
        <v>0.419999986886978</v>
      </c>
      <c r="G6588" s="7" t="n">
        <v>149.100006103516</v>
      </c>
      <c r="H6588" s="7" t="n">
        <v>0</v>
      </c>
    </row>
    <row r="6589" spans="1:15">
      <c r="A6589" t="s">
        <v>4</v>
      </c>
      <c r="B6589" s="4" t="s">
        <v>5</v>
      </c>
      <c r="C6589" s="4" t="s">
        <v>14</v>
      </c>
      <c r="D6589" s="4" t="s">
        <v>14</v>
      </c>
      <c r="E6589" s="4" t="s">
        <v>24</v>
      </c>
      <c r="F6589" s="4" t="s">
        <v>24</v>
      </c>
      <c r="G6589" s="4" t="s">
        <v>24</v>
      </c>
      <c r="H6589" s="4" t="s">
        <v>10</v>
      </c>
      <c r="I6589" s="4" t="s">
        <v>14</v>
      </c>
    </row>
    <row r="6590" spans="1:15">
      <c r="A6590" t="n">
        <v>51712</v>
      </c>
      <c r="B6590" s="66" t="n">
        <v>45</v>
      </c>
      <c r="C6590" s="7" t="n">
        <v>4</v>
      </c>
      <c r="D6590" s="7" t="n">
        <v>3</v>
      </c>
      <c r="E6590" s="7" t="n">
        <v>359</v>
      </c>
      <c r="F6590" s="7" t="n">
        <v>54.5999984741211</v>
      </c>
      <c r="G6590" s="7" t="n">
        <v>5</v>
      </c>
      <c r="H6590" s="7" t="n">
        <v>0</v>
      </c>
      <c r="I6590" s="7" t="n">
        <v>0</v>
      </c>
    </row>
    <row r="6591" spans="1:15">
      <c r="A6591" t="s">
        <v>4</v>
      </c>
      <c r="B6591" s="4" t="s">
        <v>5</v>
      </c>
      <c r="C6591" s="4" t="s">
        <v>14</v>
      </c>
      <c r="D6591" s="4" t="s">
        <v>14</v>
      </c>
      <c r="E6591" s="4" t="s">
        <v>24</v>
      </c>
      <c r="F6591" s="4" t="s">
        <v>10</v>
      </c>
    </row>
    <row r="6592" spans="1:15">
      <c r="A6592" t="n">
        <v>51730</v>
      </c>
      <c r="B6592" s="66" t="n">
        <v>45</v>
      </c>
      <c r="C6592" s="7" t="n">
        <v>5</v>
      </c>
      <c r="D6592" s="7" t="n">
        <v>3</v>
      </c>
      <c r="E6592" s="7" t="n">
        <v>3.09999990463257</v>
      </c>
      <c r="F6592" s="7" t="n">
        <v>0</v>
      </c>
    </row>
    <row r="6593" spans="1:9">
      <c r="A6593" t="s">
        <v>4</v>
      </c>
      <c r="B6593" s="4" t="s">
        <v>5</v>
      </c>
      <c r="C6593" s="4" t="s">
        <v>14</v>
      </c>
      <c r="D6593" s="4" t="s">
        <v>14</v>
      </c>
      <c r="E6593" s="4" t="s">
        <v>24</v>
      </c>
      <c r="F6593" s="4" t="s">
        <v>10</v>
      </c>
    </row>
    <row r="6594" spans="1:9">
      <c r="A6594" t="n">
        <v>51739</v>
      </c>
      <c r="B6594" s="66" t="n">
        <v>45</v>
      </c>
      <c r="C6594" s="7" t="n">
        <v>11</v>
      </c>
      <c r="D6594" s="7" t="n">
        <v>3</v>
      </c>
      <c r="E6594" s="7" t="n">
        <v>42.2000007629395</v>
      </c>
      <c r="F6594" s="7" t="n">
        <v>0</v>
      </c>
    </row>
    <row r="6595" spans="1:9">
      <c r="A6595" t="s">
        <v>4</v>
      </c>
      <c r="B6595" s="4" t="s">
        <v>5</v>
      </c>
      <c r="C6595" s="4" t="s">
        <v>14</v>
      </c>
      <c r="D6595" s="4" t="s">
        <v>14</v>
      </c>
      <c r="E6595" s="4" t="s">
        <v>24</v>
      </c>
      <c r="F6595" s="4" t="s">
        <v>24</v>
      </c>
      <c r="G6595" s="4" t="s">
        <v>24</v>
      </c>
      <c r="H6595" s="4" t="s">
        <v>10</v>
      </c>
    </row>
    <row r="6596" spans="1:9">
      <c r="A6596" t="n">
        <v>51748</v>
      </c>
      <c r="B6596" s="66" t="n">
        <v>45</v>
      </c>
      <c r="C6596" s="7" t="n">
        <v>2</v>
      </c>
      <c r="D6596" s="7" t="n">
        <v>3</v>
      </c>
      <c r="E6596" s="7" t="n">
        <v>-92.7600021362305</v>
      </c>
      <c r="F6596" s="7" t="n">
        <v>0.119999997317791</v>
      </c>
      <c r="G6596" s="7" t="n">
        <v>149.100006103516</v>
      </c>
      <c r="H6596" s="7" t="n">
        <v>2000</v>
      </c>
    </row>
    <row r="6597" spans="1:9">
      <c r="A6597" t="s">
        <v>4</v>
      </c>
      <c r="B6597" s="4" t="s">
        <v>5</v>
      </c>
      <c r="C6597" s="4" t="s">
        <v>14</v>
      </c>
      <c r="D6597" s="4" t="s">
        <v>10</v>
      </c>
    </row>
    <row r="6598" spans="1:9">
      <c r="A6598" t="n">
        <v>51765</v>
      </c>
      <c r="B6598" s="37" t="n">
        <v>58</v>
      </c>
      <c r="C6598" s="7" t="n">
        <v>255</v>
      </c>
      <c r="D6598" s="7" t="n">
        <v>0</v>
      </c>
    </row>
    <row r="6599" spans="1:9">
      <c r="A6599" t="s">
        <v>4</v>
      </c>
      <c r="B6599" s="4" t="s">
        <v>5</v>
      </c>
      <c r="C6599" s="4" t="s">
        <v>14</v>
      </c>
      <c r="D6599" s="4" t="s">
        <v>10</v>
      </c>
    </row>
    <row r="6600" spans="1:9">
      <c r="A6600" t="n">
        <v>51769</v>
      </c>
      <c r="B6600" s="66" t="n">
        <v>45</v>
      </c>
      <c r="C6600" s="7" t="n">
        <v>7</v>
      </c>
      <c r="D6600" s="7" t="n">
        <v>255</v>
      </c>
    </row>
    <row r="6601" spans="1:9">
      <c r="A6601" t="s">
        <v>4</v>
      </c>
      <c r="B6601" s="4" t="s">
        <v>5</v>
      </c>
      <c r="C6601" s="4" t="s">
        <v>10</v>
      </c>
      <c r="D6601" s="4" t="s">
        <v>14</v>
      </c>
      <c r="E6601" s="4" t="s">
        <v>6</v>
      </c>
      <c r="F6601" s="4" t="s">
        <v>24</v>
      </c>
      <c r="G6601" s="4" t="s">
        <v>24</v>
      </c>
      <c r="H6601" s="4" t="s">
        <v>24</v>
      </c>
    </row>
    <row r="6602" spans="1:9">
      <c r="A6602" t="n">
        <v>51773</v>
      </c>
      <c r="B6602" s="60" t="n">
        <v>48</v>
      </c>
      <c r="C6602" s="7" t="n">
        <v>2</v>
      </c>
      <c r="D6602" s="7" t="n">
        <v>0</v>
      </c>
      <c r="E6602" s="7" t="s">
        <v>463</v>
      </c>
      <c r="F6602" s="7" t="n">
        <v>-1</v>
      </c>
      <c r="G6602" s="7" t="n">
        <v>1</v>
      </c>
      <c r="H6602" s="7" t="n">
        <v>0</v>
      </c>
    </row>
    <row r="6603" spans="1:9">
      <c r="A6603" t="s">
        <v>4</v>
      </c>
      <c r="B6603" s="4" t="s">
        <v>5</v>
      </c>
      <c r="C6603" s="4" t="s">
        <v>14</v>
      </c>
      <c r="D6603" s="4" t="s">
        <v>10</v>
      </c>
      <c r="E6603" s="4" t="s">
        <v>6</v>
      </c>
    </row>
    <row r="6604" spans="1:9">
      <c r="A6604" t="n">
        <v>51803</v>
      </c>
      <c r="B6604" s="57" t="n">
        <v>51</v>
      </c>
      <c r="C6604" s="7" t="n">
        <v>4</v>
      </c>
      <c r="D6604" s="7" t="n">
        <v>2</v>
      </c>
      <c r="E6604" s="7" t="s">
        <v>474</v>
      </c>
    </row>
    <row r="6605" spans="1:9">
      <c r="A6605" t="s">
        <v>4</v>
      </c>
      <c r="B6605" s="4" t="s">
        <v>5</v>
      </c>
      <c r="C6605" s="4" t="s">
        <v>10</v>
      </c>
    </row>
    <row r="6606" spans="1:9">
      <c r="A6606" t="n">
        <v>51817</v>
      </c>
      <c r="B6606" s="41" t="n">
        <v>16</v>
      </c>
      <c r="C6606" s="7" t="n">
        <v>0</v>
      </c>
    </row>
    <row r="6607" spans="1:9">
      <c r="A6607" t="s">
        <v>4</v>
      </c>
      <c r="B6607" s="4" t="s">
        <v>5</v>
      </c>
      <c r="C6607" s="4" t="s">
        <v>10</v>
      </c>
      <c r="D6607" s="4" t="s">
        <v>14</v>
      </c>
      <c r="E6607" s="4" t="s">
        <v>9</v>
      </c>
      <c r="F6607" s="4" t="s">
        <v>50</v>
      </c>
      <c r="G6607" s="4" t="s">
        <v>14</v>
      </c>
      <c r="H6607" s="4" t="s">
        <v>14</v>
      </c>
    </row>
    <row r="6608" spans="1:9">
      <c r="A6608" t="n">
        <v>51820</v>
      </c>
      <c r="B6608" s="58" t="n">
        <v>26</v>
      </c>
      <c r="C6608" s="7" t="n">
        <v>2</v>
      </c>
      <c r="D6608" s="7" t="n">
        <v>17</v>
      </c>
      <c r="E6608" s="7" t="n">
        <v>61164</v>
      </c>
      <c r="F6608" s="7" t="s">
        <v>475</v>
      </c>
      <c r="G6608" s="7" t="n">
        <v>2</v>
      </c>
      <c r="H6608" s="7" t="n">
        <v>0</v>
      </c>
    </row>
    <row r="6609" spans="1:8">
      <c r="A6609" t="s">
        <v>4</v>
      </c>
      <c r="B6609" s="4" t="s">
        <v>5</v>
      </c>
    </row>
    <row r="6610" spans="1:8">
      <c r="A6610" t="n">
        <v>51859</v>
      </c>
      <c r="B6610" s="33" t="n">
        <v>28</v>
      </c>
    </row>
    <row r="6611" spans="1:8">
      <c r="A6611" t="s">
        <v>4</v>
      </c>
      <c r="B6611" s="4" t="s">
        <v>5</v>
      </c>
      <c r="C6611" s="4" t="s">
        <v>10</v>
      </c>
      <c r="D6611" s="4" t="s">
        <v>14</v>
      </c>
      <c r="E6611" s="4" t="s">
        <v>6</v>
      </c>
      <c r="F6611" s="4" t="s">
        <v>24</v>
      </c>
      <c r="G6611" s="4" t="s">
        <v>24</v>
      </c>
      <c r="H6611" s="4" t="s">
        <v>24</v>
      </c>
    </row>
    <row r="6612" spans="1:8">
      <c r="A6612" t="n">
        <v>51860</v>
      </c>
      <c r="B6612" s="60" t="n">
        <v>48</v>
      </c>
      <c r="C6612" s="7" t="n">
        <v>4</v>
      </c>
      <c r="D6612" s="7" t="n">
        <v>0</v>
      </c>
      <c r="E6612" s="7" t="s">
        <v>464</v>
      </c>
      <c r="F6612" s="7" t="n">
        <v>-1</v>
      </c>
      <c r="G6612" s="7" t="n">
        <v>1</v>
      </c>
      <c r="H6612" s="7" t="n">
        <v>5.60519385729927e-45</v>
      </c>
    </row>
    <row r="6613" spans="1:8">
      <c r="A6613" t="s">
        <v>4</v>
      </c>
      <c r="B6613" s="4" t="s">
        <v>5</v>
      </c>
      <c r="C6613" s="4" t="s">
        <v>14</v>
      </c>
      <c r="D6613" s="4" t="s">
        <v>10</v>
      </c>
      <c r="E6613" s="4" t="s">
        <v>6</v>
      </c>
    </row>
    <row r="6614" spans="1:8">
      <c r="A6614" t="n">
        <v>51891</v>
      </c>
      <c r="B6614" s="57" t="n">
        <v>51</v>
      </c>
      <c r="C6614" s="7" t="n">
        <v>4</v>
      </c>
      <c r="D6614" s="7" t="n">
        <v>4</v>
      </c>
      <c r="E6614" s="7" t="s">
        <v>431</v>
      </c>
    </row>
    <row r="6615" spans="1:8">
      <c r="A6615" t="s">
        <v>4</v>
      </c>
      <c r="B6615" s="4" t="s">
        <v>5</v>
      </c>
      <c r="C6615" s="4" t="s">
        <v>10</v>
      </c>
    </row>
    <row r="6616" spans="1:8">
      <c r="A6616" t="n">
        <v>51904</v>
      </c>
      <c r="B6616" s="41" t="n">
        <v>16</v>
      </c>
      <c r="C6616" s="7" t="n">
        <v>0</v>
      </c>
    </row>
    <row r="6617" spans="1:8">
      <c r="A6617" t="s">
        <v>4</v>
      </c>
      <c r="B6617" s="4" t="s">
        <v>5</v>
      </c>
      <c r="C6617" s="4" t="s">
        <v>10</v>
      </c>
      <c r="D6617" s="4" t="s">
        <v>14</v>
      </c>
      <c r="E6617" s="4" t="s">
        <v>9</v>
      </c>
      <c r="F6617" s="4" t="s">
        <v>50</v>
      </c>
      <c r="G6617" s="4" t="s">
        <v>14</v>
      </c>
      <c r="H6617" s="4" t="s">
        <v>14</v>
      </c>
    </row>
    <row r="6618" spans="1:8">
      <c r="A6618" t="n">
        <v>51907</v>
      </c>
      <c r="B6618" s="58" t="n">
        <v>26</v>
      </c>
      <c r="C6618" s="7" t="n">
        <v>4</v>
      </c>
      <c r="D6618" s="7" t="n">
        <v>17</v>
      </c>
      <c r="E6618" s="7" t="n">
        <v>61165</v>
      </c>
      <c r="F6618" s="7" t="s">
        <v>476</v>
      </c>
      <c r="G6618" s="7" t="n">
        <v>2</v>
      </c>
      <c r="H6618" s="7" t="n">
        <v>0</v>
      </c>
    </row>
    <row r="6619" spans="1:8">
      <c r="A6619" t="s">
        <v>4</v>
      </c>
      <c r="B6619" s="4" t="s">
        <v>5</v>
      </c>
    </row>
    <row r="6620" spans="1:8">
      <c r="A6620" t="n">
        <v>51954</v>
      </c>
      <c r="B6620" s="33" t="n">
        <v>28</v>
      </c>
    </row>
    <row r="6621" spans="1:8">
      <c r="A6621" t="s">
        <v>4</v>
      </c>
      <c r="B6621" s="4" t="s">
        <v>5</v>
      </c>
      <c r="C6621" s="4" t="s">
        <v>10</v>
      </c>
      <c r="D6621" s="4" t="s">
        <v>14</v>
      </c>
    </row>
    <row r="6622" spans="1:8">
      <c r="A6622" t="n">
        <v>51955</v>
      </c>
      <c r="B6622" s="69" t="n">
        <v>89</v>
      </c>
      <c r="C6622" s="7" t="n">
        <v>65533</v>
      </c>
      <c r="D6622" s="7" t="n">
        <v>1</v>
      </c>
    </row>
    <row r="6623" spans="1:8">
      <c r="A6623" t="s">
        <v>4</v>
      </c>
      <c r="B6623" s="4" t="s">
        <v>5</v>
      </c>
      <c r="C6623" s="4" t="s">
        <v>14</v>
      </c>
      <c r="D6623" s="4" t="s">
        <v>10</v>
      </c>
      <c r="E6623" s="4" t="s">
        <v>24</v>
      </c>
    </row>
    <row r="6624" spans="1:8">
      <c r="A6624" t="n">
        <v>51959</v>
      </c>
      <c r="B6624" s="37" t="n">
        <v>58</v>
      </c>
      <c r="C6624" s="7" t="n">
        <v>101</v>
      </c>
      <c r="D6624" s="7" t="n">
        <v>300</v>
      </c>
      <c r="E6624" s="7" t="n">
        <v>1</v>
      </c>
    </row>
    <row r="6625" spans="1:8">
      <c r="A6625" t="s">
        <v>4</v>
      </c>
      <c r="B6625" s="4" t="s">
        <v>5</v>
      </c>
      <c r="C6625" s="4" t="s">
        <v>14</v>
      </c>
      <c r="D6625" s="4" t="s">
        <v>10</v>
      </c>
    </row>
    <row r="6626" spans="1:8">
      <c r="A6626" t="n">
        <v>51967</v>
      </c>
      <c r="B6626" s="37" t="n">
        <v>58</v>
      </c>
      <c r="C6626" s="7" t="n">
        <v>254</v>
      </c>
      <c r="D6626" s="7" t="n">
        <v>0</v>
      </c>
    </row>
    <row r="6627" spans="1:8">
      <c r="A6627" t="s">
        <v>4</v>
      </c>
      <c r="B6627" s="4" t="s">
        <v>5</v>
      </c>
      <c r="C6627" s="4" t="s">
        <v>14</v>
      </c>
      <c r="D6627" s="4" t="s">
        <v>14</v>
      </c>
      <c r="E6627" s="4" t="s">
        <v>24</v>
      </c>
      <c r="F6627" s="4" t="s">
        <v>24</v>
      </c>
      <c r="G6627" s="4" t="s">
        <v>24</v>
      </c>
      <c r="H6627" s="4" t="s">
        <v>10</v>
      </c>
    </row>
    <row r="6628" spans="1:8">
      <c r="A6628" t="n">
        <v>51971</v>
      </c>
      <c r="B6628" s="66" t="n">
        <v>45</v>
      </c>
      <c r="C6628" s="7" t="n">
        <v>2</v>
      </c>
      <c r="D6628" s="7" t="n">
        <v>3</v>
      </c>
      <c r="E6628" s="7" t="n">
        <v>-93.1699981689453</v>
      </c>
      <c r="F6628" s="7" t="n">
        <v>-0.0700000002980232</v>
      </c>
      <c r="G6628" s="7" t="n">
        <v>149.580001831055</v>
      </c>
      <c r="H6628" s="7" t="n">
        <v>0</v>
      </c>
    </row>
    <row r="6629" spans="1:8">
      <c r="A6629" t="s">
        <v>4</v>
      </c>
      <c r="B6629" s="4" t="s">
        <v>5</v>
      </c>
      <c r="C6629" s="4" t="s">
        <v>14</v>
      </c>
      <c r="D6629" s="4" t="s">
        <v>14</v>
      </c>
      <c r="E6629" s="4" t="s">
        <v>24</v>
      </c>
      <c r="F6629" s="4" t="s">
        <v>24</v>
      </c>
      <c r="G6629" s="4" t="s">
        <v>24</v>
      </c>
      <c r="H6629" s="4" t="s">
        <v>10</v>
      </c>
      <c r="I6629" s="4" t="s">
        <v>14</v>
      </c>
    </row>
    <row r="6630" spans="1:8">
      <c r="A6630" t="n">
        <v>51988</v>
      </c>
      <c r="B6630" s="66" t="n">
        <v>45</v>
      </c>
      <c r="C6630" s="7" t="n">
        <v>4</v>
      </c>
      <c r="D6630" s="7" t="n">
        <v>3</v>
      </c>
      <c r="E6630" s="7" t="n">
        <v>2.1800000667572</v>
      </c>
      <c r="F6630" s="7" t="n">
        <v>235.699996948242</v>
      </c>
      <c r="G6630" s="7" t="n">
        <v>12</v>
      </c>
      <c r="H6630" s="7" t="n">
        <v>0</v>
      </c>
      <c r="I6630" s="7" t="n">
        <v>0</v>
      </c>
    </row>
    <row r="6631" spans="1:8">
      <c r="A6631" t="s">
        <v>4</v>
      </c>
      <c r="B6631" s="4" t="s">
        <v>5</v>
      </c>
      <c r="C6631" s="4" t="s">
        <v>14</v>
      </c>
      <c r="D6631" s="4" t="s">
        <v>14</v>
      </c>
      <c r="E6631" s="4" t="s">
        <v>24</v>
      </c>
      <c r="F6631" s="4" t="s">
        <v>10</v>
      </c>
    </row>
    <row r="6632" spans="1:8">
      <c r="A6632" t="n">
        <v>52006</v>
      </c>
      <c r="B6632" s="66" t="n">
        <v>45</v>
      </c>
      <c r="C6632" s="7" t="n">
        <v>5</v>
      </c>
      <c r="D6632" s="7" t="n">
        <v>3</v>
      </c>
      <c r="E6632" s="7" t="n">
        <v>3.09999990463257</v>
      </c>
      <c r="F6632" s="7" t="n">
        <v>0</v>
      </c>
    </row>
    <row r="6633" spans="1:8">
      <c r="A6633" t="s">
        <v>4</v>
      </c>
      <c r="B6633" s="4" t="s">
        <v>5</v>
      </c>
      <c r="C6633" s="4" t="s">
        <v>14</v>
      </c>
      <c r="D6633" s="4" t="s">
        <v>14</v>
      </c>
      <c r="E6633" s="4" t="s">
        <v>24</v>
      </c>
      <c r="F6633" s="4" t="s">
        <v>10</v>
      </c>
    </row>
    <row r="6634" spans="1:8">
      <c r="A6634" t="n">
        <v>52015</v>
      </c>
      <c r="B6634" s="66" t="n">
        <v>45</v>
      </c>
      <c r="C6634" s="7" t="n">
        <v>11</v>
      </c>
      <c r="D6634" s="7" t="n">
        <v>3</v>
      </c>
      <c r="E6634" s="7" t="n">
        <v>42.2000007629395</v>
      </c>
      <c r="F6634" s="7" t="n">
        <v>0</v>
      </c>
    </row>
    <row r="6635" spans="1:8">
      <c r="A6635" t="s">
        <v>4</v>
      </c>
      <c r="B6635" s="4" t="s">
        <v>5</v>
      </c>
      <c r="C6635" s="4" t="s">
        <v>14</v>
      </c>
      <c r="D6635" s="4" t="s">
        <v>14</v>
      </c>
      <c r="E6635" s="4" t="s">
        <v>24</v>
      </c>
      <c r="F6635" s="4" t="s">
        <v>24</v>
      </c>
      <c r="G6635" s="4" t="s">
        <v>24</v>
      </c>
      <c r="H6635" s="4" t="s">
        <v>10</v>
      </c>
      <c r="I6635" s="4" t="s">
        <v>14</v>
      </c>
    </row>
    <row r="6636" spans="1:8">
      <c r="A6636" t="n">
        <v>52024</v>
      </c>
      <c r="B6636" s="66" t="n">
        <v>45</v>
      </c>
      <c r="C6636" s="7" t="n">
        <v>4</v>
      </c>
      <c r="D6636" s="7" t="n">
        <v>3</v>
      </c>
      <c r="E6636" s="7" t="n">
        <v>2.1800000667572</v>
      </c>
      <c r="F6636" s="7" t="n">
        <v>260.700012207031</v>
      </c>
      <c r="G6636" s="7" t="n">
        <v>14</v>
      </c>
      <c r="H6636" s="7" t="n">
        <v>2500</v>
      </c>
      <c r="I6636" s="7" t="n">
        <v>0</v>
      </c>
    </row>
    <row r="6637" spans="1:8">
      <c r="A6637" t="s">
        <v>4</v>
      </c>
      <c r="B6637" s="4" t="s">
        <v>5</v>
      </c>
      <c r="C6637" s="4" t="s">
        <v>14</v>
      </c>
      <c r="D6637" s="4" t="s">
        <v>14</v>
      </c>
      <c r="E6637" s="4" t="s">
        <v>24</v>
      </c>
      <c r="F6637" s="4" t="s">
        <v>10</v>
      </c>
    </row>
    <row r="6638" spans="1:8">
      <c r="A6638" t="n">
        <v>52042</v>
      </c>
      <c r="B6638" s="66" t="n">
        <v>45</v>
      </c>
      <c r="C6638" s="7" t="n">
        <v>5</v>
      </c>
      <c r="D6638" s="7" t="n">
        <v>3</v>
      </c>
      <c r="E6638" s="7" t="n">
        <v>2</v>
      </c>
      <c r="F6638" s="7" t="n">
        <v>2500</v>
      </c>
    </row>
    <row r="6639" spans="1:8">
      <c r="A6639" t="s">
        <v>4</v>
      </c>
      <c r="B6639" s="4" t="s">
        <v>5</v>
      </c>
      <c r="C6639" s="4" t="s">
        <v>14</v>
      </c>
      <c r="D6639" s="4" t="s">
        <v>10</v>
      </c>
    </row>
    <row r="6640" spans="1:8">
      <c r="A6640" t="n">
        <v>52051</v>
      </c>
      <c r="B6640" s="37" t="n">
        <v>58</v>
      </c>
      <c r="C6640" s="7" t="n">
        <v>255</v>
      </c>
      <c r="D6640" s="7" t="n">
        <v>0</v>
      </c>
    </row>
    <row r="6641" spans="1:9">
      <c r="A6641" t="s">
        <v>4</v>
      </c>
      <c r="B6641" s="4" t="s">
        <v>5</v>
      </c>
      <c r="C6641" s="4" t="s">
        <v>14</v>
      </c>
      <c r="D6641" s="4" t="s">
        <v>10</v>
      </c>
      <c r="E6641" s="4" t="s">
        <v>24</v>
      </c>
      <c r="F6641" s="4" t="s">
        <v>10</v>
      </c>
      <c r="G6641" s="4" t="s">
        <v>9</v>
      </c>
      <c r="H6641" s="4" t="s">
        <v>9</v>
      </c>
      <c r="I6641" s="4" t="s">
        <v>10</v>
      </c>
      <c r="J6641" s="4" t="s">
        <v>10</v>
      </c>
      <c r="K6641" s="4" t="s">
        <v>9</v>
      </c>
      <c r="L6641" s="4" t="s">
        <v>9</v>
      </c>
      <c r="M6641" s="4" t="s">
        <v>9</v>
      </c>
      <c r="N6641" s="4" t="s">
        <v>9</v>
      </c>
      <c r="O6641" s="4" t="s">
        <v>6</v>
      </c>
    </row>
    <row r="6642" spans="1:9">
      <c r="A6642" t="n">
        <v>52055</v>
      </c>
      <c r="B6642" s="11" t="n">
        <v>50</v>
      </c>
      <c r="C6642" s="7" t="n">
        <v>0</v>
      </c>
      <c r="D6642" s="7" t="n">
        <v>2088</v>
      </c>
      <c r="E6642" s="7" t="n">
        <v>1</v>
      </c>
      <c r="F6642" s="7" t="n">
        <v>0</v>
      </c>
      <c r="G6642" s="7" t="n">
        <v>0</v>
      </c>
      <c r="H6642" s="7" t="n">
        <v>0</v>
      </c>
      <c r="I6642" s="7" t="n">
        <v>0</v>
      </c>
      <c r="J6642" s="7" t="n">
        <v>65533</v>
      </c>
      <c r="K6642" s="7" t="n">
        <v>0</v>
      </c>
      <c r="L6642" s="7" t="n">
        <v>0</v>
      </c>
      <c r="M6642" s="7" t="n">
        <v>0</v>
      </c>
      <c r="N6642" s="7" t="n">
        <v>0</v>
      </c>
      <c r="O6642" s="7" t="s">
        <v>13</v>
      </c>
    </row>
    <row r="6643" spans="1:9">
      <c r="A6643" t="s">
        <v>4</v>
      </c>
      <c r="B6643" s="4" t="s">
        <v>5</v>
      </c>
      <c r="C6643" s="4" t="s">
        <v>14</v>
      </c>
      <c r="D6643" s="4" t="s">
        <v>10</v>
      </c>
      <c r="E6643" s="4" t="s">
        <v>10</v>
      </c>
      <c r="F6643" s="4" t="s">
        <v>10</v>
      </c>
      <c r="G6643" s="4" t="s">
        <v>10</v>
      </c>
      <c r="H6643" s="4" t="s">
        <v>10</v>
      </c>
      <c r="I6643" s="4" t="s">
        <v>6</v>
      </c>
      <c r="J6643" s="4" t="s">
        <v>24</v>
      </c>
      <c r="K6643" s="4" t="s">
        <v>24</v>
      </c>
      <c r="L6643" s="4" t="s">
        <v>24</v>
      </c>
      <c r="M6643" s="4" t="s">
        <v>9</v>
      </c>
      <c r="N6643" s="4" t="s">
        <v>9</v>
      </c>
      <c r="O6643" s="4" t="s">
        <v>24</v>
      </c>
      <c r="P6643" s="4" t="s">
        <v>24</v>
      </c>
      <c r="Q6643" s="4" t="s">
        <v>24</v>
      </c>
      <c r="R6643" s="4" t="s">
        <v>24</v>
      </c>
      <c r="S6643" s="4" t="s">
        <v>14</v>
      </c>
    </row>
    <row r="6644" spans="1:9">
      <c r="A6644" t="n">
        <v>52094</v>
      </c>
      <c r="B6644" s="26" t="n">
        <v>39</v>
      </c>
      <c r="C6644" s="7" t="n">
        <v>12</v>
      </c>
      <c r="D6644" s="7" t="n">
        <v>65533</v>
      </c>
      <c r="E6644" s="7" t="n">
        <v>205</v>
      </c>
      <c r="F6644" s="7" t="n">
        <v>0</v>
      </c>
      <c r="G6644" s="7" t="n">
        <v>2</v>
      </c>
      <c r="H6644" s="7" t="n">
        <v>3</v>
      </c>
      <c r="I6644" s="7" t="s">
        <v>13</v>
      </c>
      <c r="J6644" s="7" t="n">
        <v>-0.200000002980232</v>
      </c>
      <c r="K6644" s="7" t="n">
        <v>1</v>
      </c>
      <c r="L6644" s="7" t="n">
        <v>0.100000001490116</v>
      </c>
      <c r="M6644" s="7" t="n">
        <v>0</v>
      </c>
      <c r="N6644" s="7" t="n">
        <v>0</v>
      </c>
      <c r="O6644" s="7" t="n">
        <v>0</v>
      </c>
      <c r="P6644" s="7" t="n">
        <v>1</v>
      </c>
      <c r="Q6644" s="7" t="n">
        <v>1</v>
      </c>
      <c r="R6644" s="7" t="n">
        <v>1</v>
      </c>
      <c r="S6644" s="7" t="n">
        <v>255</v>
      </c>
    </row>
    <row r="6645" spans="1:9">
      <c r="A6645" t="s">
        <v>4</v>
      </c>
      <c r="B6645" s="4" t="s">
        <v>5</v>
      </c>
      <c r="C6645" s="4" t="s">
        <v>14</v>
      </c>
      <c r="D6645" s="4" t="s">
        <v>10</v>
      </c>
      <c r="E6645" s="4" t="s">
        <v>10</v>
      </c>
      <c r="F6645" s="4" t="s">
        <v>10</v>
      </c>
      <c r="G6645" s="4" t="s">
        <v>10</v>
      </c>
      <c r="H6645" s="4" t="s">
        <v>10</v>
      </c>
      <c r="I6645" s="4" t="s">
        <v>6</v>
      </c>
      <c r="J6645" s="4" t="s">
        <v>24</v>
      </c>
      <c r="K6645" s="4" t="s">
        <v>24</v>
      </c>
      <c r="L6645" s="4" t="s">
        <v>24</v>
      </c>
      <c r="M6645" s="4" t="s">
        <v>9</v>
      </c>
      <c r="N6645" s="4" t="s">
        <v>9</v>
      </c>
      <c r="O6645" s="4" t="s">
        <v>24</v>
      </c>
      <c r="P6645" s="4" t="s">
        <v>24</v>
      </c>
      <c r="Q6645" s="4" t="s">
        <v>24</v>
      </c>
      <c r="R6645" s="4" t="s">
        <v>24</v>
      </c>
      <c r="S6645" s="4" t="s">
        <v>14</v>
      </c>
    </row>
    <row r="6646" spans="1:9">
      <c r="A6646" t="n">
        <v>52144</v>
      </c>
      <c r="B6646" s="26" t="n">
        <v>39</v>
      </c>
      <c r="C6646" s="7" t="n">
        <v>12</v>
      </c>
      <c r="D6646" s="7" t="n">
        <v>65533</v>
      </c>
      <c r="E6646" s="7" t="n">
        <v>206</v>
      </c>
      <c r="F6646" s="7" t="n">
        <v>0</v>
      </c>
      <c r="G6646" s="7" t="n">
        <v>2</v>
      </c>
      <c r="H6646" s="7" t="n">
        <v>3</v>
      </c>
      <c r="I6646" s="7" t="s">
        <v>13</v>
      </c>
      <c r="J6646" s="7" t="n">
        <v>-0.200000002980232</v>
      </c>
      <c r="K6646" s="7" t="n">
        <v>-0.100000001490116</v>
      </c>
      <c r="L6646" s="7" t="n">
        <v>0.100000001490116</v>
      </c>
      <c r="M6646" s="7" t="n">
        <v>0</v>
      </c>
      <c r="N6646" s="7" t="n">
        <v>0</v>
      </c>
      <c r="O6646" s="7" t="n">
        <v>0</v>
      </c>
      <c r="P6646" s="7" t="n">
        <v>1</v>
      </c>
      <c r="Q6646" s="7" t="n">
        <v>1</v>
      </c>
      <c r="R6646" s="7" t="n">
        <v>1</v>
      </c>
      <c r="S6646" s="7" t="n">
        <v>106</v>
      </c>
    </row>
    <row r="6647" spans="1:9">
      <c r="A6647" t="s">
        <v>4</v>
      </c>
      <c r="B6647" s="4" t="s">
        <v>5</v>
      </c>
      <c r="C6647" s="4" t="s">
        <v>10</v>
      </c>
    </row>
    <row r="6648" spans="1:9">
      <c r="A6648" t="n">
        <v>52194</v>
      </c>
      <c r="B6648" s="41" t="n">
        <v>16</v>
      </c>
      <c r="C6648" s="7" t="n">
        <v>100</v>
      </c>
    </row>
    <row r="6649" spans="1:9">
      <c r="A6649" t="s">
        <v>4</v>
      </c>
      <c r="B6649" s="4" t="s">
        <v>5</v>
      </c>
      <c r="C6649" s="4" t="s">
        <v>14</v>
      </c>
      <c r="D6649" s="4" t="s">
        <v>10</v>
      </c>
      <c r="E6649" s="4" t="s">
        <v>10</v>
      </c>
      <c r="F6649" s="4" t="s">
        <v>10</v>
      </c>
      <c r="G6649" s="4" t="s">
        <v>10</v>
      </c>
      <c r="H6649" s="4" t="s">
        <v>10</v>
      </c>
      <c r="I6649" s="4" t="s">
        <v>6</v>
      </c>
      <c r="J6649" s="4" t="s">
        <v>24</v>
      </c>
      <c r="K6649" s="4" t="s">
        <v>24</v>
      </c>
      <c r="L6649" s="4" t="s">
        <v>24</v>
      </c>
      <c r="M6649" s="4" t="s">
        <v>9</v>
      </c>
      <c r="N6649" s="4" t="s">
        <v>9</v>
      </c>
      <c r="O6649" s="4" t="s">
        <v>24</v>
      </c>
      <c r="P6649" s="4" t="s">
        <v>24</v>
      </c>
      <c r="Q6649" s="4" t="s">
        <v>24</v>
      </c>
      <c r="R6649" s="4" t="s">
        <v>24</v>
      </c>
      <c r="S6649" s="4" t="s">
        <v>14</v>
      </c>
    </row>
    <row r="6650" spans="1:9">
      <c r="A6650" t="n">
        <v>52197</v>
      </c>
      <c r="B6650" s="26" t="n">
        <v>39</v>
      </c>
      <c r="C6650" s="7" t="n">
        <v>12</v>
      </c>
      <c r="D6650" s="7" t="n">
        <v>65533</v>
      </c>
      <c r="E6650" s="7" t="n">
        <v>205</v>
      </c>
      <c r="F6650" s="7" t="n">
        <v>0</v>
      </c>
      <c r="G6650" s="7" t="n">
        <v>7</v>
      </c>
      <c r="H6650" s="7" t="n">
        <v>3</v>
      </c>
      <c r="I6650" s="7" t="s">
        <v>13</v>
      </c>
      <c r="J6650" s="7" t="n">
        <v>0.150000005960464</v>
      </c>
      <c r="K6650" s="7" t="n">
        <v>0.899999976158142</v>
      </c>
      <c r="L6650" s="7" t="n">
        <v>0.100000001490116</v>
      </c>
      <c r="M6650" s="7" t="n">
        <v>0</v>
      </c>
      <c r="N6650" s="7" t="n">
        <v>0</v>
      </c>
      <c r="O6650" s="7" t="n">
        <v>0</v>
      </c>
      <c r="P6650" s="7" t="n">
        <v>1</v>
      </c>
      <c r="Q6650" s="7" t="n">
        <v>1</v>
      </c>
      <c r="R6650" s="7" t="n">
        <v>1</v>
      </c>
      <c r="S6650" s="7" t="n">
        <v>255</v>
      </c>
    </row>
    <row r="6651" spans="1:9">
      <c r="A6651" t="s">
        <v>4</v>
      </c>
      <c r="B6651" s="4" t="s">
        <v>5</v>
      </c>
      <c r="C6651" s="4" t="s">
        <v>14</v>
      </c>
      <c r="D6651" s="4" t="s">
        <v>10</v>
      </c>
      <c r="E6651" s="4" t="s">
        <v>10</v>
      </c>
      <c r="F6651" s="4" t="s">
        <v>10</v>
      </c>
      <c r="G6651" s="4" t="s">
        <v>10</v>
      </c>
      <c r="H6651" s="4" t="s">
        <v>10</v>
      </c>
      <c r="I6651" s="4" t="s">
        <v>6</v>
      </c>
      <c r="J6651" s="4" t="s">
        <v>24</v>
      </c>
      <c r="K6651" s="4" t="s">
        <v>24</v>
      </c>
      <c r="L6651" s="4" t="s">
        <v>24</v>
      </c>
      <c r="M6651" s="4" t="s">
        <v>9</v>
      </c>
      <c r="N6651" s="4" t="s">
        <v>9</v>
      </c>
      <c r="O6651" s="4" t="s">
        <v>24</v>
      </c>
      <c r="P6651" s="4" t="s">
        <v>24</v>
      </c>
      <c r="Q6651" s="4" t="s">
        <v>24</v>
      </c>
      <c r="R6651" s="4" t="s">
        <v>24</v>
      </c>
      <c r="S6651" s="4" t="s">
        <v>14</v>
      </c>
    </row>
    <row r="6652" spans="1:9">
      <c r="A6652" t="n">
        <v>52247</v>
      </c>
      <c r="B6652" s="26" t="n">
        <v>39</v>
      </c>
      <c r="C6652" s="7" t="n">
        <v>12</v>
      </c>
      <c r="D6652" s="7" t="n">
        <v>65533</v>
      </c>
      <c r="E6652" s="7" t="n">
        <v>206</v>
      </c>
      <c r="F6652" s="7" t="n">
        <v>0</v>
      </c>
      <c r="G6652" s="7" t="n">
        <v>7</v>
      </c>
      <c r="H6652" s="7" t="n">
        <v>3</v>
      </c>
      <c r="I6652" s="7" t="s">
        <v>13</v>
      </c>
      <c r="J6652" s="7" t="n">
        <v>0.150000005960464</v>
      </c>
      <c r="K6652" s="7" t="n">
        <v>-0.100000001490116</v>
      </c>
      <c r="L6652" s="7" t="n">
        <v>0.100000001490116</v>
      </c>
      <c r="M6652" s="7" t="n">
        <v>0</v>
      </c>
      <c r="N6652" s="7" t="n">
        <v>0</v>
      </c>
      <c r="O6652" s="7" t="n">
        <v>0</v>
      </c>
      <c r="P6652" s="7" t="n">
        <v>1</v>
      </c>
      <c r="Q6652" s="7" t="n">
        <v>1</v>
      </c>
      <c r="R6652" s="7" t="n">
        <v>1</v>
      </c>
      <c r="S6652" s="7" t="n">
        <v>107</v>
      </c>
    </row>
    <row r="6653" spans="1:9">
      <c r="A6653" t="s">
        <v>4</v>
      </c>
      <c r="B6653" s="4" t="s">
        <v>5</v>
      </c>
      <c r="C6653" s="4" t="s">
        <v>10</v>
      </c>
    </row>
    <row r="6654" spans="1:9">
      <c r="A6654" t="n">
        <v>52297</v>
      </c>
      <c r="B6654" s="41" t="n">
        <v>16</v>
      </c>
      <c r="C6654" s="7" t="n">
        <v>100</v>
      </c>
    </row>
    <row r="6655" spans="1:9">
      <c r="A6655" t="s">
        <v>4</v>
      </c>
      <c r="B6655" s="4" t="s">
        <v>5</v>
      </c>
      <c r="C6655" s="4" t="s">
        <v>14</v>
      </c>
      <c r="D6655" s="4" t="s">
        <v>10</v>
      </c>
      <c r="E6655" s="4" t="s">
        <v>10</v>
      </c>
      <c r="F6655" s="4" t="s">
        <v>10</v>
      </c>
      <c r="G6655" s="4" t="s">
        <v>10</v>
      </c>
      <c r="H6655" s="4" t="s">
        <v>10</v>
      </c>
      <c r="I6655" s="4" t="s">
        <v>6</v>
      </c>
      <c r="J6655" s="4" t="s">
        <v>24</v>
      </c>
      <c r="K6655" s="4" t="s">
        <v>24</v>
      </c>
      <c r="L6655" s="4" t="s">
        <v>24</v>
      </c>
      <c r="M6655" s="4" t="s">
        <v>9</v>
      </c>
      <c r="N6655" s="4" t="s">
        <v>9</v>
      </c>
      <c r="O6655" s="4" t="s">
        <v>24</v>
      </c>
      <c r="P6655" s="4" t="s">
        <v>24</v>
      </c>
      <c r="Q6655" s="4" t="s">
        <v>24</v>
      </c>
      <c r="R6655" s="4" t="s">
        <v>24</v>
      </c>
      <c r="S6655" s="4" t="s">
        <v>14</v>
      </c>
    </row>
    <row r="6656" spans="1:9">
      <c r="A6656" t="n">
        <v>52300</v>
      </c>
      <c r="B6656" s="26" t="n">
        <v>39</v>
      </c>
      <c r="C6656" s="7" t="n">
        <v>12</v>
      </c>
      <c r="D6656" s="7" t="n">
        <v>65533</v>
      </c>
      <c r="E6656" s="7" t="n">
        <v>205</v>
      </c>
      <c r="F6656" s="7" t="n">
        <v>0</v>
      </c>
      <c r="G6656" s="7" t="n">
        <v>4</v>
      </c>
      <c r="H6656" s="7" t="n">
        <v>3</v>
      </c>
      <c r="I6656" s="7" t="s">
        <v>13</v>
      </c>
      <c r="J6656" s="7" t="n">
        <v>0.200000002980232</v>
      </c>
      <c r="K6656" s="7" t="n">
        <v>0.899999976158142</v>
      </c>
      <c r="L6656" s="7" t="n">
        <v>0.100000001490116</v>
      </c>
      <c r="M6656" s="7" t="n">
        <v>0</v>
      </c>
      <c r="N6656" s="7" t="n">
        <v>0</v>
      </c>
      <c r="O6656" s="7" t="n">
        <v>0</v>
      </c>
      <c r="P6656" s="7" t="n">
        <v>1</v>
      </c>
      <c r="Q6656" s="7" t="n">
        <v>1</v>
      </c>
      <c r="R6656" s="7" t="n">
        <v>1</v>
      </c>
      <c r="S6656" s="7" t="n">
        <v>255</v>
      </c>
    </row>
    <row r="6657" spans="1:19">
      <c r="A6657" t="s">
        <v>4</v>
      </c>
      <c r="B6657" s="4" t="s">
        <v>5</v>
      </c>
      <c r="C6657" s="4" t="s">
        <v>14</v>
      </c>
      <c r="D6657" s="4" t="s">
        <v>10</v>
      </c>
      <c r="E6657" s="4" t="s">
        <v>10</v>
      </c>
      <c r="F6657" s="4" t="s">
        <v>10</v>
      </c>
      <c r="G6657" s="4" t="s">
        <v>10</v>
      </c>
      <c r="H6657" s="4" t="s">
        <v>10</v>
      </c>
      <c r="I6657" s="4" t="s">
        <v>6</v>
      </c>
      <c r="J6657" s="4" t="s">
        <v>24</v>
      </c>
      <c r="K6657" s="4" t="s">
        <v>24</v>
      </c>
      <c r="L6657" s="4" t="s">
        <v>24</v>
      </c>
      <c r="M6657" s="4" t="s">
        <v>9</v>
      </c>
      <c r="N6657" s="4" t="s">
        <v>9</v>
      </c>
      <c r="O6657" s="4" t="s">
        <v>24</v>
      </c>
      <c r="P6657" s="4" t="s">
        <v>24</v>
      </c>
      <c r="Q6657" s="4" t="s">
        <v>24</v>
      </c>
      <c r="R6657" s="4" t="s">
        <v>24</v>
      </c>
      <c r="S6657" s="4" t="s">
        <v>14</v>
      </c>
    </row>
    <row r="6658" spans="1:19">
      <c r="A6658" t="n">
        <v>52350</v>
      </c>
      <c r="B6658" s="26" t="n">
        <v>39</v>
      </c>
      <c r="C6658" s="7" t="n">
        <v>12</v>
      </c>
      <c r="D6658" s="7" t="n">
        <v>65533</v>
      </c>
      <c r="E6658" s="7" t="n">
        <v>206</v>
      </c>
      <c r="F6658" s="7" t="n">
        <v>0</v>
      </c>
      <c r="G6658" s="7" t="n">
        <v>4</v>
      </c>
      <c r="H6658" s="7" t="n">
        <v>3</v>
      </c>
      <c r="I6658" s="7" t="s">
        <v>13</v>
      </c>
      <c r="J6658" s="7" t="n">
        <v>0.200000002980232</v>
      </c>
      <c r="K6658" s="7" t="n">
        <v>-0.100000001490116</v>
      </c>
      <c r="L6658" s="7" t="n">
        <v>0.100000001490116</v>
      </c>
      <c r="M6658" s="7" t="n">
        <v>0</v>
      </c>
      <c r="N6658" s="7" t="n">
        <v>0</v>
      </c>
      <c r="O6658" s="7" t="n">
        <v>0</v>
      </c>
      <c r="P6658" s="7" t="n">
        <v>1</v>
      </c>
      <c r="Q6658" s="7" t="n">
        <v>1</v>
      </c>
      <c r="R6658" s="7" t="n">
        <v>1</v>
      </c>
      <c r="S6658" s="7" t="n">
        <v>108</v>
      </c>
    </row>
    <row r="6659" spans="1:19">
      <c r="A6659" t="s">
        <v>4</v>
      </c>
      <c r="B6659" s="4" t="s">
        <v>5</v>
      </c>
      <c r="C6659" s="4" t="s">
        <v>10</v>
      </c>
    </row>
    <row r="6660" spans="1:19">
      <c r="A6660" t="n">
        <v>52400</v>
      </c>
      <c r="B6660" s="41" t="n">
        <v>16</v>
      </c>
      <c r="C6660" s="7" t="n">
        <v>1000</v>
      </c>
    </row>
    <row r="6661" spans="1:19">
      <c r="A6661" t="s">
        <v>4</v>
      </c>
      <c r="B6661" s="4" t="s">
        <v>5</v>
      </c>
      <c r="C6661" s="4" t="s">
        <v>10</v>
      </c>
      <c r="D6661" s="4" t="s">
        <v>14</v>
      </c>
      <c r="E6661" s="4" t="s">
        <v>24</v>
      </c>
      <c r="F6661" s="4" t="s">
        <v>10</v>
      </c>
    </row>
    <row r="6662" spans="1:19">
      <c r="A6662" t="n">
        <v>52403</v>
      </c>
      <c r="B6662" s="54" t="n">
        <v>59</v>
      </c>
      <c r="C6662" s="7" t="n">
        <v>2</v>
      </c>
      <c r="D6662" s="7" t="n">
        <v>13</v>
      </c>
      <c r="E6662" s="7" t="n">
        <v>0.150000005960464</v>
      </c>
      <c r="F6662" s="7" t="n">
        <v>0</v>
      </c>
    </row>
    <row r="6663" spans="1:19">
      <c r="A6663" t="s">
        <v>4</v>
      </c>
      <c r="B6663" s="4" t="s">
        <v>5</v>
      </c>
      <c r="C6663" s="4" t="s">
        <v>14</v>
      </c>
      <c r="D6663" s="4" t="s">
        <v>10</v>
      </c>
      <c r="E6663" s="4" t="s">
        <v>6</v>
      </c>
      <c r="F6663" s="4" t="s">
        <v>6</v>
      </c>
      <c r="G6663" s="4" t="s">
        <v>6</v>
      </c>
      <c r="H6663" s="4" t="s">
        <v>6</v>
      </c>
    </row>
    <row r="6664" spans="1:19">
      <c r="A6664" t="n">
        <v>52413</v>
      </c>
      <c r="B6664" s="57" t="n">
        <v>51</v>
      </c>
      <c r="C6664" s="7" t="n">
        <v>3</v>
      </c>
      <c r="D6664" s="7" t="n">
        <v>2</v>
      </c>
      <c r="E6664" s="7" t="s">
        <v>192</v>
      </c>
      <c r="F6664" s="7" t="s">
        <v>193</v>
      </c>
      <c r="G6664" s="7" t="s">
        <v>169</v>
      </c>
      <c r="H6664" s="7" t="s">
        <v>170</v>
      </c>
    </row>
    <row r="6665" spans="1:19">
      <c r="A6665" t="s">
        <v>4</v>
      </c>
      <c r="B6665" s="4" t="s">
        <v>5</v>
      </c>
      <c r="C6665" s="4" t="s">
        <v>10</v>
      </c>
      <c r="D6665" s="4" t="s">
        <v>14</v>
      </c>
      <c r="E6665" s="4" t="s">
        <v>6</v>
      </c>
      <c r="F6665" s="4" t="s">
        <v>24</v>
      </c>
      <c r="G6665" s="4" t="s">
        <v>24</v>
      </c>
      <c r="H6665" s="4" t="s">
        <v>24</v>
      </c>
    </row>
    <row r="6666" spans="1:19">
      <c r="A6666" t="n">
        <v>52426</v>
      </c>
      <c r="B6666" s="60" t="n">
        <v>48</v>
      </c>
      <c r="C6666" s="7" t="n">
        <v>2</v>
      </c>
      <c r="D6666" s="7" t="n">
        <v>0</v>
      </c>
      <c r="E6666" s="7" t="s">
        <v>463</v>
      </c>
      <c r="F6666" s="7" t="n">
        <v>-1</v>
      </c>
      <c r="G6666" s="7" t="n">
        <v>1</v>
      </c>
      <c r="H6666" s="7" t="n">
        <v>2.80259692864963e-45</v>
      </c>
    </row>
    <row r="6667" spans="1:19">
      <c r="A6667" t="s">
        <v>4</v>
      </c>
      <c r="B6667" s="4" t="s">
        <v>5</v>
      </c>
      <c r="C6667" s="4" t="s">
        <v>10</v>
      </c>
      <c r="D6667" s="4" t="s">
        <v>24</v>
      </c>
      <c r="E6667" s="4" t="s">
        <v>24</v>
      </c>
      <c r="F6667" s="4" t="s">
        <v>24</v>
      </c>
      <c r="G6667" s="4" t="s">
        <v>10</v>
      </c>
      <c r="H6667" s="4" t="s">
        <v>10</v>
      </c>
    </row>
    <row r="6668" spans="1:19">
      <c r="A6668" t="n">
        <v>52456</v>
      </c>
      <c r="B6668" s="53" t="n">
        <v>60</v>
      </c>
      <c r="C6668" s="7" t="n">
        <v>2</v>
      </c>
      <c r="D6668" s="7" t="n">
        <v>-25</v>
      </c>
      <c r="E6668" s="7" t="n">
        <v>-25</v>
      </c>
      <c r="F6668" s="7" t="n">
        <v>0</v>
      </c>
      <c r="G6668" s="7" t="n">
        <v>1000</v>
      </c>
      <c r="H6668" s="7" t="n">
        <v>0</v>
      </c>
    </row>
    <row r="6669" spans="1:19">
      <c r="A6669" t="s">
        <v>4</v>
      </c>
      <c r="B6669" s="4" t="s">
        <v>5</v>
      </c>
      <c r="C6669" s="4" t="s">
        <v>10</v>
      </c>
    </row>
    <row r="6670" spans="1:19">
      <c r="A6670" t="n">
        <v>52475</v>
      </c>
      <c r="B6670" s="41" t="n">
        <v>16</v>
      </c>
      <c r="C6670" s="7" t="n">
        <v>100</v>
      </c>
    </row>
    <row r="6671" spans="1:19">
      <c r="A6671" t="s">
        <v>4</v>
      </c>
      <c r="B6671" s="4" t="s">
        <v>5</v>
      </c>
      <c r="C6671" s="4" t="s">
        <v>10</v>
      </c>
      <c r="D6671" s="4" t="s">
        <v>14</v>
      </c>
      <c r="E6671" s="4" t="s">
        <v>24</v>
      </c>
      <c r="F6671" s="4" t="s">
        <v>10</v>
      </c>
    </row>
    <row r="6672" spans="1:19">
      <c r="A6672" t="n">
        <v>52478</v>
      </c>
      <c r="B6672" s="54" t="n">
        <v>59</v>
      </c>
      <c r="C6672" s="7" t="n">
        <v>7</v>
      </c>
      <c r="D6672" s="7" t="n">
        <v>13</v>
      </c>
      <c r="E6672" s="7" t="n">
        <v>0.150000005960464</v>
      </c>
      <c r="F6672" s="7" t="n">
        <v>0</v>
      </c>
    </row>
    <row r="6673" spans="1:19">
      <c r="A6673" t="s">
        <v>4</v>
      </c>
      <c r="B6673" s="4" t="s">
        <v>5</v>
      </c>
      <c r="C6673" s="4" t="s">
        <v>14</v>
      </c>
      <c r="D6673" s="4" t="s">
        <v>10</v>
      </c>
      <c r="E6673" s="4" t="s">
        <v>6</v>
      </c>
      <c r="F6673" s="4" t="s">
        <v>6</v>
      </c>
      <c r="G6673" s="4" t="s">
        <v>6</v>
      </c>
      <c r="H6673" s="4" t="s">
        <v>6</v>
      </c>
    </row>
    <row r="6674" spans="1:19">
      <c r="A6674" t="n">
        <v>52488</v>
      </c>
      <c r="B6674" s="57" t="n">
        <v>51</v>
      </c>
      <c r="C6674" s="7" t="n">
        <v>3</v>
      </c>
      <c r="D6674" s="7" t="n">
        <v>7</v>
      </c>
      <c r="E6674" s="7" t="s">
        <v>192</v>
      </c>
      <c r="F6674" s="7" t="s">
        <v>193</v>
      </c>
      <c r="G6674" s="7" t="s">
        <v>169</v>
      </c>
      <c r="H6674" s="7" t="s">
        <v>170</v>
      </c>
    </row>
    <row r="6675" spans="1:19">
      <c r="A6675" t="s">
        <v>4</v>
      </c>
      <c r="B6675" s="4" t="s">
        <v>5</v>
      </c>
      <c r="C6675" s="4" t="s">
        <v>10</v>
      </c>
      <c r="D6675" s="4" t="s">
        <v>24</v>
      </c>
      <c r="E6675" s="4" t="s">
        <v>24</v>
      </c>
      <c r="F6675" s="4" t="s">
        <v>24</v>
      </c>
      <c r="G6675" s="4" t="s">
        <v>10</v>
      </c>
      <c r="H6675" s="4" t="s">
        <v>10</v>
      </c>
    </row>
    <row r="6676" spans="1:19">
      <c r="A6676" t="n">
        <v>52501</v>
      </c>
      <c r="B6676" s="53" t="n">
        <v>60</v>
      </c>
      <c r="C6676" s="7" t="n">
        <v>7</v>
      </c>
      <c r="D6676" s="7" t="n">
        <v>20</v>
      </c>
      <c r="E6676" s="7" t="n">
        <v>-22</v>
      </c>
      <c r="F6676" s="7" t="n">
        <v>0</v>
      </c>
      <c r="G6676" s="7" t="n">
        <v>1000</v>
      </c>
      <c r="H6676" s="7" t="n">
        <v>0</v>
      </c>
    </row>
    <row r="6677" spans="1:19">
      <c r="A6677" t="s">
        <v>4</v>
      </c>
      <c r="B6677" s="4" t="s">
        <v>5</v>
      </c>
      <c r="C6677" s="4" t="s">
        <v>10</v>
      </c>
    </row>
    <row r="6678" spans="1:19">
      <c r="A6678" t="n">
        <v>52520</v>
      </c>
      <c r="B6678" s="41" t="n">
        <v>16</v>
      </c>
      <c r="C6678" s="7" t="n">
        <v>100</v>
      </c>
    </row>
    <row r="6679" spans="1:19">
      <c r="A6679" t="s">
        <v>4</v>
      </c>
      <c r="B6679" s="4" t="s">
        <v>5</v>
      </c>
      <c r="C6679" s="4" t="s">
        <v>10</v>
      </c>
      <c r="D6679" s="4" t="s">
        <v>14</v>
      </c>
      <c r="E6679" s="4" t="s">
        <v>24</v>
      </c>
      <c r="F6679" s="4" t="s">
        <v>10</v>
      </c>
    </row>
    <row r="6680" spans="1:19">
      <c r="A6680" t="n">
        <v>52523</v>
      </c>
      <c r="B6680" s="54" t="n">
        <v>59</v>
      </c>
      <c r="C6680" s="7" t="n">
        <v>4</v>
      </c>
      <c r="D6680" s="7" t="n">
        <v>13</v>
      </c>
      <c r="E6680" s="7" t="n">
        <v>0.150000005960464</v>
      </c>
      <c r="F6680" s="7" t="n">
        <v>0</v>
      </c>
    </row>
    <row r="6681" spans="1:19">
      <c r="A6681" t="s">
        <v>4</v>
      </c>
      <c r="B6681" s="4" t="s">
        <v>5</v>
      </c>
      <c r="C6681" s="4" t="s">
        <v>14</v>
      </c>
      <c r="D6681" s="4" t="s">
        <v>10</v>
      </c>
      <c r="E6681" s="4" t="s">
        <v>6</v>
      </c>
      <c r="F6681" s="4" t="s">
        <v>6</v>
      </c>
      <c r="G6681" s="4" t="s">
        <v>6</v>
      </c>
      <c r="H6681" s="4" t="s">
        <v>6</v>
      </c>
    </row>
    <row r="6682" spans="1:19">
      <c r="A6682" t="n">
        <v>52533</v>
      </c>
      <c r="B6682" s="57" t="n">
        <v>51</v>
      </c>
      <c r="C6682" s="7" t="n">
        <v>3</v>
      </c>
      <c r="D6682" s="7" t="n">
        <v>4</v>
      </c>
      <c r="E6682" s="7" t="s">
        <v>192</v>
      </c>
      <c r="F6682" s="7" t="s">
        <v>193</v>
      </c>
      <c r="G6682" s="7" t="s">
        <v>169</v>
      </c>
      <c r="H6682" s="7" t="s">
        <v>170</v>
      </c>
    </row>
    <row r="6683" spans="1:19">
      <c r="A6683" t="s">
        <v>4</v>
      </c>
      <c r="B6683" s="4" t="s">
        <v>5</v>
      </c>
      <c r="C6683" s="4" t="s">
        <v>10</v>
      </c>
      <c r="D6683" s="4" t="s">
        <v>14</v>
      </c>
      <c r="E6683" s="4" t="s">
        <v>6</v>
      </c>
      <c r="F6683" s="4" t="s">
        <v>24</v>
      </c>
      <c r="G6683" s="4" t="s">
        <v>24</v>
      </c>
      <c r="H6683" s="4" t="s">
        <v>24</v>
      </c>
    </row>
    <row r="6684" spans="1:19">
      <c r="A6684" t="n">
        <v>52546</v>
      </c>
      <c r="B6684" s="60" t="n">
        <v>48</v>
      </c>
      <c r="C6684" s="7" t="n">
        <v>4</v>
      </c>
      <c r="D6684" s="7" t="n">
        <v>0</v>
      </c>
      <c r="E6684" s="7" t="s">
        <v>464</v>
      </c>
      <c r="F6684" s="7" t="n">
        <v>-1</v>
      </c>
      <c r="G6684" s="7" t="n">
        <v>1</v>
      </c>
      <c r="H6684" s="7" t="n">
        <v>8.4077907859489e-45</v>
      </c>
    </row>
    <row r="6685" spans="1:19">
      <c r="A6685" t="s">
        <v>4</v>
      </c>
      <c r="B6685" s="4" t="s">
        <v>5</v>
      </c>
      <c r="C6685" s="4" t="s">
        <v>10</v>
      </c>
      <c r="D6685" s="4" t="s">
        <v>24</v>
      </c>
      <c r="E6685" s="4" t="s">
        <v>24</v>
      </c>
      <c r="F6685" s="4" t="s">
        <v>24</v>
      </c>
      <c r="G6685" s="4" t="s">
        <v>10</v>
      </c>
      <c r="H6685" s="4" t="s">
        <v>10</v>
      </c>
    </row>
    <row r="6686" spans="1:19">
      <c r="A6686" t="n">
        <v>52577</v>
      </c>
      <c r="B6686" s="53" t="n">
        <v>60</v>
      </c>
      <c r="C6686" s="7" t="n">
        <v>4</v>
      </c>
      <c r="D6686" s="7" t="n">
        <v>25</v>
      </c>
      <c r="E6686" s="7" t="n">
        <v>-25</v>
      </c>
      <c r="F6686" s="7" t="n">
        <v>0</v>
      </c>
      <c r="G6686" s="7" t="n">
        <v>1000</v>
      </c>
      <c r="H6686" s="7" t="n">
        <v>0</v>
      </c>
    </row>
    <row r="6687" spans="1:19">
      <c r="A6687" t="s">
        <v>4</v>
      </c>
      <c r="B6687" s="4" t="s">
        <v>5</v>
      </c>
      <c r="C6687" s="4" t="s">
        <v>10</v>
      </c>
    </row>
    <row r="6688" spans="1:19">
      <c r="A6688" t="n">
        <v>52596</v>
      </c>
      <c r="B6688" s="41" t="n">
        <v>16</v>
      </c>
      <c r="C6688" s="7" t="n">
        <v>100</v>
      </c>
    </row>
    <row r="6689" spans="1:8">
      <c r="A6689" t="s">
        <v>4</v>
      </c>
      <c r="B6689" s="4" t="s">
        <v>5</v>
      </c>
      <c r="C6689" s="4" t="s">
        <v>10</v>
      </c>
      <c r="D6689" s="4" t="s">
        <v>14</v>
      </c>
      <c r="E6689" s="4" t="s">
        <v>24</v>
      </c>
      <c r="F6689" s="4" t="s">
        <v>10</v>
      </c>
    </row>
    <row r="6690" spans="1:8">
      <c r="A6690" t="n">
        <v>52599</v>
      </c>
      <c r="B6690" s="54" t="n">
        <v>59</v>
      </c>
      <c r="C6690" s="7" t="n">
        <v>16</v>
      </c>
      <c r="D6690" s="7" t="n">
        <v>13</v>
      </c>
      <c r="E6690" s="7" t="n">
        <v>0.150000005960464</v>
      </c>
      <c r="F6690" s="7" t="n">
        <v>0</v>
      </c>
    </row>
    <row r="6691" spans="1:8">
      <c r="A6691" t="s">
        <v>4</v>
      </c>
      <c r="B6691" s="4" t="s">
        <v>5</v>
      </c>
      <c r="C6691" s="4" t="s">
        <v>14</v>
      </c>
      <c r="D6691" s="4" t="s">
        <v>10</v>
      </c>
      <c r="E6691" s="4" t="s">
        <v>6</v>
      </c>
      <c r="F6691" s="4" t="s">
        <v>6</v>
      </c>
      <c r="G6691" s="4" t="s">
        <v>6</v>
      </c>
      <c r="H6691" s="4" t="s">
        <v>6</v>
      </c>
    </row>
    <row r="6692" spans="1:8">
      <c r="A6692" t="n">
        <v>52609</v>
      </c>
      <c r="B6692" s="57" t="n">
        <v>51</v>
      </c>
      <c r="C6692" s="7" t="n">
        <v>3</v>
      </c>
      <c r="D6692" s="7" t="n">
        <v>16</v>
      </c>
      <c r="E6692" s="7" t="s">
        <v>192</v>
      </c>
      <c r="F6692" s="7" t="s">
        <v>178</v>
      </c>
      <c r="G6692" s="7" t="s">
        <v>169</v>
      </c>
      <c r="H6692" s="7" t="s">
        <v>170</v>
      </c>
    </row>
    <row r="6693" spans="1:8">
      <c r="A6693" t="s">
        <v>4</v>
      </c>
      <c r="B6693" s="4" t="s">
        <v>5</v>
      </c>
      <c r="C6693" s="4" t="s">
        <v>10</v>
      </c>
      <c r="D6693" s="4" t="s">
        <v>24</v>
      </c>
      <c r="E6693" s="4" t="s">
        <v>24</v>
      </c>
      <c r="F6693" s="4" t="s">
        <v>14</v>
      </c>
    </row>
    <row r="6694" spans="1:8">
      <c r="A6694" t="n">
        <v>52622</v>
      </c>
      <c r="B6694" s="80" t="n">
        <v>52</v>
      </c>
      <c r="C6694" s="7" t="n">
        <v>16</v>
      </c>
      <c r="D6694" s="7" t="n">
        <v>259</v>
      </c>
      <c r="E6694" s="7" t="n">
        <v>10</v>
      </c>
      <c r="F6694" s="7" t="n">
        <v>0</v>
      </c>
    </row>
    <row r="6695" spans="1:8">
      <c r="A6695" t="s">
        <v>4</v>
      </c>
      <c r="B6695" s="4" t="s">
        <v>5</v>
      </c>
      <c r="C6695" s="4" t="s">
        <v>10</v>
      </c>
      <c r="D6695" s="4" t="s">
        <v>24</v>
      </c>
      <c r="E6695" s="4" t="s">
        <v>24</v>
      </c>
      <c r="F6695" s="4" t="s">
        <v>24</v>
      </c>
      <c r="G6695" s="4" t="s">
        <v>10</v>
      </c>
      <c r="H6695" s="4" t="s">
        <v>10</v>
      </c>
    </row>
    <row r="6696" spans="1:8">
      <c r="A6696" t="n">
        <v>52634</v>
      </c>
      <c r="B6696" s="53" t="n">
        <v>60</v>
      </c>
      <c r="C6696" s="7" t="n">
        <v>16</v>
      </c>
      <c r="D6696" s="7" t="n">
        <v>0</v>
      </c>
      <c r="E6696" s="7" t="n">
        <v>-15</v>
      </c>
      <c r="F6696" s="7" t="n">
        <v>0</v>
      </c>
      <c r="G6696" s="7" t="n">
        <v>1000</v>
      </c>
      <c r="H6696" s="7" t="n">
        <v>0</v>
      </c>
    </row>
    <row r="6697" spans="1:8">
      <c r="A6697" t="s">
        <v>4</v>
      </c>
      <c r="B6697" s="4" t="s">
        <v>5</v>
      </c>
      <c r="C6697" s="4" t="s">
        <v>10</v>
      </c>
    </row>
    <row r="6698" spans="1:8">
      <c r="A6698" t="n">
        <v>52653</v>
      </c>
      <c r="B6698" s="41" t="n">
        <v>16</v>
      </c>
      <c r="C6698" s="7" t="n">
        <v>1500</v>
      </c>
    </row>
    <row r="6699" spans="1:8">
      <c r="A6699" t="s">
        <v>4</v>
      </c>
      <c r="B6699" s="4" t="s">
        <v>5</v>
      </c>
      <c r="C6699" s="4" t="s">
        <v>10</v>
      </c>
    </row>
    <row r="6700" spans="1:8">
      <c r="A6700" t="n">
        <v>52656</v>
      </c>
      <c r="B6700" s="56" t="n">
        <v>54</v>
      </c>
      <c r="C6700" s="7" t="n">
        <v>16</v>
      </c>
    </row>
    <row r="6701" spans="1:8">
      <c r="A6701" t="s">
        <v>4</v>
      </c>
      <c r="B6701" s="4" t="s">
        <v>5</v>
      </c>
      <c r="C6701" s="4" t="s">
        <v>14</v>
      </c>
      <c r="D6701" s="4" t="s">
        <v>10</v>
      </c>
    </row>
    <row r="6702" spans="1:8">
      <c r="A6702" t="n">
        <v>52659</v>
      </c>
      <c r="B6702" s="66" t="n">
        <v>45</v>
      </c>
      <c r="C6702" s="7" t="n">
        <v>7</v>
      </c>
      <c r="D6702" s="7" t="n">
        <v>255</v>
      </c>
    </row>
    <row r="6703" spans="1:8">
      <c r="A6703" t="s">
        <v>4</v>
      </c>
      <c r="B6703" s="4" t="s">
        <v>5</v>
      </c>
      <c r="C6703" s="4" t="s">
        <v>14</v>
      </c>
      <c r="D6703" s="4" t="s">
        <v>10</v>
      </c>
      <c r="E6703" s="4" t="s">
        <v>6</v>
      </c>
    </row>
    <row r="6704" spans="1:8">
      <c r="A6704" t="n">
        <v>52663</v>
      </c>
      <c r="B6704" s="57" t="n">
        <v>51</v>
      </c>
      <c r="C6704" s="7" t="n">
        <v>4</v>
      </c>
      <c r="D6704" s="7" t="n">
        <v>7</v>
      </c>
      <c r="E6704" s="7" t="s">
        <v>78</v>
      </c>
    </row>
    <row r="6705" spans="1:8">
      <c r="A6705" t="s">
        <v>4</v>
      </c>
      <c r="B6705" s="4" t="s">
        <v>5</v>
      </c>
      <c r="C6705" s="4" t="s">
        <v>10</v>
      </c>
    </row>
    <row r="6706" spans="1:8">
      <c r="A6706" t="n">
        <v>52677</v>
      </c>
      <c r="B6706" s="41" t="n">
        <v>16</v>
      </c>
      <c r="C6706" s="7" t="n">
        <v>0</v>
      </c>
    </row>
    <row r="6707" spans="1:8">
      <c r="A6707" t="s">
        <v>4</v>
      </c>
      <c r="B6707" s="4" t="s">
        <v>5</v>
      </c>
      <c r="C6707" s="4" t="s">
        <v>10</v>
      </c>
      <c r="D6707" s="4" t="s">
        <v>14</v>
      </c>
      <c r="E6707" s="4" t="s">
        <v>9</v>
      </c>
      <c r="F6707" s="4" t="s">
        <v>50</v>
      </c>
      <c r="G6707" s="4" t="s">
        <v>14</v>
      </c>
      <c r="H6707" s="4" t="s">
        <v>14</v>
      </c>
    </row>
    <row r="6708" spans="1:8">
      <c r="A6708" t="n">
        <v>52680</v>
      </c>
      <c r="B6708" s="58" t="n">
        <v>26</v>
      </c>
      <c r="C6708" s="7" t="n">
        <v>7</v>
      </c>
      <c r="D6708" s="7" t="n">
        <v>17</v>
      </c>
      <c r="E6708" s="7" t="n">
        <v>61166</v>
      </c>
      <c r="F6708" s="7" t="s">
        <v>477</v>
      </c>
      <c r="G6708" s="7" t="n">
        <v>2</v>
      </c>
      <c r="H6708" s="7" t="n">
        <v>0</v>
      </c>
    </row>
    <row r="6709" spans="1:8">
      <c r="A6709" t="s">
        <v>4</v>
      </c>
      <c r="B6709" s="4" t="s">
        <v>5</v>
      </c>
    </row>
    <row r="6710" spans="1:8">
      <c r="A6710" t="n">
        <v>52694</v>
      </c>
      <c r="B6710" s="33" t="n">
        <v>28</v>
      </c>
    </row>
    <row r="6711" spans="1:8">
      <c r="A6711" t="s">
        <v>4</v>
      </c>
      <c r="B6711" s="4" t="s">
        <v>5</v>
      </c>
      <c r="C6711" s="4" t="s">
        <v>14</v>
      </c>
      <c r="D6711" s="4" t="s">
        <v>10</v>
      </c>
      <c r="E6711" s="4" t="s">
        <v>6</v>
      </c>
    </row>
    <row r="6712" spans="1:8">
      <c r="A6712" t="n">
        <v>52695</v>
      </c>
      <c r="B6712" s="57" t="n">
        <v>51</v>
      </c>
      <c r="C6712" s="7" t="n">
        <v>4</v>
      </c>
      <c r="D6712" s="7" t="n">
        <v>16</v>
      </c>
      <c r="E6712" s="7" t="s">
        <v>152</v>
      </c>
    </row>
    <row r="6713" spans="1:8">
      <c r="A6713" t="s">
        <v>4</v>
      </c>
      <c r="B6713" s="4" t="s">
        <v>5</v>
      </c>
      <c r="C6713" s="4" t="s">
        <v>10</v>
      </c>
    </row>
    <row r="6714" spans="1:8">
      <c r="A6714" t="n">
        <v>52708</v>
      </c>
      <c r="B6714" s="41" t="n">
        <v>16</v>
      </c>
      <c r="C6714" s="7" t="n">
        <v>0</v>
      </c>
    </row>
    <row r="6715" spans="1:8">
      <c r="A6715" t="s">
        <v>4</v>
      </c>
      <c r="B6715" s="4" t="s">
        <v>5</v>
      </c>
      <c r="C6715" s="4" t="s">
        <v>10</v>
      </c>
      <c r="D6715" s="4" t="s">
        <v>14</v>
      </c>
      <c r="E6715" s="4" t="s">
        <v>9</v>
      </c>
      <c r="F6715" s="4" t="s">
        <v>50</v>
      </c>
      <c r="G6715" s="4" t="s">
        <v>14</v>
      </c>
      <c r="H6715" s="4" t="s">
        <v>14</v>
      </c>
    </row>
    <row r="6716" spans="1:8">
      <c r="A6716" t="n">
        <v>52711</v>
      </c>
      <c r="B6716" s="58" t="n">
        <v>26</v>
      </c>
      <c r="C6716" s="7" t="n">
        <v>16</v>
      </c>
      <c r="D6716" s="7" t="n">
        <v>17</v>
      </c>
      <c r="E6716" s="7" t="n">
        <v>61167</v>
      </c>
      <c r="F6716" s="7" t="s">
        <v>478</v>
      </c>
      <c r="G6716" s="7" t="n">
        <v>2</v>
      </c>
      <c r="H6716" s="7" t="n">
        <v>0</v>
      </c>
    </row>
    <row r="6717" spans="1:8">
      <c r="A6717" t="s">
        <v>4</v>
      </c>
      <c r="B6717" s="4" t="s">
        <v>5</v>
      </c>
    </row>
    <row r="6718" spans="1:8">
      <c r="A6718" t="n">
        <v>52768</v>
      </c>
      <c r="B6718" s="33" t="n">
        <v>28</v>
      </c>
    </row>
    <row r="6719" spans="1:8">
      <c r="A6719" t="s">
        <v>4</v>
      </c>
      <c r="B6719" s="4" t="s">
        <v>5</v>
      </c>
      <c r="C6719" s="4" t="s">
        <v>10</v>
      </c>
      <c r="D6719" s="4" t="s">
        <v>14</v>
      </c>
    </row>
    <row r="6720" spans="1:8">
      <c r="A6720" t="n">
        <v>52769</v>
      </c>
      <c r="B6720" s="69" t="n">
        <v>89</v>
      </c>
      <c r="C6720" s="7" t="n">
        <v>65533</v>
      </c>
      <c r="D6720" s="7" t="n">
        <v>1</v>
      </c>
    </row>
    <row r="6721" spans="1:8">
      <c r="A6721" t="s">
        <v>4</v>
      </c>
      <c r="B6721" s="4" t="s">
        <v>5</v>
      </c>
      <c r="C6721" s="4" t="s">
        <v>14</v>
      </c>
      <c r="D6721" s="4" t="s">
        <v>10</v>
      </c>
      <c r="E6721" s="4" t="s">
        <v>24</v>
      </c>
    </row>
    <row r="6722" spans="1:8">
      <c r="A6722" t="n">
        <v>52773</v>
      </c>
      <c r="B6722" s="37" t="n">
        <v>58</v>
      </c>
      <c r="C6722" s="7" t="n">
        <v>101</v>
      </c>
      <c r="D6722" s="7" t="n">
        <v>500</v>
      </c>
      <c r="E6722" s="7" t="n">
        <v>1</v>
      </c>
    </row>
    <row r="6723" spans="1:8">
      <c r="A6723" t="s">
        <v>4</v>
      </c>
      <c r="B6723" s="4" t="s">
        <v>5</v>
      </c>
      <c r="C6723" s="4" t="s">
        <v>14</v>
      </c>
      <c r="D6723" s="4" t="s">
        <v>10</v>
      </c>
      <c r="E6723" s="4" t="s">
        <v>10</v>
      </c>
    </row>
    <row r="6724" spans="1:8">
      <c r="A6724" t="n">
        <v>52781</v>
      </c>
      <c r="B6724" s="11" t="n">
        <v>50</v>
      </c>
      <c r="C6724" s="7" t="n">
        <v>1</v>
      </c>
      <c r="D6724" s="7" t="n">
        <v>8203</v>
      </c>
      <c r="E6724" s="7" t="n">
        <v>500</v>
      </c>
    </row>
    <row r="6725" spans="1:8">
      <c r="A6725" t="s">
        <v>4</v>
      </c>
      <c r="B6725" s="4" t="s">
        <v>5</v>
      </c>
      <c r="C6725" s="4" t="s">
        <v>14</v>
      </c>
      <c r="D6725" s="4" t="s">
        <v>10</v>
      </c>
      <c r="E6725" s="4" t="s">
        <v>10</v>
      </c>
    </row>
    <row r="6726" spans="1:8">
      <c r="A6726" t="n">
        <v>52787</v>
      </c>
      <c r="B6726" s="11" t="n">
        <v>50</v>
      </c>
      <c r="C6726" s="7" t="n">
        <v>1</v>
      </c>
      <c r="D6726" s="7" t="n">
        <v>8203</v>
      </c>
      <c r="E6726" s="7" t="n">
        <v>500</v>
      </c>
    </row>
    <row r="6727" spans="1:8">
      <c r="A6727" t="s">
        <v>4</v>
      </c>
      <c r="B6727" s="4" t="s">
        <v>5</v>
      </c>
      <c r="C6727" s="4" t="s">
        <v>14</v>
      </c>
      <c r="D6727" s="4" t="s">
        <v>10</v>
      </c>
      <c r="E6727" s="4" t="s">
        <v>9</v>
      </c>
      <c r="F6727" s="4" t="s">
        <v>10</v>
      </c>
    </row>
    <row r="6728" spans="1:8">
      <c r="A6728" t="n">
        <v>52793</v>
      </c>
      <c r="B6728" s="11" t="n">
        <v>50</v>
      </c>
      <c r="C6728" s="7" t="n">
        <v>3</v>
      </c>
      <c r="D6728" s="7" t="n">
        <v>8060</v>
      </c>
      <c r="E6728" s="7" t="n">
        <v>1050253722</v>
      </c>
      <c r="F6728" s="7" t="n">
        <v>500</v>
      </c>
    </row>
    <row r="6729" spans="1:8">
      <c r="A6729" t="s">
        <v>4</v>
      </c>
      <c r="B6729" s="4" t="s">
        <v>5</v>
      </c>
      <c r="C6729" s="4" t="s">
        <v>14</v>
      </c>
      <c r="D6729" s="4" t="s">
        <v>10</v>
      </c>
    </row>
    <row r="6730" spans="1:8">
      <c r="A6730" t="n">
        <v>52803</v>
      </c>
      <c r="B6730" s="37" t="n">
        <v>58</v>
      </c>
      <c r="C6730" s="7" t="n">
        <v>254</v>
      </c>
      <c r="D6730" s="7" t="n">
        <v>0</v>
      </c>
    </row>
    <row r="6731" spans="1:8">
      <c r="A6731" t="s">
        <v>4</v>
      </c>
      <c r="B6731" s="4" t="s">
        <v>5</v>
      </c>
      <c r="C6731" s="4" t="s">
        <v>14</v>
      </c>
      <c r="D6731" s="4" t="s">
        <v>10</v>
      </c>
      <c r="E6731" s="4" t="s">
        <v>10</v>
      </c>
      <c r="F6731" s="4" t="s">
        <v>9</v>
      </c>
    </row>
    <row r="6732" spans="1:8">
      <c r="A6732" t="n">
        <v>52807</v>
      </c>
      <c r="B6732" s="67" t="n">
        <v>84</v>
      </c>
      <c r="C6732" s="7" t="n">
        <v>0</v>
      </c>
      <c r="D6732" s="7" t="n">
        <v>2</v>
      </c>
      <c r="E6732" s="7" t="n">
        <v>0</v>
      </c>
      <c r="F6732" s="7" t="n">
        <v>1045220557</v>
      </c>
    </row>
    <row r="6733" spans="1:8">
      <c r="A6733" t="s">
        <v>4</v>
      </c>
      <c r="B6733" s="4" t="s">
        <v>5</v>
      </c>
      <c r="C6733" s="4" t="s">
        <v>10</v>
      </c>
      <c r="D6733" s="4" t="s">
        <v>24</v>
      </c>
      <c r="E6733" s="4" t="s">
        <v>24</v>
      </c>
      <c r="F6733" s="4" t="s">
        <v>24</v>
      </c>
      <c r="G6733" s="4" t="s">
        <v>24</v>
      </c>
    </row>
    <row r="6734" spans="1:8">
      <c r="A6734" t="n">
        <v>52817</v>
      </c>
      <c r="B6734" s="51" t="n">
        <v>46</v>
      </c>
      <c r="C6734" s="7" t="n">
        <v>7033</v>
      </c>
      <c r="D6734" s="7" t="n">
        <v>-101.379997253418</v>
      </c>
      <c r="E6734" s="7" t="n">
        <v>-1.1599999666214</v>
      </c>
      <c r="F6734" s="7" t="n">
        <v>135.550003051758</v>
      </c>
      <c r="G6734" s="7" t="n">
        <v>304.600006103516</v>
      </c>
    </row>
    <row r="6735" spans="1:8">
      <c r="A6735" t="s">
        <v>4</v>
      </c>
      <c r="B6735" s="4" t="s">
        <v>5</v>
      </c>
      <c r="C6735" s="4" t="s">
        <v>14</v>
      </c>
      <c r="D6735" s="4" t="s">
        <v>14</v>
      </c>
      <c r="E6735" s="4" t="s">
        <v>24</v>
      </c>
      <c r="F6735" s="4" t="s">
        <v>24</v>
      </c>
      <c r="G6735" s="4" t="s">
        <v>24</v>
      </c>
      <c r="H6735" s="4" t="s">
        <v>10</v>
      </c>
    </row>
    <row r="6736" spans="1:8">
      <c r="A6736" t="n">
        <v>52836</v>
      </c>
      <c r="B6736" s="66" t="n">
        <v>45</v>
      </c>
      <c r="C6736" s="7" t="n">
        <v>2</v>
      </c>
      <c r="D6736" s="7" t="n">
        <v>3</v>
      </c>
      <c r="E6736" s="7" t="n">
        <v>-104.910003662109</v>
      </c>
      <c r="F6736" s="7" t="n">
        <v>1.95000004768372</v>
      </c>
      <c r="G6736" s="7" t="n">
        <v>135.460006713867</v>
      </c>
      <c r="H6736" s="7" t="n">
        <v>0</v>
      </c>
    </row>
    <row r="6737" spans="1:8">
      <c r="A6737" t="s">
        <v>4</v>
      </c>
      <c r="B6737" s="4" t="s">
        <v>5</v>
      </c>
      <c r="C6737" s="4" t="s">
        <v>14</v>
      </c>
      <c r="D6737" s="4" t="s">
        <v>14</v>
      </c>
      <c r="E6737" s="4" t="s">
        <v>24</v>
      </c>
      <c r="F6737" s="4" t="s">
        <v>24</v>
      </c>
      <c r="G6737" s="4" t="s">
        <v>24</v>
      </c>
      <c r="H6737" s="4" t="s">
        <v>10</v>
      </c>
      <c r="I6737" s="4" t="s">
        <v>14</v>
      </c>
    </row>
    <row r="6738" spans="1:8">
      <c r="A6738" t="n">
        <v>52853</v>
      </c>
      <c r="B6738" s="66" t="n">
        <v>45</v>
      </c>
      <c r="C6738" s="7" t="n">
        <v>4</v>
      </c>
      <c r="D6738" s="7" t="n">
        <v>3</v>
      </c>
      <c r="E6738" s="7" t="n">
        <v>5.69000005722046</v>
      </c>
      <c r="F6738" s="7" t="n">
        <v>140.220001220703</v>
      </c>
      <c r="G6738" s="7" t="n">
        <v>348</v>
      </c>
      <c r="H6738" s="7" t="n">
        <v>0</v>
      </c>
      <c r="I6738" s="7" t="n">
        <v>0</v>
      </c>
    </row>
    <row r="6739" spans="1:8">
      <c r="A6739" t="s">
        <v>4</v>
      </c>
      <c r="B6739" s="4" t="s">
        <v>5</v>
      </c>
      <c r="C6739" s="4" t="s">
        <v>14</v>
      </c>
      <c r="D6739" s="4" t="s">
        <v>14</v>
      </c>
      <c r="E6739" s="4" t="s">
        <v>24</v>
      </c>
      <c r="F6739" s="4" t="s">
        <v>10</v>
      </c>
    </row>
    <row r="6740" spans="1:8">
      <c r="A6740" t="n">
        <v>52871</v>
      </c>
      <c r="B6740" s="66" t="n">
        <v>45</v>
      </c>
      <c r="C6740" s="7" t="n">
        <v>5</v>
      </c>
      <c r="D6740" s="7" t="n">
        <v>3</v>
      </c>
      <c r="E6740" s="7" t="n">
        <v>7</v>
      </c>
      <c r="F6740" s="7" t="n">
        <v>0</v>
      </c>
    </row>
    <row r="6741" spans="1:8">
      <c r="A6741" t="s">
        <v>4</v>
      </c>
      <c r="B6741" s="4" t="s">
        <v>5</v>
      </c>
      <c r="C6741" s="4" t="s">
        <v>14</v>
      </c>
      <c r="D6741" s="4" t="s">
        <v>14</v>
      </c>
      <c r="E6741" s="4" t="s">
        <v>24</v>
      </c>
      <c r="F6741" s="4" t="s">
        <v>10</v>
      </c>
    </row>
    <row r="6742" spans="1:8">
      <c r="A6742" t="n">
        <v>52880</v>
      </c>
      <c r="B6742" s="66" t="n">
        <v>45</v>
      </c>
      <c r="C6742" s="7" t="n">
        <v>11</v>
      </c>
      <c r="D6742" s="7" t="n">
        <v>3</v>
      </c>
      <c r="E6742" s="7" t="n">
        <v>45</v>
      </c>
      <c r="F6742" s="7" t="n">
        <v>0</v>
      </c>
    </row>
    <row r="6743" spans="1:8">
      <c r="A6743" t="s">
        <v>4</v>
      </c>
      <c r="B6743" s="4" t="s">
        <v>5</v>
      </c>
      <c r="C6743" s="4" t="s">
        <v>14</v>
      </c>
      <c r="D6743" s="4" t="s">
        <v>14</v>
      </c>
      <c r="E6743" s="4" t="s">
        <v>24</v>
      </c>
      <c r="F6743" s="4" t="s">
        <v>24</v>
      </c>
      <c r="G6743" s="4" t="s">
        <v>24</v>
      </c>
      <c r="H6743" s="4" t="s">
        <v>10</v>
      </c>
    </row>
    <row r="6744" spans="1:8">
      <c r="A6744" t="n">
        <v>52889</v>
      </c>
      <c r="B6744" s="66" t="n">
        <v>45</v>
      </c>
      <c r="C6744" s="7" t="n">
        <v>2</v>
      </c>
      <c r="D6744" s="7" t="n">
        <v>3</v>
      </c>
      <c r="E6744" s="7" t="n">
        <v>-110.48999786377</v>
      </c>
      <c r="F6744" s="7" t="n">
        <v>2.09999990463257</v>
      </c>
      <c r="G6744" s="7" t="n">
        <v>139.600006103516</v>
      </c>
      <c r="H6744" s="7" t="n">
        <v>2000</v>
      </c>
    </row>
    <row r="6745" spans="1:8">
      <c r="A6745" t="s">
        <v>4</v>
      </c>
      <c r="B6745" s="4" t="s">
        <v>5</v>
      </c>
      <c r="C6745" s="4" t="s">
        <v>14</v>
      </c>
      <c r="D6745" s="4" t="s">
        <v>14</v>
      </c>
      <c r="E6745" s="4" t="s">
        <v>24</v>
      </c>
      <c r="F6745" s="4" t="s">
        <v>24</v>
      </c>
      <c r="G6745" s="4" t="s">
        <v>24</v>
      </c>
      <c r="H6745" s="4" t="s">
        <v>10</v>
      </c>
      <c r="I6745" s="4" t="s">
        <v>14</v>
      </c>
    </row>
    <row r="6746" spans="1:8">
      <c r="A6746" t="n">
        <v>52906</v>
      </c>
      <c r="B6746" s="66" t="n">
        <v>45</v>
      </c>
      <c r="C6746" s="7" t="n">
        <v>4</v>
      </c>
      <c r="D6746" s="7" t="n">
        <v>3</v>
      </c>
      <c r="E6746" s="7" t="n">
        <v>349.359985351563</v>
      </c>
      <c r="F6746" s="7" t="n">
        <v>140.220001220703</v>
      </c>
      <c r="G6746" s="7" t="n">
        <v>348</v>
      </c>
      <c r="H6746" s="7" t="n">
        <v>2000</v>
      </c>
      <c r="I6746" s="7" t="n">
        <v>1</v>
      </c>
    </row>
    <row r="6747" spans="1:8">
      <c r="A6747" t="s">
        <v>4</v>
      </c>
      <c r="B6747" s="4" t="s">
        <v>5</v>
      </c>
      <c r="C6747" s="4" t="s">
        <v>14</v>
      </c>
      <c r="D6747" s="4" t="s">
        <v>14</v>
      </c>
      <c r="E6747" s="4" t="s">
        <v>24</v>
      </c>
      <c r="F6747" s="4" t="s">
        <v>10</v>
      </c>
    </row>
    <row r="6748" spans="1:8">
      <c r="A6748" t="n">
        <v>52924</v>
      </c>
      <c r="B6748" s="66" t="n">
        <v>45</v>
      </c>
      <c r="C6748" s="7" t="n">
        <v>5</v>
      </c>
      <c r="D6748" s="7" t="n">
        <v>3</v>
      </c>
      <c r="E6748" s="7" t="n">
        <v>6.59999990463257</v>
      </c>
      <c r="F6748" s="7" t="n">
        <v>2000</v>
      </c>
    </row>
    <row r="6749" spans="1:8">
      <c r="A6749" t="s">
        <v>4</v>
      </c>
      <c r="B6749" s="4" t="s">
        <v>5</v>
      </c>
      <c r="C6749" s="4" t="s">
        <v>14</v>
      </c>
      <c r="D6749" s="4" t="s">
        <v>14</v>
      </c>
      <c r="E6749" s="4" t="s">
        <v>24</v>
      </c>
      <c r="F6749" s="4" t="s">
        <v>10</v>
      </c>
    </row>
    <row r="6750" spans="1:8">
      <c r="A6750" t="n">
        <v>52933</v>
      </c>
      <c r="B6750" s="66" t="n">
        <v>45</v>
      </c>
      <c r="C6750" s="7" t="n">
        <v>11</v>
      </c>
      <c r="D6750" s="7" t="n">
        <v>3</v>
      </c>
      <c r="E6750" s="7" t="n">
        <v>45</v>
      </c>
      <c r="F6750" s="7" t="n">
        <v>2000</v>
      </c>
    </row>
    <row r="6751" spans="1:8">
      <c r="A6751" t="s">
        <v>4</v>
      </c>
      <c r="B6751" s="4" t="s">
        <v>5</v>
      </c>
      <c r="C6751" s="4" t="s">
        <v>14</v>
      </c>
    </row>
    <row r="6752" spans="1:8">
      <c r="A6752" t="n">
        <v>52942</v>
      </c>
      <c r="B6752" s="72" t="n">
        <v>116</v>
      </c>
      <c r="C6752" s="7" t="n">
        <v>0</v>
      </c>
    </row>
    <row r="6753" spans="1:9">
      <c r="A6753" t="s">
        <v>4</v>
      </c>
      <c r="B6753" s="4" t="s">
        <v>5</v>
      </c>
      <c r="C6753" s="4" t="s">
        <v>14</v>
      </c>
      <c r="D6753" s="4" t="s">
        <v>10</v>
      </c>
    </row>
    <row r="6754" spans="1:9">
      <c r="A6754" t="n">
        <v>52944</v>
      </c>
      <c r="B6754" s="72" t="n">
        <v>116</v>
      </c>
      <c r="C6754" s="7" t="n">
        <v>2</v>
      </c>
      <c r="D6754" s="7" t="n">
        <v>1</v>
      </c>
    </row>
    <row r="6755" spans="1:9">
      <c r="A6755" t="s">
        <v>4</v>
      </c>
      <c r="B6755" s="4" t="s">
        <v>5</v>
      </c>
      <c r="C6755" s="4" t="s">
        <v>14</v>
      </c>
      <c r="D6755" s="4" t="s">
        <v>9</v>
      </c>
    </row>
    <row r="6756" spans="1:9">
      <c r="A6756" t="n">
        <v>52948</v>
      </c>
      <c r="B6756" s="72" t="n">
        <v>116</v>
      </c>
      <c r="C6756" s="7" t="n">
        <v>5</v>
      </c>
      <c r="D6756" s="7" t="n">
        <v>1117126656</v>
      </c>
    </row>
    <row r="6757" spans="1:9">
      <c r="A6757" t="s">
        <v>4</v>
      </c>
      <c r="B6757" s="4" t="s">
        <v>5</v>
      </c>
      <c r="C6757" s="4" t="s">
        <v>14</v>
      </c>
      <c r="D6757" s="4" t="s">
        <v>10</v>
      </c>
    </row>
    <row r="6758" spans="1:9">
      <c r="A6758" t="n">
        <v>52954</v>
      </c>
      <c r="B6758" s="72" t="n">
        <v>116</v>
      </c>
      <c r="C6758" s="7" t="n">
        <v>6</v>
      </c>
      <c r="D6758" s="7" t="n">
        <v>1</v>
      </c>
    </row>
    <row r="6759" spans="1:9">
      <c r="A6759" t="s">
        <v>4</v>
      </c>
      <c r="B6759" s="4" t="s">
        <v>5</v>
      </c>
      <c r="C6759" s="4" t="s">
        <v>14</v>
      </c>
      <c r="D6759" s="4" t="s">
        <v>10</v>
      </c>
    </row>
    <row r="6760" spans="1:9">
      <c r="A6760" t="n">
        <v>52958</v>
      </c>
      <c r="B6760" s="37" t="n">
        <v>58</v>
      </c>
      <c r="C6760" s="7" t="n">
        <v>255</v>
      </c>
      <c r="D6760" s="7" t="n">
        <v>0</v>
      </c>
    </row>
    <row r="6761" spans="1:9">
      <c r="A6761" t="s">
        <v>4</v>
      </c>
      <c r="B6761" s="4" t="s">
        <v>5</v>
      </c>
      <c r="C6761" s="4" t="s">
        <v>10</v>
      </c>
      <c r="D6761" s="4" t="s">
        <v>14</v>
      </c>
      <c r="E6761" s="4" t="s">
        <v>14</v>
      </c>
      <c r="F6761" s="4" t="s">
        <v>6</v>
      </c>
    </row>
    <row r="6762" spans="1:9">
      <c r="A6762" t="n">
        <v>52962</v>
      </c>
      <c r="B6762" s="61" t="n">
        <v>47</v>
      </c>
      <c r="C6762" s="7" t="n">
        <v>1561</v>
      </c>
      <c r="D6762" s="7" t="n">
        <v>0</v>
      </c>
      <c r="E6762" s="7" t="n">
        <v>0</v>
      </c>
      <c r="F6762" s="7" t="s">
        <v>409</v>
      </c>
    </row>
    <row r="6763" spans="1:9">
      <c r="A6763" t="s">
        <v>4</v>
      </c>
      <c r="B6763" s="4" t="s">
        <v>5</v>
      </c>
      <c r="C6763" s="4" t="s">
        <v>14</v>
      </c>
      <c r="D6763" s="4" t="s">
        <v>10</v>
      </c>
      <c r="E6763" s="4" t="s">
        <v>24</v>
      </c>
      <c r="F6763" s="4" t="s">
        <v>10</v>
      </c>
      <c r="G6763" s="4" t="s">
        <v>9</v>
      </c>
      <c r="H6763" s="4" t="s">
        <v>9</v>
      </c>
      <c r="I6763" s="4" t="s">
        <v>10</v>
      </c>
      <c r="J6763" s="4" t="s">
        <v>10</v>
      </c>
      <c r="K6763" s="4" t="s">
        <v>9</v>
      </c>
      <c r="L6763" s="4" t="s">
        <v>9</v>
      </c>
      <c r="M6763" s="4" t="s">
        <v>9</v>
      </c>
      <c r="N6763" s="4" t="s">
        <v>9</v>
      </c>
      <c r="O6763" s="4" t="s">
        <v>6</v>
      </c>
    </row>
    <row r="6764" spans="1:9">
      <c r="A6764" t="n">
        <v>52980</v>
      </c>
      <c r="B6764" s="11" t="n">
        <v>50</v>
      </c>
      <c r="C6764" s="7" t="n">
        <v>0</v>
      </c>
      <c r="D6764" s="7" t="n">
        <v>4427</v>
      </c>
      <c r="E6764" s="7" t="n">
        <v>0.800000011920929</v>
      </c>
      <c r="F6764" s="7" t="n">
        <v>200</v>
      </c>
      <c r="G6764" s="7" t="n">
        <v>0</v>
      </c>
      <c r="H6764" s="7" t="n">
        <v>-1065353216</v>
      </c>
      <c r="I6764" s="7" t="n">
        <v>1</v>
      </c>
      <c r="J6764" s="7" t="n">
        <v>1561</v>
      </c>
      <c r="K6764" s="7" t="n">
        <v>0</v>
      </c>
      <c r="L6764" s="7" t="n">
        <v>0</v>
      </c>
      <c r="M6764" s="7" t="n">
        <v>0</v>
      </c>
      <c r="N6764" s="7" t="n">
        <v>1120403456</v>
      </c>
      <c r="O6764" s="7" t="s">
        <v>13</v>
      </c>
    </row>
    <row r="6765" spans="1:9">
      <c r="A6765" t="s">
        <v>4</v>
      </c>
      <c r="B6765" s="4" t="s">
        <v>5</v>
      </c>
      <c r="C6765" s="4" t="s">
        <v>10</v>
      </c>
    </row>
    <row r="6766" spans="1:9">
      <c r="A6766" t="n">
        <v>53019</v>
      </c>
      <c r="B6766" s="41" t="n">
        <v>16</v>
      </c>
      <c r="C6766" s="7" t="n">
        <v>900</v>
      </c>
    </row>
    <row r="6767" spans="1:9">
      <c r="A6767" t="s">
        <v>4</v>
      </c>
      <c r="B6767" s="4" t="s">
        <v>5</v>
      </c>
      <c r="C6767" s="4" t="s">
        <v>14</v>
      </c>
      <c r="D6767" s="4" t="s">
        <v>10</v>
      </c>
      <c r="E6767" s="4" t="s">
        <v>24</v>
      </c>
      <c r="F6767" s="4" t="s">
        <v>10</v>
      </c>
      <c r="G6767" s="4" t="s">
        <v>9</v>
      </c>
      <c r="H6767" s="4" t="s">
        <v>9</v>
      </c>
      <c r="I6767" s="4" t="s">
        <v>10</v>
      </c>
      <c r="J6767" s="4" t="s">
        <v>10</v>
      </c>
      <c r="K6767" s="4" t="s">
        <v>9</v>
      </c>
      <c r="L6767" s="4" t="s">
        <v>9</v>
      </c>
      <c r="M6767" s="4" t="s">
        <v>9</v>
      </c>
      <c r="N6767" s="4" t="s">
        <v>9</v>
      </c>
      <c r="O6767" s="4" t="s">
        <v>6</v>
      </c>
    </row>
    <row r="6768" spans="1:9">
      <c r="A6768" t="n">
        <v>53022</v>
      </c>
      <c r="B6768" s="11" t="n">
        <v>50</v>
      </c>
      <c r="C6768" s="7" t="n">
        <v>0</v>
      </c>
      <c r="D6768" s="7" t="n">
        <v>4420</v>
      </c>
      <c r="E6768" s="7" t="n">
        <v>0.800000011920929</v>
      </c>
      <c r="F6768" s="7" t="n">
        <v>0</v>
      </c>
      <c r="G6768" s="7" t="n">
        <v>0</v>
      </c>
      <c r="H6768" s="7" t="n">
        <v>0</v>
      </c>
      <c r="I6768" s="7" t="n">
        <v>1</v>
      </c>
      <c r="J6768" s="7" t="n">
        <v>1561</v>
      </c>
      <c r="K6768" s="7" t="n">
        <v>0</v>
      </c>
      <c r="L6768" s="7" t="n">
        <v>0</v>
      </c>
      <c r="M6768" s="7" t="n">
        <v>0</v>
      </c>
      <c r="N6768" s="7" t="n">
        <v>1120403456</v>
      </c>
      <c r="O6768" s="7" t="s">
        <v>13</v>
      </c>
    </row>
    <row r="6769" spans="1:15">
      <c r="A6769" t="s">
        <v>4</v>
      </c>
      <c r="B6769" s="4" t="s">
        <v>5</v>
      </c>
      <c r="C6769" s="4" t="s">
        <v>10</v>
      </c>
    </row>
    <row r="6770" spans="1:15">
      <c r="A6770" t="n">
        <v>53061</v>
      </c>
      <c r="B6770" s="41" t="n">
        <v>16</v>
      </c>
      <c r="C6770" s="7" t="n">
        <v>1000</v>
      </c>
    </row>
    <row r="6771" spans="1:15">
      <c r="A6771" t="s">
        <v>4</v>
      </c>
      <c r="B6771" s="4" t="s">
        <v>5</v>
      </c>
      <c r="C6771" s="4" t="s">
        <v>14</v>
      </c>
      <c r="D6771" s="4" t="s">
        <v>24</v>
      </c>
      <c r="E6771" s="4" t="s">
        <v>10</v>
      </c>
      <c r="F6771" s="4" t="s">
        <v>14</v>
      </c>
    </row>
    <row r="6772" spans="1:15">
      <c r="A6772" t="n">
        <v>53064</v>
      </c>
      <c r="B6772" s="14" t="n">
        <v>49</v>
      </c>
      <c r="C6772" s="7" t="n">
        <v>3</v>
      </c>
      <c r="D6772" s="7" t="n">
        <v>1</v>
      </c>
      <c r="E6772" s="7" t="n">
        <v>500</v>
      </c>
      <c r="F6772" s="7" t="n">
        <v>0</v>
      </c>
    </row>
    <row r="6773" spans="1:15">
      <c r="A6773" t="s">
        <v>4</v>
      </c>
      <c r="B6773" s="4" t="s">
        <v>5</v>
      </c>
      <c r="C6773" s="4" t="s">
        <v>14</v>
      </c>
      <c r="D6773" s="4" t="s">
        <v>10</v>
      </c>
      <c r="E6773" s="4" t="s">
        <v>10</v>
      </c>
      <c r="F6773" s="4" t="s">
        <v>9</v>
      </c>
    </row>
    <row r="6774" spans="1:15">
      <c r="A6774" t="n">
        <v>53073</v>
      </c>
      <c r="B6774" s="67" t="n">
        <v>84</v>
      </c>
      <c r="C6774" s="7" t="n">
        <v>1</v>
      </c>
      <c r="D6774" s="7" t="n">
        <v>0</v>
      </c>
      <c r="E6774" s="7" t="n">
        <v>0</v>
      </c>
      <c r="F6774" s="7" t="n">
        <v>0</v>
      </c>
    </row>
    <row r="6775" spans="1:15">
      <c r="A6775" t="s">
        <v>4</v>
      </c>
      <c r="B6775" s="4" t="s">
        <v>5</v>
      </c>
      <c r="C6775" s="4" t="s">
        <v>9</v>
      </c>
    </row>
    <row r="6776" spans="1:15">
      <c r="A6776" t="n">
        <v>53083</v>
      </c>
      <c r="B6776" s="44" t="n">
        <v>15</v>
      </c>
      <c r="C6776" s="7" t="n">
        <v>2097152</v>
      </c>
    </row>
    <row r="6777" spans="1:15">
      <c r="A6777" t="s">
        <v>4</v>
      </c>
      <c r="B6777" s="4" t="s">
        <v>5</v>
      </c>
      <c r="C6777" s="4" t="s">
        <v>10</v>
      </c>
    </row>
    <row r="6778" spans="1:15">
      <c r="A6778" t="n">
        <v>53088</v>
      </c>
      <c r="B6778" s="18" t="n">
        <v>12</v>
      </c>
      <c r="C6778" s="7" t="n">
        <v>6466</v>
      </c>
    </row>
    <row r="6779" spans="1:15">
      <c r="A6779" t="s">
        <v>4</v>
      </c>
      <c r="B6779" s="4" t="s">
        <v>5</v>
      </c>
      <c r="C6779" s="4" t="s">
        <v>14</v>
      </c>
      <c r="D6779" s="4" t="s">
        <v>10</v>
      </c>
      <c r="E6779" s="4" t="s">
        <v>10</v>
      </c>
      <c r="F6779" s="4" t="s">
        <v>10</v>
      </c>
    </row>
    <row r="6780" spans="1:15">
      <c r="A6780" t="n">
        <v>53091</v>
      </c>
      <c r="B6780" s="47" t="n">
        <v>63</v>
      </c>
      <c r="C6780" s="7" t="n">
        <v>0</v>
      </c>
      <c r="D6780" s="7" t="n">
        <v>65535</v>
      </c>
      <c r="E6780" s="7" t="n">
        <v>45</v>
      </c>
      <c r="F6780" s="7" t="n">
        <v>0</v>
      </c>
    </row>
    <row r="6781" spans="1:15">
      <c r="A6781" t="s">
        <v>4</v>
      </c>
      <c r="B6781" s="4" t="s">
        <v>5</v>
      </c>
      <c r="C6781" s="4" t="s">
        <v>14</v>
      </c>
      <c r="D6781" s="4" t="s">
        <v>10</v>
      </c>
      <c r="E6781" s="4" t="s">
        <v>10</v>
      </c>
      <c r="F6781" s="4" t="s">
        <v>10</v>
      </c>
    </row>
    <row r="6782" spans="1:15">
      <c r="A6782" t="n">
        <v>53099</v>
      </c>
      <c r="B6782" s="47" t="n">
        <v>63</v>
      </c>
      <c r="C6782" s="7" t="n">
        <v>0</v>
      </c>
      <c r="D6782" s="7" t="n">
        <v>65535</v>
      </c>
      <c r="E6782" s="7" t="n">
        <v>32</v>
      </c>
      <c r="F6782" s="7" t="n">
        <v>100</v>
      </c>
    </row>
    <row r="6783" spans="1:15">
      <c r="A6783" t="s">
        <v>4</v>
      </c>
      <c r="B6783" s="4" t="s">
        <v>5</v>
      </c>
      <c r="C6783" s="4" t="s">
        <v>14</v>
      </c>
    </row>
    <row r="6784" spans="1:15">
      <c r="A6784" t="n">
        <v>53107</v>
      </c>
      <c r="B6784" s="35" t="n">
        <v>64</v>
      </c>
      <c r="C6784" s="7" t="n">
        <v>14</v>
      </c>
    </row>
    <row r="6785" spans="1:6">
      <c r="A6785" t="s">
        <v>4</v>
      </c>
      <c r="B6785" s="4" t="s">
        <v>5</v>
      </c>
    </row>
    <row r="6786" spans="1:6">
      <c r="A6786" t="n">
        <v>53109</v>
      </c>
      <c r="B6786" s="5" t="n">
        <v>1</v>
      </c>
    </row>
    <row r="6787" spans="1:6">
      <c r="A6787" t="s">
        <v>4</v>
      </c>
      <c r="B6787" s="4" t="s">
        <v>5</v>
      </c>
      <c r="C6787" s="4" t="s">
        <v>14</v>
      </c>
      <c r="D6787" s="4" t="s">
        <v>6</v>
      </c>
    </row>
    <row r="6788" spans="1:6">
      <c r="A6788" t="n">
        <v>53110</v>
      </c>
      <c r="B6788" s="9" t="n">
        <v>2</v>
      </c>
      <c r="C6788" s="7" t="n">
        <v>10</v>
      </c>
      <c r="D6788" s="7" t="s">
        <v>479</v>
      </c>
    </row>
    <row r="6789" spans="1:6">
      <c r="A6789" t="s">
        <v>4</v>
      </c>
      <c r="B6789" s="4" t="s">
        <v>5</v>
      </c>
      <c r="C6789" s="4" t="s">
        <v>14</v>
      </c>
      <c r="D6789" s="4" t="s">
        <v>6</v>
      </c>
    </row>
    <row r="6790" spans="1:6">
      <c r="A6790" t="n">
        <v>53141</v>
      </c>
      <c r="B6790" s="9" t="n">
        <v>2</v>
      </c>
      <c r="C6790" s="7" t="n">
        <v>10</v>
      </c>
      <c r="D6790" s="7" t="s">
        <v>480</v>
      </c>
    </row>
    <row r="6791" spans="1:6">
      <c r="A6791" t="s">
        <v>4</v>
      </c>
      <c r="B6791" s="4" t="s">
        <v>5</v>
      </c>
      <c r="C6791" s="4" t="s">
        <v>14</v>
      </c>
      <c r="D6791" s="4" t="s">
        <v>6</v>
      </c>
    </row>
    <row r="6792" spans="1:6">
      <c r="A6792" t="n">
        <v>53165</v>
      </c>
      <c r="B6792" s="9" t="n">
        <v>2</v>
      </c>
      <c r="C6792" s="7" t="n">
        <v>10</v>
      </c>
      <c r="D6792" s="7" t="s">
        <v>481</v>
      </c>
    </row>
    <row r="6793" spans="1:6">
      <c r="A6793" t="s">
        <v>4</v>
      </c>
      <c r="B6793" s="4" t="s">
        <v>5</v>
      </c>
      <c r="C6793" s="4" t="s">
        <v>14</v>
      </c>
      <c r="D6793" s="4" t="s">
        <v>10</v>
      </c>
    </row>
    <row r="6794" spans="1:6">
      <c r="A6794" t="n">
        <v>53183</v>
      </c>
      <c r="B6794" s="35" t="n">
        <v>64</v>
      </c>
      <c r="C6794" s="7" t="n">
        <v>16</v>
      </c>
      <c r="D6794" s="7" t="n">
        <v>0</v>
      </c>
    </row>
    <row r="6795" spans="1:6">
      <c r="A6795" t="s">
        <v>4</v>
      </c>
      <c r="B6795" s="4" t="s">
        <v>5</v>
      </c>
      <c r="C6795" s="4" t="s">
        <v>10</v>
      </c>
    </row>
    <row r="6796" spans="1:6">
      <c r="A6796" t="n">
        <v>53187</v>
      </c>
      <c r="B6796" s="83" t="n">
        <v>13</v>
      </c>
      <c r="C6796" s="7" t="n">
        <v>6446</v>
      </c>
    </row>
    <row r="6797" spans="1:6">
      <c r="A6797" t="s">
        <v>4</v>
      </c>
      <c r="B6797" s="4" t="s">
        <v>5</v>
      </c>
      <c r="C6797" s="4" t="s">
        <v>14</v>
      </c>
      <c r="D6797" s="4" t="s">
        <v>9</v>
      </c>
      <c r="E6797" s="4" t="s">
        <v>14</v>
      </c>
      <c r="F6797" s="4" t="s">
        <v>14</v>
      </c>
      <c r="G6797" s="4" t="s">
        <v>9</v>
      </c>
      <c r="H6797" s="4" t="s">
        <v>14</v>
      </c>
      <c r="I6797" s="4" t="s">
        <v>9</v>
      </c>
      <c r="J6797" s="4" t="s">
        <v>14</v>
      </c>
    </row>
    <row r="6798" spans="1:6">
      <c r="A6798" t="n">
        <v>53190</v>
      </c>
      <c r="B6798" s="45" t="n">
        <v>33</v>
      </c>
      <c r="C6798" s="7" t="n">
        <v>0</v>
      </c>
      <c r="D6798" s="7" t="n">
        <v>4</v>
      </c>
      <c r="E6798" s="7" t="n">
        <v>0</v>
      </c>
      <c r="F6798" s="7" t="n">
        <v>0</v>
      </c>
      <c r="G6798" s="7" t="n">
        <v>-1</v>
      </c>
      <c r="H6798" s="7" t="n">
        <v>0</v>
      </c>
      <c r="I6798" s="7" t="n">
        <v>-1</v>
      </c>
      <c r="J6798" s="7" t="n">
        <v>0</v>
      </c>
    </row>
    <row r="6799" spans="1:6">
      <c r="A6799" t="s">
        <v>4</v>
      </c>
      <c r="B6799" s="4" t="s">
        <v>5</v>
      </c>
    </row>
    <row r="6800" spans="1:6">
      <c r="A6800" t="n">
        <v>53208</v>
      </c>
      <c r="B6800" s="5" t="n">
        <v>1</v>
      </c>
    </row>
    <row r="6801" spans="1:10" s="3" customFormat="1" customHeight="0">
      <c r="A6801" s="3" t="s">
        <v>2</v>
      </c>
      <c r="B6801" s="3" t="s">
        <v>482</v>
      </c>
    </row>
    <row r="6802" spans="1:10">
      <c r="A6802" t="s">
        <v>4</v>
      </c>
      <c r="B6802" s="4" t="s">
        <v>5</v>
      </c>
      <c r="C6802" s="4" t="s">
        <v>10</v>
      </c>
      <c r="D6802" s="4" t="s">
        <v>24</v>
      </c>
      <c r="E6802" s="4" t="s">
        <v>24</v>
      </c>
      <c r="F6802" s="4" t="s">
        <v>14</v>
      </c>
    </row>
    <row r="6803" spans="1:10">
      <c r="A6803" t="n">
        <v>53212</v>
      </c>
      <c r="B6803" s="80" t="n">
        <v>52</v>
      </c>
      <c r="C6803" s="7" t="n">
        <v>65534</v>
      </c>
      <c r="D6803" s="7" t="n">
        <v>92.9000015258789</v>
      </c>
      <c r="E6803" s="7" t="n">
        <v>10</v>
      </c>
      <c r="F6803" s="7" t="n">
        <v>0</v>
      </c>
    </row>
    <row r="6804" spans="1:10">
      <c r="A6804" t="s">
        <v>4</v>
      </c>
      <c r="B6804" s="4" t="s">
        <v>5</v>
      </c>
      <c r="C6804" s="4" t="s">
        <v>10</v>
      </c>
    </row>
    <row r="6805" spans="1:10">
      <c r="A6805" t="n">
        <v>53224</v>
      </c>
      <c r="B6805" s="56" t="n">
        <v>54</v>
      </c>
      <c r="C6805" s="7" t="n">
        <v>65534</v>
      </c>
    </row>
    <row r="6806" spans="1:10">
      <c r="A6806" t="s">
        <v>4</v>
      </c>
      <c r="B6806" s="4" t="s">
        <v>5</v>
      </c>
      <c r="C6806" s="4" t="s">
        <v>10</v>
      </c>
      <c r="D6806" s="4" t="s">
        <v>14</v>
      </c>
      <c r="E6806" s="4" t="s">
        <v>6</v>
      </c>
      <c r="F6806" s="4" t="s">
        <v>24</v>
      </c>
      <c r="G6806" s="4" t="s">
        <v>24</v>
      </c>
      <c r="H6806" s="4" t="s">
        <v>24</v>
      </c>
    </row>
    <row r="6807" spans="1:10">
      <c r="A6807" t="n">
        <v>53227</v>
      </c>
      <c r="B6807" s="60" t="n">
        <v>48</v>
      </c>
      <c r="C6807" s="7" t="n">
        <v>65534</v>
      </c>
      <c r="D6807" s="7" t="n">
        <v>0</v>
      </c>
      <c r="E6807" s="7" t="s">
        <v>409</v>
      </c>
      <c r="F6807" s="7" t="n">
        <v>-1</v>
      </c>
      <c r="G6807" s="7" t="n">
        <v>1</v>
      </c>
      <c r="H6807" s="7" t="n">
        <v>1.40129846432482e-45</v>
      </c>
    </row>
    <row r="6808" spans="1:10">
      <c r="A6808" t="s">
        <v>4</v>
      </c>
      <c r="B6808" s="4" t="s">
        <v>5</v>
      </c>
      <c r="C6808" s="4" t="s">
        <v>10</v>
      </c>
      <c r="D6808" s="4" t="s">
        <v>14</v>
      </c>
      <c r="E6808" s="4" t="s">
        <v>6</v>
      </c>
    </row>
    <row r="6809" spans="1:10">
      <c r="A6809" t="n">
        <v>53256</v>
      </c>
      <c r="B6809" s="84" t="n">
        <v>86</v>
      </c>
      <c r="C6809" s="7" t="n">
        <v>65534</v>
      </c>
      <c r="D6809" s="7" t="n">
        <v>0</v>
      </c>
      <c r="E6809" s="7" t="s">
        <v>13</v>
      </c>
    </row>
    <row r="6810" spans="1:10">
      <c r="A6810" t="s">
        <v>4</v>
      </c>
      <c r="B6810" s="4" t="s">
        <v>5</v>
      </c>
    </row>
    <row r="6811" spans="1:10">
      <c r="A6811" t="n">
        <v>53261</v>
      </c>
      <c r="B6811" s="5" t="n">
        <v>1</v>
      </c>
    </row>
    <row r="6812" spans="1:10" s="3" customFormat="1" customHeight="0">
      <c r="A6812" s="3" t="s">
        <v>2</v>
      </c>
      <c r="B6812" s="3" t="s">
        <v>483</v>
      </c>
    </row>
    <row r="6813" spans="1:10">
      <c r="A6813" t="s">
        <v>4</v>
      </c>
      <c r="B6813" s="4" t="s">
        <v>5</v>
      </c>
      <c r="C6813" s="4" t="s">
        <v>10</v>
      </c>
      <c r="D6813" s="4" t="s">
        <v>10</v>
      </c>
      <c r="E6813" s="4" t="s">
        <v>24</v>
      </c>
      <c r="F6813" s="4" t="s">
        <v>24</v>
      </c>
      <c r="G6813" s="4" t="s">
        <v>24</v>
      </c>
      <c r="H6813" s="4" t="s">
        <v>24</v>
      </c>
      <c r="I6813" s="4" t="s">
        <v>14</v>
      </c>
      <c r="J6813" s="4" t="s">
        <v>10</v>
      </c>
    </row>
    <row r="6814" spans="1:10">
      <c r="A6814" t="n">
        <v>53264</v>
      </c>
      <c r="B6814" s="75" t="n">
        <v>55</v>
      </c>
      <c r="C6814" s="7" t="n">
        <v>65534</v>
      </c>
      <c r="D6814" s="7" t="n">
        <v>65533</v>
      </c>
      <c r="E6814" s="7" t="n">
        <v>-117.690002441406</v>
      </c>
      <c r="F6814" s="7" t="n">
        <v>-1.1599999666214</v>
      </c>
      <c r="G6814" s="7" t="n">
        <v>143.410003662109</v>
      </c>
      <c r="H6814" s="7" t="n">
        <v>3.5</v>
      </c>
      <c r="I6814" s="7" t="n">
        <v>1</v>
      </c>
      <c r="J6814" s="7" t="n">
        <v>0</v>
      </c>
    </row>
    <row r="6815" spans="1:10">
      <c r="A6815" t="s">
        <v>4</v>
      </c>
      <c r="B6815" s="4" t="s">
        <v>5</v>
      </c>
      <c r="C6815" s="4" t="s">
        <v>10</v>
      </c>
      <c r="D6815" s="4" t="s">
        <v>14</v>
      </c>
    </row>
    <row r="6816" spans="1:10">
      <c r="A6816" t="n">
        <v>53288</v>
      </c>
      <c r="B6816" s="76" t="n">
        <v>56</v>
      </c>
      <c r="C6816" s="7" t="n">
        <v>65534</v>
      </c>
      <c r="D6816" s="7" t="n">
        <v>0</v>
      </c>
    </row>
    <row r="6817" spans="1:10">
      <c r="A6817" t="s">
        <v>4</v>
      </c>
      <c r="B6817" s="4" t="s">
        <v>5</v>
      </c>
      <c r="C6817" s="4" t="s">
        <v>10</v>
      </c>
      <c r="D6817" s="4" t="s">
        <v>24</v>
      </c>
      <c r="E6817" s="4" t="s">
        <v>24</v>
      </c>
      <c r="F6817" s="4" t="s">
        <v>14</v>
      </c>
    </row>
    <row r="6818" spans="1:10">
      <c r="A6818" t="n">
        <v>53292</v>
      </c>
      <c r="B6818" s="80" t="n">
        <v>52</v>
      </c>
      <c r="C6818" s="7" t="n">
        <v>65534</v>
      </c>
      <c r="D6818" s="7" t="n">
        <v>130.199996948242</v>
      </c>
      <c r="E6818" s="7" t="n">
        <v>10</v>
      </c>
      <c r="F6818" s="7" t="n">
        <v>0</v>
      </c>
    </row>
    <row r="6819" spans="1:10">
      <c r="A6819" t="s">
        <v>4</v>
      </c>
      <c r="B6819" s="4" t="s">
        <v>5</v>
      </c>
      <c r="C6819" s="4" t="s">
        <v>10</v>
      </c>
    </row>
    <row r="6820" spans="1:10">
      <c r="A6820" t="n">
        <v>53304</v>
      </c>
      <c r="B6820" s="56" t="n">
        <v>54</v>
      </c>
      <c r="C6820" s="7" t="n">
        <v>65534</v>
      </c>
    </row>
    <row r="6821" spans="1:10">
      <c r="A6821" t="s">
        <v>4</v>
      </c>
      <c r="B6821" s="4" t="s">
        <v>5</v>
      </c>
    </row>
    <row r="6822" spans="1:10">
      <c r="A6822" t="n">
        <v>53307</v>
      </c>
      <c r="B6822" s="5" t="n">
        <v>1</v>
      </c>
    </row>
    <row r="6823" spans="1:10" s="3" customFormat="1" customHeight="0">
      <c r="A6823" s="3" t="s">
        <v>2</v>
      </c>
      <c r="B6823" s="3" t="s">
        <v>484</v>
      </c>
    </row>
    <row r="6824" spans="1:10">
      <c r="A6824" t="s">
        <v>4</v>
      </c>
      <c r="B6824" s="4" t="s">
        <v>5</v>
      </c>
      <c r="C6824" s="4" t="s">
        <v>10</v>
      </c>
      <c r="D6824" s="4" t="s">
        <v>24</v>
      </c>
      <c r="E6824" s="4" t="s">
        <v>24</v>
      </c>
      <c r="F6824" s="4" t="s">
        <v>14</v>
      </c>
    </row>
    <row r="6825" spans="1:10">
      <c r="A6825" t="n">
        <v>53308</v>
      </c>
      <c r="B6825" s="80" t="n">
        <v>52</v>
      </c>
      <c r="C6825" s="7" t="n">
        <v>65534</v>
      </c>
      <c r="D6825" s="7" t="n">
        <v>310.100006103516</v>
      </c>
      <c r="E6825" s="7" t="n">
        <v>10</v>
      </c>
      <c r="F6825" s="7" t="n">
        <v>0</v>
      </c>
    </row>
    <row r="6826" spans="1:10">
      <c r="A6826" t="s">
        <v>4</v>
      </c>
      <c r="B6826" s="4" t="s">
        <v>5</v>
      </c>
      <c r="C6826" s="4" t="s">
        <v>10</v>
      </c>
    </row>
    <row r="6827" spans="1:10">
      <c r="A6827" t="n">
        <v>53320</v>
      </c>
      <c r="B6827" s="56" t="n">
        <v>54</v>
      </c>
      <c r="C6827" s="7" t="n">
        <v>65534</v>
      </c>
    </row>
    <row r="6828" spans="1:10">
      <c r="A6828" t="s">
        <v>4</v>
      </c>
      <c r="B6828" s="4" t="s">
        <v>5</v>
      </c>
    </row>
    <row r="6829" spans="1:10">
      <c r="A6829" t="n">
        <v>53323</v>
      </c>
      <c r="B6829" s="5" t="n">
        <v>1</v>
      </c>
    </row>
    <row r="6830" spans="1:10" s="3" customFormat="1" customHeight="0">
      <c r="A6830" s="3" t="s">
        <v>2</v>
      </c>
      <c r="B6830" s="3" t="s">
        <v>485</v>
      </c>
    </row>
    <row r="6831" spans="1:10">
      <c r="A6831" t="s">
        <v>4</v>
      </c>
      <c r="B6831" s="4" t="s">
        <v>5</v>
      </c>
      <c r="C6831" s="4" t="s">
        <v>14</v>
      </c>
      <c r="D6831" s="4" t="s">
        <v>14</v>
      </c>
      <c r="E6831" s="4" t="s">
        <v>14</v>
      </c>
      <c r="F6831" s="4" t="s">
        <v>14</v>
      </c>
    </row>
    <row r="6832" spans="1:10">
      <c r="A6832" t="n">
        <v>53324</v>
      </c>
      <c r="B6832" s="8" t="n">
        <v>14</v>
      </c>
      <c r="C6832" s="7" t="n">
        <v>2</v>
      </c>
      <c r="D6832" s="7" t="n">
        <v>0</v>
      </c>
      <c r="E6832" s="7" t="n">
        <v>0</v>
      </c>
      <c r="F6832" s="7" t="n">
        <v>0</v>
      </c>
    </row>
    <row r="6833" spans="1:6">
      <c r="A6833" t="s">
        <v>4</v>
      </c>
      <c r="B6833" s="4" t="s">
        <v>5</v>
      </c>
      <c r="C6833" s="4" t="s">
        <v>14</v>
      </c>
      <c r="D6833" s="34" t="s">
        <v>52</v>
      </c>
      <c r="E6833" s="4" t="s">
        <v>5</v>
      </c>
      <c r="F6833" s="4" t="s">
        <v>14</v>
      </c>
      <c r="G6833" s="4" t="s">
        <v>10</v>
      </c>
      <c r="H6833" s="34" t="s">
        <v>53</v>
      </c>
      <c r="I6833" s="4" t="s">
        <v>14</v>
      </c>
      <c r="J6833" s="4" t="s">
        <v>9</v>
      </c>
      <c r="K6833" s="4" t="s">
        <v>14</v>
      </c>
      <c r="L6833" s="4" t="s">
        <v>14</v>
      </c>
      <c r="M6833" s="34" t="s">
        <v>52</v>
      </c>
      <c r="N6833" s="4" t="s">
        <v>5</v>
      </c>
      <c r="O6833" s="4" t="s">
        <v>14</v>
      </c>
      <c r="P6833" s="4" t="s">
        <v>10</v>
      </c>
      <c r="Q6833" s="34" t="s">
        <v>53</v>
      </c>
      <c r="R6833" s="4" t="s">
        <v>14</v>
      </c>
      <c r="S6833" s="4" t="s">
        <v>9</v>
      </c>
      <c r="T6833" s="4" t="s">
        <v>14</v>
      </c>
      <c r="U6833" s="4" t="s">
        <v>14</v>
      </c>
      <c r="V6833" s="4" t="s">
        <v>14</v>
      </c>
      <c r="W6833" s="4" t="s">
        <v>25</v>
      </c>
    </row>
    <row r="6834" spans="1:6">
      <c r="A6834" t="n">
        <v>53329</v>
      </c>
      <c r="B6834" s="12" t="n">
        <v>5</v>
      </c>
      <c r="C6834" s="7" t="n">
        <v>28</v>
      </c>
      <c r="D6834" s="34" t="s">
        <v>3</v>
      </c>
      <c r="E6834" s="10" t="n">
        <v>162</v>
      </c>
      <c r="F6834" s="7" t="n">
        <v>3</v>
      </c>
      <c r="G6834" s="7" t="n">
        <v>4137</v>
      </c>
      <c r="H6834" s="34" t="s">
        <v>3</v>
      </c>
      <c r="I6834" s="7" t="n">
        <v>0</v>
      </c>
      <c r="J6834" s="7" t="n">
        <v>1</v>
      </c>
      <c r="K6834" s="7" t="n">
        <v>2</v>
      </c>
      <c r="L6834" s="7" t="n">
        <v>28</v>
      </c>
      <c r="M6834" s="34" t="s">
        <v>3</v>
      </c>
      <c r="N6834" s="10" t="n">
        <v>162</v>
      </c>
      <c r="O6834" s="7" t="n">
        <v>3</v>
      </c>
      <c r="P6834" s="7" t="n">
        <v>4137</v>
      </c>
      <c r="Q6834" s="34" t="s">
        <v>3</v>
      </c>
      <c r="R6834" s="7" t="n">
        <v>0</v>
      </c>
      <c r="S6834" s="7" t="n">
        <v>2</v>
      </c>
      <c r="T6834" s="7" t="n">
        <v>2</v>
      </c>
      <c r="U6834" s="7" t="n">
        <v>11</v>
      </c>
      <c r="V6834" s="7" t="n">
        <v>1</v>
      </c>
      <c r="W6834" s="13" t="n">
        <f t="normal" ca="1">A6838</f>
        <v>0</v>
      </c>
    </row>
    <row r="6835" spans="1:6">
      <c r="A6835" t="s">
        <v>4</v>
      </c>
      <c r="B6835" s="4" t="s">
        <v>5</v>
      </c>
      <c r="C6835" s="4" t="s">
        <v>14</v>
      </c>
      <c r="D6835" s="4" t="s">
        <v>10</v>
      </c>
      <c r="E6835" s="4" t="s">
        <v>24</v>
      </c>
    </row>
    <row r="6836" spans="1:6">
      <c r="A6836" t="n">
        <v>53358</v>
      </c>
      <c r="B6836" s="37" t="n">
        <v>58</v>
      </c>
      <c r="C6836" s="7" t="n">
        <v>0</v>
      </c>
      <c r="D6836" s="7" t="n">
        <v>0</v>
      </c>
      <c r="E6836" s="7" t="n">
        <v>1</v>
      </c>
    </row>
    <row r="6837" spans="1:6">
      <c r="A6837" t="s">
        <v>4</v>
      </c>
      <c r="B6837" s="4" t="s">
        <v>5</v>
      </c>
      <c r="C6837" s="4" t="s">
        <v>14</v>
      </c>
      <c r="D6837" s="34" t="s">
        <v>52</v>
      </c>
      <c r="E6837" s="4" t="s">
        <v>5</v>
      </c>
      <c r="F6837" s="4" t="s">
        <v>14</v>
      </c>
      <c r="G6837" s="4" t="s">
        <v>10</v>
      </c>
      <c r="H6837" s="34" t="s">
        <v>53</v>
      </c>
      <c r="I6837" s="4" t="s">
        <v>14</v>
      </c>
      <c r="J6837" s="4" t="s">
        <v>9</v>
      </c>
      <c r="K6837" s="4" t="s">
        <v>14</v>
      </c>
      <c r="L6837" s="4" t="s">
        <v>14</v>
      </c>
      <c r="M6837" s="34" t="s">
        <v>52</v>
      </c>
      <c r="N6837" s="4" t="s">
        <v>5</v>
      </c>
      <c r="O6837" s="4" t="s">
        <v>14</v>
      </c>
      <c r="P6837" s="4" t="s">
        <v>10</v>
      </c>
      <c r="Q6837" s="34" t="s">
        <v>53</v>
      </c>
      <c r="R6837" s="4" t="s">
        <v>14</v>
      </c>
      <c r="S6837" s="4" t="s">
        <v>9</v>
      </c>
      <c r="T6837" s="4" t="s">
        <v>14</v>
      </c>
      <c r="U6837" s="4" t="s">
        <v>14</v>
      </c>
      <c r="V6837" s="4" t="s">
        <v>14</v>
      </c>
      <c r="W6837" s="4" t="s">
        <v>25</v>
      </c>
    </row>
    <row r="6838" spans="1:6">
      <c r="A6838" t="n">
        <v>53366</v>
      </c>
      <c r="B6838" s="12" t="n">
        <v>5</v>
      </c>
      <c r="C6838" s="7" t="n">
        <v>28</v>
      </c>
      <c r="D6838" s="34" t="s">
        <v>3</v>
      </c>
      <c r="E6838" s="10" t="n">
        <v>162</v>
      </c>
      <c r="F6838" s="7" t="n">
        <v>3</v>
      </c>
      <c r="G6838" s="7" t="n">
        <v>4137</v>
      </c>
      <c r="H6838" s="34" t="s">
        <v>3</v>
      </c>
      <c r="I6838" s="7" t="n">
        <v>0</v>
      </c>
      <c r="J6838" s="7" t="n">
        <v>1</v>
      </c>
      <c r="K6838" s="7" t="n">
        <v>3</v>
      </c>
      <c r="L6838" s="7" t="n">
        <v>28</v>
      </c>
      <c r="M6838" s="34" t="s">
        <v>3</v>
      </c>
      <c r="N6838" s="10" t="n">
        <v>162</v>
      </c>
      <c r="O6838" s="7" t="n">
        <v>3</v>
      </c>
      <c r="P6838" s="7" t="n">
        <v>4137</v>
      </c>
      <c r="Q6838" s="34" t="s">
        <v>3</v>
      </c>
      <c r="R6838" s="7" t="n">
        <v>0</v>
      </c>
      <c r="S6838" s="7" t="n">
        <v>2</v>
      </c>
      <c r="T6838" s="7" t="n">
        <v>3</v>
      </c>
      <c r="U6838" s="7" t="n">
        <v>9</v>
      </c>
      <c r="V6838" s="7" t="n">
        <v>1</v>
      </c>
      <c r="W6838" s="13" t="n">
        <f t="normal" ca="1">A6848</f>
        <v>0</v>
      </c>
    </row>
    <row r="6839" spans="1:6">
      <c r="A6839" t="s">
        <v>4</v>
      </c>
      <c r="B6839" s="4" t="s">
        <v>5</v>
      </c>
      <c r="C6839" s="4" t="s">
        <v>14</v>
      </c>
      <c r="D6839" s="34" t="s">
        <v>52</v>
      </c>
      <c r="E6839" s="4" t="s">
        <v>5</v>
      </c>
      <c r="F6839" s="4" t="s">
        <v>10</v>
      </c>
      <c r="G6839" s="4" t="s">
        <v>14</v>
      </c>
      <c r="H6839" s="4" t="s">
        <v>14</v>
      </c>
      <c r="I6839" s="4" t="s">
        <v>6</v>
      </c>
      <c r="J6839" s="34" t="s">
        <v>53</v>
      </c>
      <c r="K6839" s="4" t="s">
        <v>14</v>
      </c>
      <c r="L6839" s="4" t="s">
        <v>14</v>
      </c>
      <c r="M6839" s="34" t="s">
        <v>52</v>
      </c>
      <c r="N6839" s="4" t="s">
        <v>5</v>
      </c>
      <c r="O6839" s="4" t="s">
        <v>14</v>
      </c>
      <c r="P6839" s="34" t="s">
        <v>53</v>
      </c>
      <c r="Q6839" s="4" t="s">
        <v>14</v>
      </c>
      <c r="R6839" s="4" t="s">
        <v>9</v>
      </c>
      <c r="S6839" s="4" t="s">
        <v>14</v>
      </c>
      <c r="T6839" s="4" t="s">
        <v>14</v>
      </c>
      <c r="U6839" s="4" t="s">
        <v>14</v>
      </c>
      <c r="V6839" s="34" t="s">
        <v>52</v>
      </c>
      <c r="W6839" s="4" t="s">
        <v>5</v>
      </c>
      <c r="X6839" s="4" t="s">
        <v>14</v>
      </c>
      <c r="Y6839" s="34" t="s">
        <v>53</v>
      </c>
      <c r="Z6839" s="4" t="s">
        <v>14</v>
      </c>
      <c r="AA6839" s="4" t="s">
        <v>9</v>
      </c>
      <c r="AB6839" s="4" t="s">
        <v>14</v>
      </c>
      <c r="AC6839" s="4" t="s">
        <v>14</v>
      </c>
      <c r="AD6839" s="4" t="s">
        <v>14</v>
      </c>
      <c r="AE6839" s="4" t="s">
        <v>25</v>
      </c>
    </row>
    <row r="6840" spans="1:6">
      <c r="A6840" t="n">
        <v>53395</v>
      </c>
      <c r="B6840" s="12" t="n">
        <v>5</v>
      </c>
      <c r="C6840" s="7" t="n">
        <v>28</v>
      </c>
      <c r="D6840" s="34" t="s">
        <v>3</v>
      </c>
      <c r="E6840" s="61" t="n">
        <v>47</v>
      </c>
      <c r="F6840" s="7" t="n">
        <v>61456</v>
      </c>
      <c r="G6840" s="7" t="n">
        <v>2</v>
      </c>
      <c r="H6840" s="7" t="n">
        <v>0</v>
      </c>
      <c r="I6840" s="7" t="s">
        <v>99</v>
      </c>
      <c r="J6840" s="34" t="s">
        <v>3</v>
      </c>
      <c r="K6840" s="7" t="n">
        <v>8</v>
      </c>
      <c r="L6840" s="7" t="n">
        <v>28</v>
      </c>
      <c r="M6840" s="34" t="s">
        <v>3</v>
      </c>
      <c r="N6840" s="15" t="n">
        <v>74</v>
      </c>
      <c r="O6840" s="7" t="n">
        <v>65</v>
      </c>
      <c r="P6840" s="34" t="s">
        <v>3</v>
      </c>
      <c r="Q6840" s="7" t="n">
        <v>0</v>
      </c>
      <c r="R6840" s="7" t="n">
        <v>1</v>
      </c>
      <c r="S6840" s="7" t="n">
        <v>3</v>
      </c>
      <c r="T6840" s="7" t="n">
        <v>9</v>
      </c>
      <c r="U6840" s="7" t="n">
        <v>28</v>
      </c>
      <c r="V6840" s="34" t="s">
        <v>3</v>
      </c>
      <c r="W6840" s="15" t="n">
        <v>74</v>
      </c>
      <c r="X6840" s="7" t="n">
        <v>65</v>
      </c>
      <c r="Y6840" s="34" t="s">
        <v>3</v>
      </c>
      <c r="Z6840" s="7" t="n">
        <v>0</v>
      </c>
      <c r="AA6840" s="7" t="n">
        <v>2</v>
      </c>
      <c r="AB6840" s="7" t="n">
        <v>3</v>
      </c>
      <c r="AC6840" s="7" t="n">
        <v>9</v>
      </c>
      <c r="AD6840" s="7" t="n">
        <v>1</v>
      </c>
      <c r="AE6840" s="13" t="n">
        <f t="normal" ca="1">A6844</f>
        <v>0</v>
      </c>
    </row>
    <row r="6841" spans="1:6">
      <c r="A6841" t="s">
        <v>4</v>
      </c>
      <c r="B6841" s="4" t="s">
        <v>5</v>
      </c>
      <c r="C6841" s="4" t="s">
        <v>10</v>
      </c>
      <c r="D6841" s="4" t="s">
        <v>14</v>
      </c>
      <c r="E6841" s="4" t="s">
        <v>14</v>
      </c>
      <c r="F6841" s="4" t="s">
        <v>6</v>
      </c>
    </row>
    <row r="6842" spans="1:6">
      <c r="A6842" t="n">
        <v>53443</v>
      </c>
      <c r="B6842" s="61" t="n">
        <v>47</v>
      </c>
      <c r="C6842" s="7" t="n">
        <v>61456</v>
      </c>
      <c r="D6842" s="7" t="n">
        <v>0</v>
      </c>
      <c r="E6842" s="7" t="n">
        <v>0</v>
      </c>
      <c r="F6842" s="7" t="s">
        <v>100</v>
      </c>
    </row>
    <row r="6843" spans="1:6">
      <c r="A6843" t="s">
        <v>4</v>
      </c>
      <c r="B6843" s="4" t="s">
        <v>5</v>
      </c>
      <c r="C6843" s="4" t="s">
        <v>14</v>
      </c>
      <c r="D6843" s="4" t="s">
        <v>10</v>
      </c>
      <c r="E6843" s="4" t="s">
        <v>24</v>
      </c>
    </row>
    <row r="6844" spans="1:6">
      <c r="A6844" t="n">
        <v>53456</v>
      </c>
      <c r="B6844" s="37" t="n">
        <v>58</v>
      </c>
      <c r="C6844" s="7" t="n">
        <v>0</v>
      </c>
      <c r="D6844" s="7" t="n">
        <v>300</v>
      </c>
      <c r="E6844" s="7" t="n">
        <v>1</v>
      </c>
    </row>
    <row r="6845" spans="1:6">
      <c r="A6845" t="s">
        <v>4</v>
      </c>
      <c r="B6845" s="4" t="s">
        <v>5</v>
      </c>
      <c r="C6845" s="4" t="s">
        <v>14</v>
      </c>
      <c r="D6845" s="4" t="s">
        <v>10</v>
      </c>
    </row>
    <row r="6846" spans="1:6">
      <c r="A6846" t="n">
        <v>53464</v>
      </c>
      <c r="B6846" s="37" t="n">
        <v>58</v>
      </c>
      <c r="C6846" s="7" t="n">
        <v>255</v>
      </c>
      <c r="D6846" s="7" t="n">
        <v>0</v>
      </c>
    </row>
    <row r="6847" spans="1:6">
      <c r="A6847" t="s">
        <v>4</v>
      </c>
      <c r="B6847" s="4" t="s">
        <v>5</v>
      </c>
      <c r="C6847" s="4" t="s">
        <v>14</v>
      </c>
      <c r="D6847" s="4" t="s">
        <v>14</v>
      </c>
      <c r="E6847" s="4" t="s">
        <v>14</v>
      </c>
      <c r="F6847" s="4" t="s">
        <v>14</v>
      </c>
    </row>
    <row r="6848" spans="1:6">
      <c r="A6848" t="n">
        <v>53468</v>
      </c>
      <c r="B6848" s="8" t="n">
        <v>14</v>
      </c>
      <c r="C6848" s="7" t="n">
        <v>0</v>
      </c>
      <c r="D6848" s="7" t="n">
        <v>0</v>
      </c>
      <c r="E6848" s="7" t="n">
        <v>0</v>
      </c>
      <c r="F6848" s="7" t="n">
        <v>64</v>
      </c>
    </row>
    <row r="6849" spans="1:31">
      <c r="A6849" t="s">
        <v>4</v>
      </c>
      <c r="B6849" s="4" t="s">
        <v>5</v>
      </c>
      <c r="C6849" s="4" t="s">
        <v>14</v>
      </c>
      <c r="D6849" s="4" t="s">
        <v>10</v>
      </c>
    </row>
    <row r="6850" spans="1:31">
      <c r="A6850" t="n">
        <v>53473</v>
      </c>
      <c r="B6850" s="29" t="n">
        <v>22</v>
      </c>
      <c r="C6850" s="7" t="n">
        <v>0</v>
      </c>
      <c r="D6850" s="7" t="n">
        <v>4137</v>
      </c>
    </row>
    <row r="6851" spans="1:31">
      <c r="A6851" t="s">
        <v>4</v>
      </c>
      <c r="B6851" s="4" t="s">
        <v>5</v>
      </c>
      <c r="C6851" s="4" t="s">
        <v>14</v>
      </c>
      <c r="D6851" s="4" t="s">
        <v>10</v>
      </c>
    </row>
    <row r="6852" spans="1:31">
      <c r="A6852" t="n">
        <v>53477</v>
      </c>
      <c r="B6852" s="37" t="n">
        <v>58</v>
      </c>
      <c r="C6852" s="7" t="n">
        <v>5</v>
      </c>
      <c r="D6852" s="7" t="n">
        <v>300</v>
      </c>
    </row>
    <row r="6853" spans="1:31">
      <c r="A6853" t="s">
        <v>4</v>
      </c>
      <c r="B6853" s="4" t="s">
        <v>5</v>
      </c>
      <c r="C6853" s="4" t="s">
        <v>24</v>
      </c>
      <c r="D6853" s="4" t="s">
        <v>10</v>
      </c>
    </row>
    <row r="6854" spans="1:31">
      <c r="A6854" t="n">
        <v>53481</v>
      </c>
      <c r="B6854" s="62" t="n">
        <v>103</v>
      </c>
      <c r="C6854" s="7" t="n">
        <v>0</v>
      </c>
      <c r="D6854" s="7" t="n">
        <v>300</v>
      </c>
    </row>
    <row r="6855" spans="1:31">
      <c r="A6855" t="s">
        <v>4</v>
      </c>
      <c r="B6855" s="4" t="s">
        <v>5</v>
      </c>
      <c r="C6855" s="4" t="s">
        <v>14</v>
      </c>
    </row>
    <row r="6856" spans="1:31">
      <c r="A6856" t="n">
        <v>53488</v>
      </c>
      <c r="B6856" s="35" t="n">
        <v>64</v>
      </c>
      <c r="C6856" s="7" t="n">
        <v>7</v>
      </c>
    </row>
    <row r="6857" spans="1:31">
      <c r="A6857" t="s">
        <v>4</v>
      </c>
      <c r="B6857" s="4" t="s">
        <v>5</v>
      </c>
      <c r="C6857" s="4" t="s">
        <v>14</v>
      </c>
      <c r="D6857" s="4" t="s">
        <v>10</v>
      </c>
    </row>
    <row r="6858" spans="1:31">
      <c r="A6858" t="n">
        <v>53490</v>
      </c>
      <c r="B6858" s="63" t="n">
        <v>72</v>
      </c>
      <c r="C6858" s="7" t="n">
        <v>5</v>
      </c>
      <c r="D6858" s="7" t="n">
        <v>0</v>
      </c>
    </row>
    <row r="6859" spans="1:31">
      <c r="A6859" t="s">
        <v>4</v>
      </c>
      <c r="B6859" s="4" t="s">
        <v>5</v>
      </c>
      <c r="C6859" s="4" t="s">
        <v>14</v>
      </c>
      <c r="D6859" s="34" t="s">
        <v>52</v>
      </c>
      <c r="E6859" s="4" t="s">
        <v>5</v>
      </c>
      <c r="F6859" s="4" t="s">
        <v>14</v>
      </c>
      <c r="G6859" s="4" t="s">
        <v>10</v>
      </c>
      <c r="H6859" s="34" t="s">
        <v>53</v>
      </c>
      <c r="I6859" s="4" t="s">
        <v>14</v>
      </c>
      <c r="J6859" s="4" t="s">
        <v>9</v>
      </c>
      <c r="K6859" s="4" t="s">
        <v>14</v>
      </c>
      <c r="L6859" s="4" t="s">
        <v>14</v>
      </c>
      <c r="M6859" s="4" t="s">
        <v>25</v>
      </c>
    </row>
    <row r="6860" spans="1:31">
      <c r="A6860" t="n">
        <v>53494</v>
      </c>
      <c r="B6860" s="12" t="n">
        <v>5</v>
      </c>
      <c r="C6860" s="7" t="n">
        <v>28</v>
      </c>
      <c r="D6860" s="34" t="s">
        <v>3</v>
      </c>
      <c r="E6860" s="10" t="n">
        <v>162</v>
      </c>
      <c r="F6860" s="7" t="n">
        <v>4</v>
      </c>
      <c r="G6860" s="7" t="n">
        <v>4137</v>
      </c>
      <c r="H6860" s="34" t="s">
        <v>3</v>
      </c>
      <c r="I6860" s="7" t="n">
        <v>0</v>
      </c>
      <c r="J6860" s="7" t="n">
        <v>1</v>
      </c>
      <c r="K6860" s="7" t="n">
        <v>2</v>
      </c>
      <c r="L6860" s="7" t="n">
        <v>1</v>
      </c>
      <c r="M6860" s="13" t="n">
        <f t="normal" ca="1">A6866</f>
        <v>0</v>
      </c>
    </row>
    <row r="6861" spans="1:31">
      <c r="A6861" t="s">
        <v>4</v>
      </c>
      <c r="B6861" s="4" t="s">
        <v>5</v>
      </c>
      <c r="C6861" s="4" t="s">
        <v>14</v>
      </c>
      <c r="D6861" s="4" t="s">
        <v>6</v>
      </c>
    </row>
    <row r="6862" spans="1:31">
      <c r="A6862" t="n">
        <v>53511</v>
      </c>
      <c r="B6862" s="9" t="n">
        <v>2</v>
      </c>
      <c r="C6862" s="7" t="n">
        <v>10</v>
      </c>
      <c r="D6862" s="7" t="s">
        <v>101</v>
      </c>
    </row>
    <row r="6863" spans="1:31">
      <c r="A6863" t="s">
        <v>4</v>
      </c>
      <c r="B6863" s="4" t="s">
        <v>5</v>
      </c>
      <c r="C6863" s="4" t="s">
        <v>10</v>
      </c>
    </row>
    <row r="6864" spans="1:31">
      <c r="A6864" t="n">
        <v>53528</v>
      </c>
      <c r="B6864" s="41" t="n">
        <v>16</v>
      </c>
      <c r="C6864" s="7" t="n">
        <v>0</v>
      </c>
    </row>
    <row r="6865" spans="1:13">
      <c r="A6865" t="s">
        <v>4</v>
      </c>
      <c r="B6865" s="4" t="s">
        <v>5</v>
      </c>
      <c r="C6865" s="4" t="s">
        <v>14</v>
      </c>
      <c r="D6865" s="4" t="s">
        <v>10</v>
      </c>
      <c r="E6865" s="4" t="s">
        <v>10</v>
      </c>
      <c r="F6865" s="4" t="s">
        <v>10</v>
      </c>
      <c r="G6865" s="4" t="s">
        <v>10</v>
      </c>
      <c r="H6865" s="4" t="s">
        <v>10</v>
      </c>
      <c r="I6865" s="4" t="s">
        <v>10</v>
      </c>
      <c r="J6865" s="4" t="s">
        <v>10</v>
      </c>
      <c r="K6865" s="4" t="s">
        <v>10</v>
      </c>
      <c r="L6865" s="4" t="s">
        <v>10</v>
      </c>
      <c r="M6865" s="4" t="s">
        <v>10</v>
      </c>
      <c r="N6865" s="4" t="s">
        <v>9</v>
      </c>
      <c r="O6865" s="4" t="s">
        <v>9</v>
      </c>
      <c r="P6865" s="4" t="s">
        <v>9</v>
      </c>
      <c r="Q6865" s="4" t="s">
        <v>9</v>
      </c>
      <c r="R6865" s="4" t="s">
        <v>14</v>
      </c>
      <c r="S6865" s="4" t="s">
        <v>6</v>
      </c>
    </row>
    <row r="6866" spans="1:13">
      <c r="A6866" t="n">
        <v>53531</v>
      </c>
      <c r="B6866" s="64" t="n">
        <v>75</v>
      </c>
      <c r="C6866" s="7" t="n">
        <v>0</v>
      </c>
      <c r="D6866" s="7" t="n">
        <v>0</v>
      </c>
      <c r="E6866" s="7" t="n">
        <v>0</v>
      </c>
      <c r="F6866" s="7" t="n">
        <v>1024</v>
      </c>
      <c r="G6866" s="7" t="n">
        <v>720</v>
      </c>
      <c r="H6866" s="7" t="n">
        <v>0</v>
      </c>
      <c r="I6866" s="7" t="n">
        <v>0</v>
      </c>
      <c r="J6866" s="7" t="n">
        <v>0</v>
      </c>
      <c r="K6866" s="7" t="n">
        <v>0</v>
      </c>
      <c r="L6866" s="7" t="n">
        <v>1024</v>
      </c>
      <c r="M6866" s="7" t="n">
        <v>720</v>
      </c>
      <c r="N6866" s="7" t="n">
        <v>1065353216</v>
      </c>
      <c r="O6866" s="7" t="n">
        <v>1065353216</v>
      </c>
      <c r="P6866" s="7" t="n">
        <v>1065353216</v>
      </c>
      <c r="Q6866" s="7" t="n">
        <v>0</v>
      </c>
      <c r="R6866" s="7" t="n">
        <v>1</v>
      </c>
      <c r="S6866" s="7" t="s">
        <v>486</v>
      </c>
    </row>
    <row r="6867" spans="1:13">
      <c r="A6867" t="s">
        <v>4</v>
      </c>
      <c r="B6867" s="4" t="s">
        <v>5</v>
      </c>
      <c r="C6867" s="4" t="s">
        <v>14</v>
      </c>
      <c r="D6867" s="4" t="s">
        <v>14</v>
      </c>
      <c r="E6867" s="4" t="s">
        <v>14</v>
      </c>
      <c r="F6867" s="4" t="s">
        <v>24</v>
      </c>
      <c r="G6867" s="4" t="s">
        <v>24</v>
      </c>
      <c r="H6867" s="4" t="s">
        <v>24</v>
      </c>
      <c r="I6867" s="4" t="s">
        <v>24</v>
      </c>
      <c r="J6867" s="4" t="s">
        <v>24</v>
      </c>
    </row>
    <row r="6868" spans="1:13">
      <c r="A6868" t="n">
        <v>53579</v>
      </c>
      <c r="B6868" s="65" t="n">
        <v>76</v>
      </c>
      <c r="C6868" s="7" t="n">
        <v>0</v>
      </c>
      <c r="D6868" s="7" t="n">
        <v>9</v>
      </c>
      <c r="E6868" s="7" t="n">
        <v>2</v>
      </c>
      <c r="F6868" s="7" t="n">
        <v>0</v>
      </c>
      <c r="G6868" s="7" t="n">
        <v>0</v>
      </c>
      <c r="H6868" s="7" t="n">
        <v>0</v>
      </c>
      <c r="I6868" s="7" t="n">
        <v>0</v>
      </c>
      <c r="J6868" s="7" t="n">
        <v>0</v>
      </c>
    </row>
    <row r="6869" spans="1:13">
      <c r="A6869" t="s">
        <v>4</v>
      </c>
      <c r="B6869" s="4" t="s">
        <v>5</v>
      </c>
      <c r="C6869" s="4" t="s">
        <v>14</v>
      </c>
      <c r="D6869" s="4" t="s">
        <v>10</v>
      </c>
      <c r="E6869" s="4" t="s">
        <v>14</v>
      </c>
      <c r="F6869" s="4" t="s">
        <v>6</v>
      </c>
    </row>
    <row r="6870" spans="1:13">
      <c r="A6870" t="n">
        <v>53603</v>
      </c>
      <c r="B6870" s="26" t="n">
        <v>39</v>
      </c>
      <c r="C6870" s="7" t="n">
        <v>10</v>
      </c>
      <c r="D6870" s="7" t="n">
        <v>65533</v>
      </c>
      <c r="E6870" s="7" t="n">
        <v>200</v>
      </c>
      <c r="F6870" s="7" t="s">
        <v>487</v>
      </c>
    </row>
    <row r="6871" spans="1:13">
      <c r="A6871" t="s">
        <v>4</v>
      </c>
      <c r="B6871" s="4" t="s">
        <v>5</v>
      </c>
      <c r="C6871" s="4" t="s">
        <v>14</v>
      </c>
      <c r="D6871" s="4" t="s">
        <v>10</v>
      </c>
      <c r="E6871" s="4" t="s">
        <v>14</v>
      </c>
      <c r="F6871" s="4" t="s">
        <v>6</v>
      </c>
    </row>
    <row r="6872" spans="1:13">
      <c r="A6872" t="n">
        <v>53627</v>
      </c>
      <c r="B6872" s="26" t="n">
        <v>39</v>
      </c>
      <c r="C6872" s="7" t="n">
        <v>10</v>
      </c>
      <c r="D6872" s="7" t="n">
        <v>65533</v>
      </c>
      <c r="E6872" s="7" t="n">
        <v>201</v>
      </c>
      <c r="F6872" s="7" t="s">
        <v>396</v>
      </c>
    </row>
    <row r="6873" spans="1:13">
      <c r="A6873" t="s">
        <v>4</v>
      </c>
      <c r="B6873" s="4" t="s">
        <v>5</v>
      </c>
      <c r="C6873" s="4" t="s">
        <v>14</v>
      </c>
      <c r="D6873" s="4" t="s">
        <v>10</v>
      </c>
      <c r="E6873" s="4" t="s">
        <v>14</v>
      </c>
      <c r="F6873" s="4" t="s">
        <v>6</v>
      </c>
    </row>
    <row r="6874" spans="1:13">
      <c r="A6874" t="n">
        <v>53651</v>
      </c>
      <c r="B6874" s="26" t="n">
        <v>39</v>
      </c>
      <c r="C6874" s="7" t="n">
        <v>10</v>
      </c>
      <c r="D6874" s="7" t="n">
        <v>65533</v>
      </c>
      <c r="E6874" s="7" t="n">
        <v>203</v>
      </c>
      <c r="F6874" s="7" t="s">
        <v>393</v>
      </c>
    </row>
    <row r="6875" spans="1:13">
      <c r="A6875" t="s">
        <v>4</v>
      </c>
      <c r="B6875" s="4" t="s">
        <v>5</v>
      </c>
      <c r="C6875" s="4" t="s">
        <v>14</v>
      </c>
      <c r="D6875" s="4" t="s">
        <v>10</v>
      </c>
      <c r="E6875" s="4" t="s">
        <v>14</v>
      </c>
      <c r="F6875" s="4" t="s">
        <v>6</v>
      </c>
    </row>
    <row r="6876" spans="1:13">
      <c r="A6876" t="n">
        <v>53675</v>
      </c>
      <c r="B6876" s="26" t="n">
        <v>39</v>
      </c>
      <c r="C6876" s="7" t="n">
        <v>10</v>
      </c>
      <c r="D6876" s="7" t="n">
        <v>65533</v>
      </c>
      <c r="E6876" s="7" t="n">
        <v>204</v>
      </c>
      <c r="F6876" s="7" t="s">
        <v>488</v>
      </c>
    </row>
    <row r="6877" spans="1:13">
      <c r="A6877" t="s">
        <v>4</v>
      </c>
      <c r="B6877" s="4" t="s">
        <v>5</v>
      </c>
      <c r="C6877" s="4" t="s">
        <v>14</v>
      </c>
      <c r="D6877" s="4" t="s">
        <v>10</v>
      </c>
      <c r="E6877" s="4" t="s">
        <v>14</v>
      </c>
      <c r="F6877" s="4" t="s">
        <v>6</v>
      </c>
    </row>
    <row r="6878" spans="1:13">
      <c r="A6878" t="n">
        <v>53699</v>
      </c>
      <c r="B6878" s="26" t="n">
        <v>39</v>
      </c>
      <c r="C6878" s="7" t="n">
        <v>10</v>
      </c>
      <c r="D6878" s="7" t="n">
        <v>65533</v>
      </c>
      <c r="E6878" s="7" t="n">
        <v>205</v>
      </c>
      <c r="F6878" s="7" t="s">
        <v>489</v>
      </c>
    </row>
    <row r="6879" spans="1:13">
      <c r="A6879" t="s">
        <v>4</v>
      </c>
      <c r="B6879" s="4" t="s">
        <v>5</v>
      </c>
      <c r="C6879" s="4" t="s">
        <v>14</v>
      </c>
      <c r="D6879" s="4" t="s">
        <v>10</v>
      </c>
      <c r="E6879" s="4" t="s">
        <v>14</v>
      </c>
      <c r="F6879" s="4" t="s">
        <v>6</v>
      </c>
    </row>
    <row r="6880" spans="1:13">
      <c r="A6880" t="n">
        <v>53723</v>
      </c>
      <c r="B6880" s="26" t="n">
        <v>39</v>
      </c>
      <c r="C6880" s="7" t="n">
        <v>10</v>
      </c>
      <c r="D6880" s="7" t="n">
        <v>65533</v>
      </c>
      <c r="E6880" s="7" t="n">
        <v>206</v>
      </c>
      <c r="F6880" s="7" t="s">
        <v>490</v>
      </c>
    </row>
    <row r="6881" spans="1:19">
      <c r="A6881" t="s">
        <v>4</v>
      </c>
      <c r="B6881" s="4" t="s">
        <v>5</v>
      </c>
      <c r="C6881" s="4" t="s">
        <v>14</v>
      </c>
      <c r="D6881" s="4" t="s">
        <v>10</v>
      </c>
      <c r="E6881" s="4" t="s">
        <v>14</v>
      </c>
      <c r="F6881" s="4" t="s">
        <v>6</v>
      </c>
    </row>
    <row r="6882" spans="1:19">
      <c r="A6882" t="n">
        <v>53747</v>
      </c>
      <c r="B6882" s="26" t="n">
        <v>39</v>
      </c>
      <c r="C6882" s="7" t="n">
        <v>10</v>
      </c>
      <c r="D6882" s="7" t="n">
        <v>65533</v>
      </c>
      <c r="E6882" s="7" t="n">
        <v>207</v>
      </c>
      <c r="F6882" s="7" t="s">
        <v>491</v>
      </c>
    </row>
    <row r="6883" spans="1:19">
      <c r="A6883" t="s">
        <v>4</v>
      </c>
      <c r="B6883" s="4" t="s">
        <v>5</v>
      </c>
      <c r="C6883" s="4" t="s">
        <v>14</v>
      </c>
      <c r="D6883" s="4" t="s">
        <v>10</v>
      </c>
      <c r="E6883" s="4" t="s">
        <v>14</v>
      </c>
      <c r="F6883" s="4" t="s">
        <v>6</v>
      </c>
    </row>
    <row r="6884" spans="1:19">
      <c r="A6884" t="n">
        <v>53771</v>
      </c>
      <c r="B6884" s="26" t="n">
        <v>39</v>
      </c>
      <c r="C6884" s="7" t="n">
        <v>10</v>
      </c>
      <c r="D6884" s="7" t="n">
        <v>65533</v>
      </c>
      <c r="E6884" s="7" t="n">
        <v>208</v>
      </c>
      <c r="F6884" s="7" t="s">
        <v>492</v>
      </c>
    </row>
    <row r="6885" spans="1:19">
      <c r="A6885" t="s">
        <v>4</v>
      </c>
      <c r="B6885" s="4" t="s">
        <v>5</v>
      </c>
      <c r="C6885" s="4" t="s">
        <v>14</v>
      </c>
      <c r="D6885" s="4" t="s">
        <v>10</v>
      </c>
      <c r="E6885" s="4" t="s">
        <v>14</v>
      </c>
      <c r="F6885" s="4" t="s">
        <v>6</v>
      </c>
    </row>
    <row r="6886" spans="1:19">
      <c r="A6886" t="n">
        <v>53795</v>
      </c>
      <c r="B6886" s="26" t="n">
        <v>39</v>
      </c>
      <c r="C6886" s="7" t="n">
        <v>10</v>
      </c>
      <c r="D6886" s="7" t="n">
        <v>65533</v>
      </c>
      <c r="E6886" s="7" t="n">
        <v>210</v>
      </c>
      <c r="F6886" s="7" t="s">
        <v>493</v>
      </c>
    </row>
    <row r="6887" spans="1:19">
      <c r="A6887" t="s">
        <v>4</v>
      </c>
      <c r="B6887" s="4" t="s">
        <v>5</v>
      </c>
      <c r="C6887" s="4" t="s">
        <v>10</v>
      </c>
      <c r="D6887" s="4" t="s">
        <v>6</v>
      </c>
      <c r="E6887" s="4" t="s">
        <v>6</v>
      </c>
      <c r="F6887" s="4" t="s">
        <v>6</v>
      </c>
      <c r="G6887" s="4" t="s">
        <v>14</v>
      </c>
      <c r="H6887" s="4" t="s">
        <v>9</v>
      </c>
      <c r="I6887" s="4" t="s">
        <v>24</v>
      </c>
      <c r="J6887" s="4" t="s">
        <v>24</v>
      </c>
      <c r="K6887" s="4" t="s">
        <v>24</v>
      </c>
      <c r="L6887" s="4" t="s">
        <v>24</v>
      </c>
      <c r="M6887" s="4" t="s">
        <v>24</v>
      </c>
      <c r="N6887" s="4" t="s">
        <v>24</v>
      </c>
      <c r="O6887" s="4" t="s">
        <v>24</v>
      </c>
      <c r="P6887" s="4" t="s">
        <v>6</v>
      </c>
      <c r="Q6887" s="4" t="s">
        <v>6</v>
      </c>
      <c r="R6887" s="4" t="s">
        <v>9</v>
      </c>
      <c r="S6887" s="4" t="s">
        <v>14</v>
      </c>
      <c r="T6887" s="4" t="s">
        <v>9</v>
      </c>
      <c r="U6887" s="4" t="s">
        <v>9</v>
      </c>
      <c r="V6887" s="4" t="s">
        <v>10</v>
      </c>
    </row>
    <row r="6888" spans="1:19">
      <c r="A6888" t="n">
        <v>53819</v>
      </c>
      <c r="B6888" s="21" t="n">
        <v>19</v>
      </c>
      <c r="C6888" s="7" t="n">
        <v>7033</v>
      </c>
      <c r="D6888" s="7" t="s">
        <v>397</v>
      </c>
      <c r="E6888" s="7" t="s">
        <v>398</v>
      </c>
      <c r="F6888" s="7" t="s">
        <v>13</v>
      </c>
      <c r="G6888" s="7" t="n">
        <v>0</v>
      </c>
      <c r="H6888" s="7" t="n">
        <v>1</v>
      </c>
      <c r="I6888" s="7" t="n">
        <v>0</v>
      </c>
      <c r="J6888" s="7" t="n">
        <v>0</v>
      </c>
      <c r="K6888" s="7" t="n">
        <v>0</v>
      </c>
      <c r="L6888" s="7" t="n">
        <v>0</v>
      </c>
      <c r="M6888" s="7" t="n">
        <v>1</v>
      </c>
      <c r="N6888" s="7" t="n">
        <v>1.60000002384186</v>
      </c>
      <c r="O6888" s="7" t="n">
        <v>0.0900000035762787</v>
      </c>
      <c r="P6888" s="7" t="s">
        <v>13</v>
      </c>
      <c r="Q6888" s="7" t="s">
        <v>13</v>
      </c>
      <c r="R6888" s="7" t="n">
        <v>-1</v>
      </c>
      <c r="S6888" s="7" t="n">
        <v>0</v>
      </c>
      <c r="T6888" s="7" t="n">
        <v>0</v>
      </c>
      <c r="U6888" s="7" t="n">
        <v>0</v>
      </c>
      <c r="V6888" s="7" t="n">
        <v>0</v>
      </c>
    </row>
    <row r="6889" spans="1:19">
      <c r="A6889" t="s">
        <v>4</v>
      </c>
      <c r="B6889" s="4" t="s">
        <v>5</v>
      </c>
      <c r="C6889" s="4" t="s">
        <v>10</v>
      </c>
      <c r="D6889" s="4" t="s">
        <v>6</v>
      </c>
      <c r="E6889" s="4" t="s">
        <v>6</v>
      </c>
      <c r="F6889" s="4" t="s">
        <v>6</v>
      </c>
      <c r="G6889" s="4" t="s">
        <v>14</v>
      </c>
      <c r="H6889" s="4" t="s">
        <v>9</v>
      </c>
      <c r="I6889" s="4" t="s">
        <v>24</v>
      </c>
      <c r="J6889" s="4" t="s">
        <v>24</v>
      </c>
      <c r="K6889" s="4" t="s">
        <v>24</v>
      </c>
      <c r="L6889" s="4" t="s">
        <v>24</v>
      </c>
      <c r="M6889" s="4" t="s">
        <v>24</v>
      </c>
      <c r="N6889" s="4" t="s">
        <v>24</v>
      </c>
      <c r="O6889" s="4" t="s">
        <v>24</v>
      </c>
      <c r="P6889" s="4" t="s">
        <v>6</v>
      </c>
      <c r="Q6889" s="4" t="s">
        <v>6</v>
      </c>
      <c r="R6889" s="4" t="s">
        <v>9</v>
      </c>
      <c r="S6889" s="4" t="s">
        <v>14</v>
      </c>
      <c r="T6889" s="4" t="s">
        <v>9</v>
      </c>
      <c r="U6889" s="4" t="s">
        <v>9</v>
      </c>
      <c r="V6889" s="4" t="s">
        <v>10</v>
      </c>
    </row>
    <row r="6890" spans="1:19">
      <c r="A6890" t="n">
        <v>53890</v>
      </c>
      <c r="B6890" s="21" t="n">
        <v>19</v>
      </c>
      <c r="C6890" s="7" t="n">
        <v>7032</v>
      </c>
      <c r="D6890" s="7" t="s">
        <v>106</v>
      </c>
      <c r="E6890" s="7" t="s">
        <v>107</v>
      </c>
      <c r="F6890" s="7" t="s">
        <v>13</v>
      </c>
      <c r="G6890" s="7" t="n">
        <v>0</v>
      </c>
      <c r="H6890" s="7" t="n">
        <v>1</v>
      </c>
      <c r="I6890" s="7" t="n">
        <v>0</v>
      </c>
      <c r="J6890" s="7" t="n">
        <v>0</v>
      </c>
      <c r="K6890" s="7" t="n">
        <v>0</v>
      </c>
      <c r="L6890" s="7" t="n">
        <v>0</v>
      </c>
      <c r="M6890" s="7" t="n">
        <v>1</v>
      </c>
      <c r="N6890" s="7" t="n">
        <v>1.60000002384186</v>
      </c>
      <c r="O6890" s="7" t="n">
        <v>0.0900000035762787</v>
      </c>
      <c r="P6890" s="7" t="s">
        <v>13</v>
      </c>
      <c r="Q6890" s="7" t="s">
        <v>13</v>
      </c>
      <c r="R6890" s="7" t="n">
        <v>-1</v>
      </c>
      <c r="S6890" s="7" t="n">
        <v>0</v>
      </c>
      <c r="T6890" s="7" t="n">
        <v>0</v>
      </c>
      <c r="U6890" s="7" t="n">
        <v>0</v>
      </c>
      <c r="V6890" s="7" t="n">
        <v>0</v>
      </c>
    </row>
    <row r="6891" spans="1:19">
      <c r="A6891" t="s">
        <v>4</v>
      </c>
      <c r="B6891" s="4" t="s">
        <v>5</v>
      </c>
      <c r="C6891" s="4" t="s">
        <v>10</v>
      </c>
      <c r="D6891" s="4" t="s">
        <v>6</v>
      </c>
      <c r="E6891" s="4" t="s">
        <v>6</v>
      </c>
      <c r="F6891" s="4" t="s">
        <v>6</v>
      </c>
      <c r="G6891" s="4" t="s">
        <v>14</v>
      </c>
      <c r="H6891" s="4" t="s">
        <v>9</v>
      </c>
      <c r="I6891" s="4" t="s">
        <v>24</v>
      </c>
      <c r="J6891" s="4" t="s">
        <v>24</v>
      </c>
      <c r="K6891" s="4" t="s">
        <v>24</v>
      </c>
      <c r="L6891" s="4" t="s">
        <v>24</v>
      </c>
      <c r="M6891" s="4" t="s">
        <v>24</v>
      </c>
      <c r="N6891" s="4" t="s">
        <v>24</v>
      </c>
      <c r="O6891" s="4" t="s">
        <v>24</v>
      </c>
      <c r="P6891" s="4" t="s">
        <v>6</v>
      </c>
      <c r="Q6891" s="4" t="s">
        <v>6</v>
      </c>
      <c r="R6891" s="4" t="s">
        <v>9</v>
      </c>
      <c r="S6891" s="4" t="s">
        <v>14</v>
      </c>
      <c r="T6891" s="4" t="s">
        <v>9</v>
      </c>
      <c r="U6891" s="4" t="s">
        <v>9</v>
      </c>
      <c r="V6891" s="4" t="s">
        <v>10</v>
      </c>
    </row>
    <row r="6892" spans="1:19">
      <c r="A6892" t="n">
        <v>53960</v>
      </c>
      <c r="B6892" s="21" t="n">
        <v>19</v>
      </c>
      <c r="C6892" s="7" t="n">
        <v>24</v>
      </c>
      <c r="D6892" s="7" t="s">
        <v>108</v>
      </c>
      <c r="E6892" s="7" t="s">
        <v>109</v>
      </c>
      <c r="F6892" s="7" t="s">
        <v>13</v>
      </c>
      <c r="G6892" s="7" t="n">
        <v>0</v>
      </c>
      <c r="H6892" s="7" t="n">
        <v>1</v>
      </c>
      <c r="I6892" s="7" t="n">
        <v>0</v>
      </c>
      <c r="J6892" s="7" t="n">
        <v>0</v>
      </c>
      <c r="K6892" s="7" t="n">
        <v>0</v>
      </c>
      <c r="L6892" s="7" t="n">
        <v>0</v>
      </c>
      <c r="M6892" s="7" t="n">
        <v>1</v>
      </c>
      <c r="N6892" s="7" t="n">
        <v>1.60000002384186</v>
      </c>
      <c r="O6892" s="7" t="n">
        <v>0.0900000035762787</v>
      </c>
      <c r="P6892" s="7" t="s">
        <v>13</v>
      </c>
      <c r="Q6892" s="7" t="s">
        <v>13</v>
      </c>
      <c r="R6892" s="7" t="n">
        <v>-1</v>
      </c>
      <c r="S6892" s="7" t="n">
        <v>0</v>
      </c>
      <c r="T6892" s="7" t="n">
        <v>0</v>
      </c>
      <c r="U6892" s="7" t="n">
        <v>0</v>
      </c>
      <c r="V6892" s="7" t="n">
        <v>0</v>
      </c>
    </row>
    <row r="6893" spans="1:19">
      <c r="A6893" t="s">
        <v>4</v>
      </c>
      <c r="B6893" s="4" t="s">
        <v>5</v>
      </c>
      <c r="C6893" s="4" t="s">
        <v>10</v>
      </c>
      <c r="D6893" s="4" t="s">
        <v>6</v>
      </c>
      <c r="E6893" s="4" t="s">
        <v>6</v>
      </c>
      <c r="F6893" s="4" t="s">
        <v>6</v>
      </c>
      <c r="G6893" s="4" t="s">
        <v>14</v>
      </c>
      <c r="H6893" s="4" t="s">
        <v>9</v>
      </c>
      <c r="I6893" s="4" t="s">
        <v>24</v>
      </c>
      <c r="J6893" s="4" t="s">
        <v>24</v>
      </c>
      <c r="K6893" s="4" t="s">
        <v>24</v>
      </c>
      <c r="L6893" s="4" t="s">
        <v>24</v>
      </c>
      <c r="M6893" s="4" t="s">
        <v>24</v>
      </c>
      <c r="N6893" s="4" t="s">
        <v>24</v>
      </c>
      <c r="O6893" s="4" t="s">
        <v>24</v>
      </c>
      <c r="P6893" s="4" t="s">
        <v>6</v>
      </c>
      <c r="Q6893" s="4" t="s">
        <v>6</v>
      </c>
      <c r="R6893" s="4" t="s">
        <v>9</v>
      </c>
      <c r="S6893" s="4" t="s">
        <v>14</v>
      </c>
      <c r="T6893" s="4" t="s">
        <v>9</v>
      </c>
      <c r="U6893" s="4" t="s">
        <v>9</v>
      </c>
      <c r="V6893" s="4" t="s">
        <v>10</v>
      </c>
    </row>
    <row r="6894" spans="1:19">
      <c r="A6894" t="n">
        <v>54028</v>
      </c>
      <c r="B6894" s="21" t="n">
        <v>19</v>
      </c>
      <c r="C6894" s="7" t="n">
        <v>25</v>
      </c>
      <c r="D6894" s="7" t="s">
        <v>110</v>
      </c>
      <c r="E6894" s="7" t="s">
        <v>111</v>
      </c>
      <c r="F6894" s="7" t="s">
        <v>13</v>
      </c>
      <c r="G6894" s="7" t="n">
        <v>0</v>
      </c>
      <c r="H6894" s="7" t="n">
        <v>1</v>
      </c>
      <c r="I6894" s="7" t="n">
        <v>0</v>
      </c>
      <c r="J6894" s="7" t="n">
        <v>0</v>
      </c>
      <c r="K6894" s="7" t="n">
        <v>0</v>
      </c>
      <c r="L6894" s="7" t="n">
        <v>0</v>
      </c>
      <c r="M6894" s="7" t="n">
        <v>1</v>
      </c>
      <c r="N6894" s="7" t="n">
        <v>1.60000002384186</v>
      </c>
      <c r="O6894" s="7" t="n">
        <v>0.0900000035762787</v>
      </c>
      <c r="P6894" s="7" t="s">
        <v>13</v>
      </c>
      <c r="Q6894" s="7" t="s">
        <v>13</v>
      </c>
      <c r="R6894" s="7" t="n">
        <v>-1</v>
      </c>
      <c r="S6894" s="7" t="n">
        <v>0</v>
      </c>
      <c r="T6894" s="7" t="n">
        <v>0</v>
      </c>
      <c r="U6894" s="7" t="n">
        <v>0</v>
      </c>
      <c r="V6894" s="7" t="n">
        <v>0</v>
      </c>
    </row>
    <row r="6895" spans="1:19">
      <c r="A6895" t="s">
        <v>4</v>
      </c>
      <c r="B6895" s="4" t="s">
        <v>5</v>
      </c>
      <c r="C6895" s="4" t="s">
        <v>10</v>
      </c>
      <c r="D6895" s="4" t="s">
        <v>6</v>
      </c>
      <c r="E6895" s="4" t="s">
        <v>6</v>
      </c>
      <c r="F6895" s="4" t="s">
        <v>6</v>
      </c>
      <c r="G6895" s="4" t="s">
        <v>14</v>
      </c>
      <c r="H6895" s="4" t="s">
        <v>9</v>
      </c>
      <c r="I6895" s="4" t="s">
        <v>24</v>
      </c>
      <c r="J6895" s="4" t="s">
        <v>24</v>
      </c>
      <c r="K6895" s="4" t="s">
        <v>24</v>
      </c>
      <c r="L6895" s="4" t="s">
        <v>24</v>
      </c>
      <c r="M6895" s="4" t="s">
        <v>24</v>
      </c>
      <c r="N6895" s="4" t="s">
        <v>24</v>
      </c>
      <c r="O6895" s="4" t="s">
        <v>24</v>
      </c>
      <c r="P6895" s="4" t="s">
        <v>6</v>
      </c>
      <c r="Q6895" s="4" t="s">
        <v>6</v>
      </c>
      <c r="R6895" s="4" t="s">
        <v>9</v>
      </c>
      <c r="S6895" s="4" t="s">
        <v>14</v>
      </c>
      <c r="T6895" s="4" t="s">
        <v>9</v>
      </c>
      <c r="U6895" s="4" t="s">
        <v>9</v>
      </c>
      <c r="V6895" s="4" t="s">
        <v>10</v>
      </c>
    </row>
    <row r="6896" spans="1:19">
      <c r="A6896" t="n">
        <v>54100</v>
      </c>
      <c r="B6896" s="21" t="n">
        <v>19</v>
      </c>
      <c r="C6896" s="7" t="n">
        <v>1560</v>
      </c>
      <c r="D6896" s="7" t="s">
        <v>306</v>
      </c>
      <c r="E6896" s="7" t="s">
        <v>307</v>
      </c>
      <c r="F6896" s="7" t="s">
        <v>13</v>
      </c>
      <c r="G6896" s="7" t="n">
        <v>0</v>
      </c>
      <c r="H6896" s="7" t="n">
        <v>1</v>
      </c>
      <c r="I6896" s="7" t="n">
        <v>0</v>
      </c>
      <c r="J6896" s="7" t="n">
        <v>0</v>
      </c>
      <c r="K6896" s="7" t="n">
        <v>0</v>
      </c>
      <c r="L6896" s="7" t="n">
        <v>0</v>
      </c>
      <c r="M6896" s="7" t="n">
        <v>1</v>
      </c>
      <c r="N6896" s="7" t="n">
        <v>1.60000002384186</v>
      </c>
      <c r="O6896" s="7" t="n">
        <v>0.0900000035762787</v>
      </c>
      <c r="P6896" s="7" t="s">
        <v>308</v>
      </c>
      <c r="Q6896" s="7" t="s">
        <v>13</v>
      </c>
      <c r="R6896" s="7" t="n">
        <v>-1</v>
      </c>
      <c r="S6896" s="7" t="n">
        <v>0</v>
      </c>
      <c r="T6896" s="7" t="n">
        <v>0</v>
      </c>
      <c r="U6896" s="7" t="n">
        <v>0</v>
      </c>
      <c r="V6896" s="7" t="n">
        <v>0</v>
      </c>
    </row>
    <row r="6897" spans="1:22">
      <c r="A6897" t="s">
        <v>4</v>
      </c>
      <c r="B6897" s="4" t="s">
        <v>5</v>
      </c>
      <c r="C6897" s="4" t="s">
        <v>10</v>
      </c>
      <c r="D6897" s="4" t="s">
        <v>6</v>
      </c>
      <c r="E6897" s="4" t="s">
        <v>6</v>
      </c>
      <c r="F6897" s="4" t="s">
        <v>6</v>
      </c>
      <c r="G6897" s="4" t="s">
        <v>14</v>
      </c>
      <c r="H6897" s="4" t="s">
        <v>9</v>
      </c>
      <c r="I6897" s="4" t="s">
        <v>24</v>
      </c>
      <c r="J6897" s="4" t="s">
        <v>24</v>
      </c>
      <c r="K6897" s="4" t="s">
        <v>24</v>
      </c>
      <c r="L6897" s="4" t="s">
        <v>24</v>
      </c>
      <c r="M6897" s="4" t="s">
        <v>24</v>
      </c>
      <c r="N6897" s="4" t="s">
        <v>24</v>
      </c>
      <c r="O6897" s="4" t="s">
        <v>24</v>
      </c>
      <c r="P6897" s="4" t="s">
        <v>6</v>
      </c>
      <c r="Q6897" s="4" t="s">
        <v>6</v>
      </c>
      <c r="R6897" s="4" t="s">
        <v>9</v>
      </c>
      <c r="S6897" s="4" t="s">
        <v>14</v>
      </c>
      <c r="T6897" s="4" t="s">
        <v>9</v>
      </c>
      <c r="U6897" s="4" t="s">
        <v>9</v>
      </c>
      <c r="V6897" s="4" t="s">
        <v>10</v>
      </c>
    </row>
    <row r="6898" spans="1:22">
      <c r="A6898" t="n">
        <v>54184</v>
      </c>
      <c r="B6898" s="21" t="n">
        <v>19</v>
      </c>
      <c r="C6898" s="7" t="n">
        <v>1561</v>
      </c>
      <c r="D6898" s="7" t="s">
        <v>309</v>
      </c>
      <c r="E6898" s="7" t="s">
        <v>310</v>
      </c>
      <c r="F6898" s="7" t="s">
        <v>13</v>
      </c>
      <c r="G6898" s="7" t="n">
        <v>0</v>
      </c>
      <c r="H6898" s="7" t="n">
        <v>1</v>
      </c>
      <c r="I6898" s="7" t="n">
        <v>0</v>
      </c>
      <c r="J6898" s="7" t="n">
        <v>0</v>
      </c>
      <c r="K6898" s="7" t="n">
        <v>0</v>
      </c>
      <c r="L6898" s="7" t="n">
        <v>0</v>
      </c>
      <c r="M6898" s="7" t="n">
        <v>1</v>
      </c>
      <c r="N6898" s="7" t="n">
        <v>1.60000002384186</v>
      </c>
      <c r="O6898" s="7" t="n">
        <v>0.0900000035762787</v>
      </c>
      <c r="P6898" s="7" t="s">
        <v>17</v>
      </c>
      <c r="Q6898" s="7" t="s">
        <v>13</v>
      </c>
      <c r="R6898" s="7" t="n">
        <v>-1</v>
      </c>
      <c r="S6898" s="7" t="n">
        <v>0</v>
      </c>
      <c r="T6898" s="7" t="n">
        <v>0</v>
      </c>
      <c r="U6898" s="7" t="n">
        <v>0</v>
      </c>
      <c r="V6898" s="7" t="n">
        <v>0</v>
      </c>
    </row>
    <row r="6899" spans="1:22">
      <c r="A6899" t="s">
        <v>4</v>
      </c>
      <c r="B6899" s="4" t="s">
        <v>5</v>
      </c>
      <c r="C6899" s="4" t="s">
        <v>10</v>
      </c>
      <c r="D6899" s="4" t="s">
        <v>6</v>
      </c>
      <c r="E6899" s="4" t="s">
        <v>6</v>
      </c>
      <c r="F6899" s="4" t="s">
        <v>6</v>
      </c>
      <c r="G6899" s="4" t="s">
        <v>14</v>
      </c>
      <c r="H6899" s="4" t="s">
        <v>9</v>
      </c>
      <c r="I6899" s="4" t="s">
        <v>24</v>
      </c>
      <c r="J6899" s="4" t="s">
        <v>24</v>
      </c>
      <c r="K6899" s="4" t="s">
        <v>24</v>
      </c>
      <c r="L6899" s="4" t="s">
        <v>24</v>
      </c>
      <c r="M6899" s="4" t="s">
        <v>24</v>
      </c>
      <c r="N6899" s="4" t="s">
        <v>24</v>
      </c>
      <c r="O6899" s="4" t="s">
        <v>24</v>
      </c>
      <c r="P6899" s="4" t="s">
        <v>6</v>
      </c>
      <c r="Q6899" s="4" t="s">
        <v>6</v>
      </c>
      <c r="R6899" s="4" t="s">
        <v>9</v>
      </c>
      <c r="S6899" s="4" t="s">
        <v>14</v>
      </c>
      <c r="T6899" s="4" t="s">
        <v>9</v>
      </c>
      <c r="U6899" s="4" t="s">
        <v>9</v>
      </c>
      <c r="V6899" s="4" t="s">
        <v>10</v>
      </c>
    </row>
    <row r="6900" spans="1:22">
      <c r="A6900" t="n">
        <v>54268</v>
      </c>
      <c r="B6900" s="21" t="n">
        <v>19</v>
      </c>
      <c r="C6900" s="7" t="n">
        <v>1563</v>
      </c>
      <c r="D6900" s="7" t="s">
        <v>311</v>
      </c>
      <c r="E6900" s="7" t="s">
        <v>312</v>
      </c>
      <c r="F6900" s="7" t="s">
        <v>13</v>
      </c>
      <c r="G6900" s="7" t="n">
        <v>0</v>
      </c>
      <c r="H6900" s="7" t="n">
        <v>1</v>
      </c>
      <c r="I6900" s="7" t="n">
        <v>0</v>
      </c>
      <c r="J6900" s="7" t="n">
        <v>0</v>
      </c>
      <c r="K6900" s="7" t="n">
        <v>0</v>
      </c>
      <c r="L6900" s="7" t="n">
        <v>0</v>
      </c>
      <c r="M6900" s="7" t="n">
        <v>1</v>
      </c>
      <c r="N6900" s="7" t="n">
        <v>1.60000002384186</v>
      </c>
      <c r="O6900" s="7" t="n">
        <v>0.0900000035762787</v>
      </c>
      <c r="P6900" s="7" t="s">
        <v>18</v>
      </c>
      <c r="Q6900" s="7" t="s">
        <v>13</v>
      </c>
      <c r="R6900" s="7" t="n">
        <v>-1</v>
      </c>
      <c r="S6900" s="7" t="n">
        <v>0</v>
      </c>
      <c r="T6900" s="7" t="n">
        <v>0</v>
      </c>
      <c r="U6900" s="7" t="n">
        <v>0</v>
      </c>
      <c r="V6900" s="7" t="n">
        <v>0</v>
      </c>
    </row>
    <row r="6901" spans="1:22">
      <c r="A6901" t="s">
        <v>4</v>
      </c>
      <c r="B6901" s="4" t="s">
        <v>5</v>
      </c>
      <c r="C6901" s="4" t="s">
        <v>10</v>
      </c>
      <c r="D6901" s="4" t="s">
        <v>6</v>
      </c>
      <c r="E6901" s="4" t="s">
        <v>6</v>
      </c>
      <c r="F6901" s="4" t="s">
        <v>6</v>
      </c>
      <c r="G6901" s="4" t="s">
        <v>14</v>
      </c>
      <c r="H6901" s="4" t="s">
        <v>9</v>
      </c>
      <c r="I6901" s="4" t="s">
        <v>24</v>
      </c>
      <c r="J6901" s="4" t="s">
        <v>24</v>
      </c>
      <c r="K6901" s="4" t="s">
        <v>24</v>
      </c>
      <c r="L6901" s="4" t="s">
        <v>24</v>
      </c>
      <c r="M6901" s="4" t="s">
        <v>24</v>
      </c>
      <c r="N6901" s="4" t="s">
        <v>24</v>
      </c>
      <c r="O6901" s="4" t="s">
        <v>24</v>
      </c>
      <c r="P6901" s="4" t="s">
        <v>6</v>
      </c>
      <c r="Q6901" s="4" t="s">
        <v>6</v>
      </c>
      <c r="R6901" s="4" t="s">
        <v>9</v>
      </c>
      <c r="S6901" s="4" t="s">
        <v>14</v>
      </c>
      <c r="T6901" s="4" t="s">
        <v>9</v>
      </c>
      <c r="U6901" s="4" t="s">
        <v>9</v>
      </c>
      <c r="V6901" s="4" t="s">
        <v>10</v>
      </c>
    </row>
    <row r="6902" spans="1:22">
      <c r="A6902" t="n">
        <v>54360</v>
      </c>
      <c r="B6902" s="21" t="n">
        <v>19</v>
      </c>
      <c r="C6902" s="7" t="n">
        <v>1564</v>
      </c>
      <c r="D6902" s="7" t="s">
        <v>309</v>
      </c>
      <c r="E6902" s="7" t="s">
        <v>310</v>
      </c>
      <c r="F6902" s="7" t="s">
        <v>13</v>
      </c>
      <c r="G6902" s="7" t="n">
        <v>0</v>
      </c>
      <c r="H6902" s="7" t="n">
        <v>1</v>
      </c>
      <c r="I6902" s="7" t="n">
        <v>0</v>
      </c>
      <c r="J6902" s="7" t="n">
        <v>0</v>
      </c>
      <c r="K6902" s="7" t="n">
        <v>0</v>
      </c>
      <c r="L6902" s="7" t="n">
        <v>0</v>
      </c>
      <c r="M6902" s="7" t="n">
        <v>1</v>
      </c>
      <c r="N6902" s="7" t="n">
        <v>1.60000002384186</v>
      </c>
      <c r="O6902" s="7" t="n">
        <v>0.0900000035762787</v>
      </c>
      <c r="P6902" s="7" t="s">
        <v>17</v>
      </c>
      <c r="Q6902" s="7" t="s">
        <v>13</v>
      </c>
      <c r="R6902" s="7" t="n">
        <v>-1</v>
      </c>
      <c r="S6902" s="7" t="n">
        <v>0</v>
      </c>
      <c r="T6902" s="7" t="n">
        <v>0</v>
      </c>
      <c r="U6902" s="7" t="n">
        <v>0</v>
      </c>
      <c r="V6902" s="7" t="n">
        <v>0</v>
      </c>
    </row>
    <row r="6903" spans="1:22">
      <c r="A6903" t="s">
        <v>4</v>
      </c>
      <c r="B6903" s="4" t="s">
        <v>5</v>
      </c>
      <c r="C6903" s="4" t="s">
        <v>10</v>
      </c>
      <c r="D6903" s="4" t="s">
        <v>6</v>
      </c>
      <c r="E6903" s="4" t="s">
        <v>6</v>
      </c>
      <c r="F6903" s="4" t="s">
        <v>6</v>
      </c>
      <c r="G6903" s="4" t="s">
        <v>14</v>
      </c>
      <c r="H6903" s="4" t="s">
        <v>9</v>
      </c>
      <c r="I6903" s="4" t="s">
        <v>24</v>
      </c>
      <c r="J6903" s="4" t="s">
        <v>24</v>
      </c>
      <c r="K6903" s="4" t="s">
        <v>24</v>
      </c>
      <c r="L6903" s="4" t="s">
        <v>24</v>
      </c>
      <c r="M6903" s="4" t="s">
        <v>24</v>
      </c>
      <c r="N6903" s="4" t="s">
        <v>24</v>
      </c>
      <c r="O6903" s="4" t="s">
        <v>24</v>
      </c>
      <c r="P6903" s="4" t="s">
        <v>6</v>
      </c>
      <c r="Q6903" s="4" t="s">
        <v>6</v>
      </c>
      <c r="R6903" s="4" t="s">
        <v>9</v>
      </c>
      <c r="S6903" s="4" t="s">
        <v>14</v>
      </c>
      <c r="T6903" s="4" t="s">
        <v>9</v>
      </c>
      <c r="U6903" s="4" t="s">
        <v>9</v>
      </c>
      <c r="V6903" s="4" t="s">
        <v>10</v>
      </c>
    </row>
    <row r="6904" spans="1:22">
      <c r="A6904" t="n">
        <v>54444</v>
      </c>
      <c r="B6904" s="21" t="n">
        <v>19</v>
      </c>
      <c r="C6904" s="7" t="n">
        <v>1565</v>
      </c>
      <c r="D6904" s="7" t="s">
        <v>311</v>
      </c>
      <c r="E6904" s="7" t="s">
        <v>312</v>
      </c>
      <c r="F6904" s="7" t="s">
        <v>13</v>
      </c>
      <c r="G6904" s="7" t="n">
        <v>0</v>
      </c>
      <c r="H6904" s="7" t="n">
        <v>1</v>
      </c>
      <c r="I6904" s="7" t="n">
        <v>0</v>
      </c>
      <c r="J6904" s="7" t="n">
        <v>0</v>
      </c>
      <c r="K6904" s="7" t="n">
        <v>0</v>
      </c>
      <c r="L6904" s="7" t="n">
        <v>0</v>
      </c>
      <c r="M6904" s="7" t="n">
        <v>1</v>
      </c>
      <c r="N6904" s="7" t="n">
        <v>1.60000002384186</v>
      </c>
      <c r="O6904" s="7" t="n">
        <v>0.0900000035762787</v>
      </c>
      <c r="P6904" s="7" t="s">
        <v>18</v>
      </c>
      <c r="Q6904" s="7" t="s">
        <v>13</v>
      </c>
      <c r="R6904" s="7" t="n">
        <v>-1</v>
      </c>
      <c r="S6904" s="7" t="n">
        <v>0</v>
      </c>
      <c r="T6904" s="7" t="n">
        <v>0</v>
      </c>
      <c r="U6904" s="7" t="n">
        <v>0</v>
      </c>
      <c r="V6904" s="7" t="n">
        <v>0</v>
      </c>
    </row>
    <row r="6905" spans="1:22">
      <c r="A6905" t="s">
        <v>4</v>
      </c>
      <c r="B6905" s="4" t="s">
        <v>5</v>
      </c>
      <c r="C6905" s="4" t="s">
        <v>10</v>
      </c>
      <c r="D6905" s="4" t="s">
        <v>6</v>
      </c>
      <c r="E6905" s="4" t="s">
        <v>6</v>
      </c>
      <c r="F6905" s="4" t="s">
        <v>6</v>
      </c>
      <c r="G6905" s="4" t="s">
        <v>14</v>
      </c>
      <c r="H6905" s="4" t="s">
        <v>9</v>
      </c>
      <c r="I6905" s="4" t="s">
        <v>24</v>
      </c>
      <c r="J6905" s="4" t="s">
        <v>24</v>
      </c>
      <c r="K6905" s="4" t="s">
        <v>24</v>
      </c>
      <c r="L6905" s="4" t="s">
        <v>24</v>
      </c>
      <c r="M6905" s="4" t="s">
        <v>24</v>
      </c>
      <c r="N6905" s="4" t="s">
        <v>24</v>
      </c>
      <c r="O6905" s="4" t="s">
        <v>24</v>
      </c>
      <c r="P6905" s="4" t="s">
        <v>6</v>
      </c>
      <c r="Q6905" s="4" t="s">
        <v>6</v>
      </c>
      <c r="R6905" s="4" t="s">
        <v>9</v>
      </c>
      <c r="S6905" s="4" t="s">
        <v>14</v>
      </c>
      <c r="T6905" s="4" t="s">
        <v>9</v>
      </c>
      <c r="U6905" s="4" t="s">
        <v>9</v>
      </c>
      <c r="V6905" s="4" t="s">
        <v>10</v>
      </c>
    </row>
    <row r="6906" spans="1:22">
      <c r="A6906" t="n">
        <v>54536</v>
      </c>
      <c r="B6906" s="21" t="n">
        <v>19</v>
      </c>
      <c r="C6906" s="7" t="n">
        <v>1566</v>
      </c>
      <c r="D6906" s="7" t="s">
        <v>309</v>
      </c>
      <c r="E6906" s="7" t="s">
        <v>310</v>
      </c>
      <c r="F6906" s="7" t="s">
        <v>13</v>
      </c>
      <c r="G6906" s="7" t="n">
        <v>0</v>
      </c>
      <c r="H6906" s="7" t="n">
        <v>1</v>
      </c>
      <c r="I6906" s="7" t="n">
        <v>0</v>
      </c>
      <c r="J6906" s="7" t="n">
        <v>0</v>
      </c>
      <c r="K6906" s="7" t="n">
        <v>0</v>
      </c>
      <c r="L6906" s="7" t="n">
        <v>0</v>
      </c>
      <c r="M6906" s="7" t="n">
        <v>1</v>
      </c>
      <c r="N6906" s="7" t="n">
        <v>1.60000002384186</v>
      </c>
      <c r="O6906" s="7" t="n">
        <v>0.0900000035762787</v>
      </c>
      <c r="P6906" s="7" t="s">
        <v>17</v>
      </c>
      <c r="Q6906" s="7" t="s">
        <v>13</v>
      </c>
      <c r="R6906" s="7" t="n">
        <v>-1</v>
      </c>
      <c r="S6906" s="7" t="n">
        <v>0</v>
      </c>
      <c r="T6906" s="7" t="n">
        <v>0</v>
      </c>
      <c r="U6906" s="7" t="n">
        <v>0</v>
      </c>
      <c r="V6906" s="7" t="n">
        <v>0</v>
      </c>
    </row>
    <row r="6907" spans="1:22">
      <c r="A6907" t="s">
        <v>4</v>
      </c>
      <c r="B6907" s="4" t="s">
        <v>5</v>
      </c>
      <c r="C6907" s="4" t="s">
        <v>10</v>
      </c>
      <c r="D6907" s="4" t="s">
        <v>6</v>
      </c>
      <c r="E6907" s="4" t="s">
        <v>6</v>
      </c>
      <c r="F6907" s="4" t="s">
        <v>6</v>
      </c>
      <c r="G6907" s="4" t="s">
        <v>14</v>
      </c>
      <c r="H6907" s="4" t="s">
        <v>9</v>
      </c>
      <c r="I6907" s="4" t="s">
        <v>24</v>
      </c>
      <c r="J6907" s="4" t="s">
        <v>24</v>
      </c>
      <c r="K6907" s="4" t="s">
        <v>24</v>
      </c>
      <c r="L6907" s="4" t="s">
        <v>24</v>
      </c>
      <c r="M6907" s="4" t="s">
        <v>24</v>
      </c>
      <c r="N6907" s="4" t="s">
        <v>24</v>
      </c>
      <c r="O6907" s="4" t="s">
        <v>24</v>
      </c>
      <c r="P6907" s="4" t="s">
        <v>6</v>
      </c>
      <c r="Q6907" s="4" t="s">
        <v>6</v>
      </c>
      <c r="R6907" s="4" t="s">
        <v>9</v>
      </c>
      <c r="S6907" s="4" t="s">
        <v>14</v>
      </c>
      <c r="T6907" s="4" t="s">
        <v>9</v>
      </c>
      <c r="U6907" s="4" t="s">
        <v>9</v>
      </c>
      <c r="V6907" s="4" t="s">
        <v>10</v>
      </c>
    </row>
    <row r="6908" spans="1:22">
      <c r="A6908" t="n">
        <v>54620</v>
      </c>
      <c r="B6908" s="21" t="n">
        <v>19</v>
      </c>
      <c r="C6908" s="7" t="n">
        <v>1567</v>
      </c>
      <c r="D6908" s="7" t="s">
        <v>311</v>
      </c>
      <c r="E6908" s="7" t="s">
        <v>312</v>
      </c>
      <c r="F6908" s="7" t="s">
        <v>13</v>
      </c>
      <c r="G6908" s="7" t="n">
        <v>0</v>
      </c>
      <c r="H6908" s="7" t="n">
        <v>1</v>
      </c>
      <c r="I6908" s="7" t="n">
        <v>0</v>
      </c>
      <c r="J6908" s="7" t="n">
        <v>0</v>
      </c>
      <c r="K6908" s="7" t="n">
        <v>0</v>
      </c>
      <c r="L6908" s="7" t="n">
        <v>0</v>
      </c>
      <c r="M6908" s="7" t="n">
        <v>1</v>
      </c>
      <c r="N6908" s="7" t="n">
        <v>1.60000002384186</v>
      </c>
      <c r="O6908" s="7" t="n">
        <v>0.0900000035762787</v>
      </c>
      <c r="P6908" s="7" t="s">
        <v>18</v>
      </c>
      <c r="Q6908" s="7" t="s">
        <v>13</v>
      </c>
      <c r="R6908" s="7" t="n">
        <v>-1</v>
      </c>
      <c r="S6908" s="7" t="n">
        <v>0</v>
      </c>
      <c r="T6908" s="7" t="n">
        <v>0</v>
      </c>
      <c r="U6908" s="7" t="n">
        <v>0</v>
      </c>
      <c r="V6908" s="7" t="n">
        <v>0</v>
      </c>
    </row>
    <row r="6909" spans="1:22">
      <c r="A6909" t="s">
        <v>4</v>
      </c>
      <c r="B6909" s="4" t="s">
        <v>5</v>
      </c>
      <c r="C6909" s="4" t="s">
        <v>10</v>
      </c>
      <c r="D6909" s="4" t="s">
        <v>6</v>
      </c>
      <c r="E6909" s="4" t="s">
        <v>6</v>
      </c>
      <c r="F6909" s="4" t="s">
        <v>6</v>
      </c>
      <c r="G6909" s="4" t="s">
        <v>14</v>
      </c>
      <c r="H6909" s="4" t="s">
        <v>9</v>
      </c>
      <c r="I6909" s="4" t="s">
        <v>24</v>
      </c>
      <c r="J6909" s="4" t="s">
        <v>24</v>
      </c>
      <c r="K6909" s="4" t="s">
        <v>24</v>
      </c>
      <c r="L6909" s="4" t="s">
        <v>24</v>
      </c>
      <c r="M6909" s="4" t="s">
        <v>24</v>
      </c>
      <c r="N6909" s="4" t="s">
        <v>24</v>
      </c>
      <c r="O6909" s="4" t="s">
        <v>24</v>
      </c>
      <c r="P6909" s="4" t="s">
        <v>6</v>
      </c>
      <c r="Q6909" s="4" t="s">
        <v>6</v>
      </c>
      <c r="R6909" s="4" t="s">
        <v>9</v>
      </c>
      <c r="S6909" s="4" t="s">
        <v>14</v>
      </c>
      <c r="T6909" s="4" t="s">
        <v>9</v>
      </c>
      <c r="U6909" s="4" t="s">
        <v>9</v>
      </c>
      <c r="V6909" s="4" t="s">
        <v>10</v>
      </c>
    </row>
    <row r="6910" spans="1:22">
      <c r="A6910" t="n">
        <v>54712</v>
      </c>
      <c r="B6910" s="21" t="n">
        <v>19</v>
      </c>
      <c r="C6910" s="7" t="n">
        <v>7008</v>
      </c>
      <c r="D6910" s="7" t="s">
        <v>494</v>
      </c>
      <c r="E6910" s="7" t="s">
        <v>495</v>
      </c>
      <c r="F6910" s="7" t="s">
        <v>13</v>
      </c>
      <c r="G6910" s="7" t="n">
        <v>0</v>
      </c>
      <c r="H6910" s="7" t="n">
        <v>1</v>
      </c>
      <c r="I6910" s="7" t="n">
        <v>0</v>
      </c>
      <c r="J6910" s="7" t="n">
        <v>0</v>
      </c>
      <c r="K6910" s="7" t="n">
        <v>0</v>
      </c>
      <c r="L6910" s="7" t="n">
        <v>0</v>
      </c>
      <c r="M6910" s="7" t="n">
        <v>1</v>
      </c>
      <c r="N6910" s="7" t="n">
        <v>1.60000002384186</v>
      </c>
      <c r="O6910" s="7" t="n">
        <v>0.0900000035762787</v>
      </c>
      <c r="P6910" s="7" t="s">
        <v>13</v>
      </c>
      <c r="Q6910" s="7" t="s">
        <v>13</v>
      </c>
      <c r="R6910" s="7" t="n">
        <v>-1</v>
      </c>
      <c r="S6910" s="7" t="n">
        <v>0</v>
      </c>
      <c r="T6910" s="7" t="n">
        <v>0</v>
      </c>
      <c r="U6910" s="7" t="n">
        <v>0</v>
      </c>
      <c r="V6910" s="7" t="n">
        <v>0</v>
      </c>
    </row>
    <row r="6911" spans="1:22">
      <c r="A6911" t="s">
        <v>4</v>
      </c>
      <c r="B6911" s="4" t="s">
        <v>5</v>
      </c>
      <c r="C6911" s="4" t="s">
        <v>10</v>
      </c>
      <c r="D6911" s="4" t="s">
        <v>6</v>
      </c>
      <c r="E6911" s="4" t="s">
        <v>6</v>
      </c>
      <c r="F6911" s="4" t="s">
        <v>6</v>
      </c>
      <c r="G6911" s="4" t="s">
        <v>14</v>
      </c>
      <c r="H6911" s="4" t="s">
        <v>9</v>
      </c>
      <c r="I6911" s="4" t="s">
        <v>24</v>
      </c>
      <c r="J6911" s="4" t="s">
        <v>24</v>
      </c>
      <c r="K6911" s="4" t="s">
        <v>24</v>
      </c>
      <c r="L6911" s="4" t="s">
        <v>24</v>
      </c>
      <c r="M6911" s="4" t="s">
        <v>24</v>
      </c>
      <c r="N6911" s="4" t="s">
        <v>24</v>
      </c>
      <c r="O6911" s="4" t="s">
        <v>24</v>
      </c>
      <c r="P6911" s="4" t="s">
        <v>6</v>
      </c>
      <c r="Q6911" s="4" t="s">
        <v>6</v>
      </c>
      <c r="R6911" s="4" t="s">
        <v>9</v>
      </c>
      <c r="S6911" s="4" t="s">
        <v>14</v>
      </c>
      <c r="T6911" s="4" t="s">
        <v>9</v>
      </c>
      <c r="U6911" s="4" t="s">
        <v>9</v>
      </c>
      <c r="V6911" s="4" t="s">
        <v>10</v>
      </c>
    </row>
    <row r="6912" spans="1:22">
      <c r="A6912" t="n">
        <v>54800</v>
      </c>
      <c r="B6912" s="21" t="n">
        <v>19</v>
      </c>
      <c r="C6912" s="7" t="n">
        <v>1621</v>
      </c>
      <c r="D6912" s="7" t="s">
        <v>496</v>
      </c>
      <c r="E6912" s="7" t="s">
        <v>497</v>
      </c>
      <c r="F6912" s="7" t="s">
        <v>13</v>
      </c>
      <c r="G6912" s="7" t="n">
        <v>0</v>
      </c>
      <c r="H6912" s="7" t="n">
        <v>1</v>
      </c>
      <c r="I6912" s="7" t="n">
        <v>0</v>
      </c>
      <c r="J6912" s="7" t="n">
        <v>0</v>
      </c>
      <c r="K6912" s="7" t="n">
        <v>0</v>
      </c>
      <c r="L6912" s="7" t="n">
        <v>0</v>
      </c>
      <c r="M6912" s="7" t="n">
        <v>1</v>
      </c>
      <c r="N6912" s="7" t="n">
        <v>1.60000002384186</v>
      </c>
      <c r="O6912" s="7" t="n">
        <v>0.0900000035762787</v>
      </c>
      <c r="P6912" s="7" t="s">
        <v>13</v>
      </c>
      <c r="Q6912" s="7" t="s">
        <v>13</v>
      </c>
      <c r="R6912" s="7" t="n">
        <v>-1</v>
      </c>
      <c r="S6912" s="7" t="n">
        <v>0</v>
      </c>
      <c r="T6912" s="7" t="n">
        <v>0</v>
      </c>
      <c r="U6912" s="7" t="n">
        <v>0</v>
      </c>
      <c r="V6912" s="7" t="n">
        <v>0</v>
      </c>
    </row>
    <row r="6913" spans="1:22">
      <c r="A6913" t="s">
        <v>4</v>
      </c>
      <c r="B6913" s="4" t="s">
        <v>5</v>
      </c>
      <c r="C6913" s="4" t="s">
        <v>10</v>
      </c>
      <c r="D6913" s="4" t="s">
        <v>6</v>
      </c>
      <c r="E6913" s="4" t="s">
        <v>6</v>
      </c>
      <c r="F6913" s="4" t="s">
        <v>6</v>
      </c>
      <c r="G6913" s="4" t="s">
        <v>14</v>
      </c>
      <c r="H6913" s="4" t="s">
        <v>9</v>
      </c>
      <c r="I6913" s="4" t="s">
        <v>24</v>
      </c>
      <c r="J6913" s="4" t="s">
        <v>24</v>
      </c>
      <c r="K6913" s="4" t="s">
        <v>24</v>
      </c>
      <c r="L6913" s="4" t="s">
        <v>24</v>
      </c>
      <c r="M6913" s="4" t="s">
        <v>24</v>
      </c>
      <c r="N6913" s="4" t="s">
        <v>24</v>
      </c>
      <c r="O6913" s="4" t="s">
        <v>24</v>
      </c>
      <c r="P6913" s="4" t="s">
        <v>6</v>
      </c>
      <c r="Q6913" s="4" t="s">
        <v>6</v>
      </c>
      <c r="R6913" s="4" t="s">
        <v>9</v>
      </c>
      <c r="S6913" s="4" t="s">
        <v>14</v>
      </c>
      <c r="T6913" s="4" t="s">
        <v>9</v>
      </c>
      <c r="U6913" s="4" t="s">
        <v>9</v>
      </c>
      <c r="V6913" s="4" t="s">
        <v>10</v>
      </c>
    </row>
    <row r="6914" spans="1:22">
      <c r="A6914" t="n">
        <v>54877</v>
      </c>
      <c r="B6914" s="21" t="n">
        <v>19</v>
      </c>
      <c r="C6914" s="7" t="n">
        <v>15</v>
      </c>
      <c r="D6914" s="7" t="s">
        <v>498</v>
      </c>
      <c r="E6914" s="7" t="s">
        <v>499</v>
      </c>
      <c r="F6914" s="7" t="s">
        <v>13</v>
      </c>
      <c r="G6914" s="7" t="n">
        <v>0</v>
      </c>
      <c r="H6914" s="7" t="n">
        <v>1</v>
      </c>
      <c r="I6914" s="7" t="n">
        <v>0</v>
      </c>
      <c r="J6914" s="7" t="n">
        <v>0</v>
      </c>
      <c r="K6914" s="7" t="n">
        <v>0</v>
      </c>
      <c r="L6914" s="7" t="n">
        <v>0</v>
      </c>
      <c r="M6914" s="7" t="n">
        <v>1</v>
      </c>
      <c r="N6914" s="7" t="n">
        <v>1.60000002384186</v>
      </c>
      <c r="O6914" s="7" t="n">
        <v>0.0900000035762787</v>
      </c>
      <c r="P6914" s="7" t="s">
        <v>13</v>
      </c>
      <c r="Q6914" s="7" t="s">
        <v>13</v>
      </c>
      <c r="R6914" s="7" t="n">
        <v>-1</v>
      </c>
      <c r="S6914" s="7" t="n">
        <v>0</v>
      </c>
      <c r="T6914" s="7" t="n">
        <v>0</v>
      </c>
      <c r="U6914" s="7" t="n">
        <v>0</v>
      </c>
      <c r="V6914" s="7" t="n">
        <v>0</v>
      </c>
    </row>
    <row r="6915" spans="1:22">
      <c r="A6915" t="s">
        <v>4</v>
      </c>
      <c r="B6915" s="4" t="s">
        <v>5</v>
      </c>
      <c r="C6915" s="4" t="s">
        <v>10</v>
      </c>
      <c r="D6915" s="4" t="s">
        <v>6</v>
      </c>
      <c r="E6915" s="4" t="s">
        <v>6</v>
      </c>
      <c r="F6915" s="4" t="s">
        <v>6</v>
      </c>
      <c r="G6915" s="4" t="s">
        <v>14</v>
      </c>
      <c r="H6915" s="4" t="s">
        <v>9</v>
      </c>
      <c r="I6915" s="4" t="s">
        <v>24</v>
      </c>
      <c r="J6915" s="4" t="s">
        <v>24</v>
      </c>
      <c r="K6915" s="4" t="s">
        <v>24</v>
      </c>
      <c r="L6915" s="4" t="s">
        <v>24</v>
      </c>
      <c r="M6915" s="4" t="s">
        <v>24</v>
      </c>
      <c r="N6915" s="4" t="s">
        <v>24</v>
      </c>
      <c r="O6915" s="4" t="s">
        <v>24</v>
      </c>
      <c r="P6915" s="4" t="s">
        <v>6</v>
      </c>
      <c r="Q6915" s="4" t="s">
        <v>6</v>
      </c>
      <c r="R6915" s="4" t="s">
        <v>9</v>
      </c>
      <c r="S6915" s="4" t="s">
        <v>14</v>
      </c>
      <c r="T6915" s="4" t="s">
        <v>9</v>
      </c>
      <c r="U6915" s="4" t="s">
        <v>9</v>
      </c>
      <c r="V6915" s="4" t="s">
        <v>10</v>
      </c>
    </row>
    <row r="6916" spans="1:22">
      <c r="A6916" t="n">
        <v>54955</v>
      </c>
      <c r="B6916" s="21" t="n">
        <v>19</v>
      </c>
      <c r="C6916" s="7" t="n">
        <v>1650</v>
      </c>
      <c r="D6916" s="7" t="s">
        <v>500</v>
      </c>
      <c r="E6916" s="7" t="s">
        <v>501</v>
      </c>
      <c r="F6916" s="7" t="s">
        <v>13</v>
      </c>
      <c r="G6916" s="7" t="n">
        <v>0</v>
      </c>
      <c r="H6916" s="7" t="n">
        <v>1</v>
      </c>
      <c r="I6916" s="7" t="n">
        <v>0</v>
      </c>
      <c r="J6916" s="7" t="n">
        <v>0</v>
      </c>
      <c r="K6916" s="7" t="n">
        <v>0</v>
      </c>
      <c r="L6916" s="7" t="n">
        <v>0</v>
      </c>
      <c r="M6916" s="7" t="n">
        <v>1</v>
      </c>
      <c r="N6916" s="7" t="n">
        <v>1.60000002384186</v>
      </c>
      <c r="O6916" s="7" t="n">
        <v>0.0900000035762787</v>
      </c>
      <c r="P6916" s="7" t="s">
        <v>13</v>
      </c>
      <c r="Q6916" s="7" t="s">
        <v>13</v>
      </c>
      <c r="R6916" s="7" t="n">
        <v>-1</v>
      </c>
      <c r="S6916" s="7" t="n">
        <v>0</v>
      </c>
      <c r="T6916" s="7" t="n">
        <v>0</v>
      </c>
      <c r="U6916" s="7" t="n">
        <v>0</v>
      </c>
      <c r="V6916" s="7" t="n">
        <v>0</v>
      </c>
    </row>
    <row r="6917" spans="1:22">
      <c r="A6917" t="s">
        <v>4</v>
      </c>
      <c r="B6917" s="4" t="s">
        <v>5</v>
      </c>
      <c r="C6917" s="4" t="s">
        <v>10</v>
      </c>
      <c r="D6917" s="4" t="s">
        <v>6</v>
      </c>
      <c r="E6917" s="4" t="s">
        <v>6</v>
      </c>
      <c r="F6917" s="4" t="s">
        <v>6</v>
      </c>
      <c r="G6917" s="4" t="s">
        <v>14</v>
      </c>
      <c r="H6917" s="4" t="s">
        <v>9</v>
      </c>
      <c r="I6917" s="4" t="s">
        <v>24</v>
      </c>
      <c r="J6917" s="4" t="s">
        <v>24</v>
      </c>
      <c r="K6917" s="4" t="s">
        <v>24</v>
      </c>
      <c r="L6917" s="4" t="s">
        <v>24</v>
      </c>
      <c r="M6917" s="4" t="s">
        <v>24</v>
      </c>
      <c r="N6917" s="4" t="s">
        <v>24</v>
      </c>
      <c r="O6917" s="4" t="s">
        <v>24</v>
      </c>
      <c r="P6917" s="4" t="s">
        <v>6</v>
      </c>
      <c r="Q6917" s="4" t="s">
        <v>6</v>
      </c>
      <c r="R6917" s="4" t="s">
        <v>9</v>
      </c>
      <c r="S6917" s="4" t="s">
        <v>14</v>
      </c>
      <c r="T6917" s="4" t="s">
        <v>9</v>
      </c>
      <c r="U6917" s="4" t="s">
        <v>9</v>
      </c>
      <c r="V6917" s="4" t="s">
        <v>10</v>
      </c>
    </row>
    <row r="6918" spans="1:22">
      <c r="A6918" t="n">
        <v>55028</v>
      </c>
      <c r="B6918" s="21" t="n">
        <v>19</v>
      </c>
      <c r="C6918" s="7" t="n">
        <v>1651</v>
      </c>
      <c r="D6918" s="7" t="s">
        <v>500</v>
      </c>
      <c r="E6918" s="7" t="s">
        <v>502</v>
      </c>
      <c r="F6918" s="7" t="s">
        <v>13</v>
      </c>
      <c r="G6918" s="7" t="n">
        <v>0</v>
      </c>
      <c r="H6918" s="7" t="n">
        <v>1</v>
      </c>
      <c r="I6918" s="7" t="n">
        <v>0</v>
      </c>
      <c r="J6918" s="7" t="n">
        <v>0</v>
      </c>
      <c r="K6918" s="7" t="n">
        <v>0</v>
      </c>
      <c r="L6918" s="7" t="n">
        <v>0</v>
      </c>
      <c r="M6918" s="7" t="n">
        <v>1</v>
      </c>
      <c r="N6918" s="7" t="n">
        <v>1.60000002384186</v>
      </c>
      <c r="O6918" s="7" t="n">
        <v>0.0900000035762787</v>
      </c>
      <c r="P6918" s="7" t="s">
        <v>13</v>
      </c>
      <c r="Q6918" s="7" t="s">
        <v>13</v>
      </c>
      <c r="R6918" s="7" t="n">
        <v>-1</v>
      </c>
      <c r="S6918" s="7" t="n">
        <v>0</v>
      </c>
      <c r="T6918" s="7" t="n">
        <v>0</v>
      </c>
      <c r="U6918" s="7" t="n">
        <v>0</v>
      </c>
      <c r="V6918" s="7" t="n">
        <v>0</v>
      </c>
    </row>
    <row r="6919" spans="1:22">
      <c r="A6919" t="s">
        <v>4</v>
      </c>
      <c r="B6919" s="4" t="s">
        <v>5</v>
      </c>
      <c r="C6919" s="4" t="s">
        <v>10</v>
      </c>
      <c r="D6919" s="4" t="s">
        <v>6</v>
      </c>
      <c r="E6919" s="4" t="s">
        <v>6</v>
      </c>
      <c r="F6919" s="4" t="s">
        <v>6</v>
      </c>
      <c r="G6919" s="4" t="s">
        <v>14</v>
      </c>
      <c r="H6919" s="4" t="s">
        <v>9</v>
      </c>
      <c r="I6919" s="4" t="s">
        <v>24</v>
      </c>
      <c r="J6919" s="4" t="s">
        <v>24</v>
      </c>
      <c r="K6919" s="4" t="s">
        <v>24</v>
      </c>
      <c r="L6919" s="4" t="s">
        <v>24</v>
      </c>
      <c r="M6919" s="4" t="s">
        <v>24</v>
      </c>
      <c r="N6919" s="4" t="s">
        <v>24</v>
      </c>
      <c r="O6919" s="4" t="s">
        <v>24</v>
      </c>
      <c r="P6919" s="4" t="s">
        <v>6</v>
      </c>
      <c r="Q6919" s="4" t="s">
        <v>6</v>
      </c>
      <c r="R6919" s="4" t="s">
        <v>9</v>
      </c>
      <c r="S6919" s="4" t="s">
        <v>14</v>
      </c>
      <c r="T6919" s="4" t="s">
        <v>9</v>
      </c>
      <c r="U6919" s="4" t="s">
        <v>9</v>
      </c>
      <c r="V6919" s="4" t="s">
        <v>10</v>
      </c>
    </row>
    <row r="6920" spans="1:22">
      <c r="A6920" t="n">
        <v>55101</v>
      </c>
      <c r="B6920" s="21" t="n">
        <v>19</v>
      </c>
      <c r="C6920" s="7" t="n">
        <v>1652</v>
      </c>
      <c r="D6920" s="7" t="s">
        <v>500</v>
      </c>
      <c r="E6920" s="7" t="s">
        <v>503</v>
      </c>
      <c r="F6920" s="7" t="s">
        <v>13</v>
      </c>
      <c r="G6920" s="7" t="n">
        <v>0</v>
      </c>
      <c r="H6920" s="7" t="n">
        <v>1</v>
      </c>
      <c r="I6920" s="7" t="n">
        <v>0</v>
      </c>
      <c r="J6920" s="7" t="n">
        <v>0</v>
      </c>
      <c r="K6920" s="7" t="n">
        <v>0</v>
      </c>
      <c r="L6920" s="7" t="n">
        <v>0</v>
      </c>
      <c r="M6920" s="7" t="n">
        <v>1</v>
      </c>
      <c r="N6920" s="7" t="n">
        <v>1.60000002384186</v>
      </c>
      <c r="O6920" s="7" t="n">
        <v>0.0900000035762787</v>
      </c>
      <c r="P6920" s="7" t="s">
        <v>13</v>
      </c>
      <c r="Q6920" s="7" t="s">
        <v>13</v>
      </c>
      <c r="R6920" s="7" t="n">
        <v>-1</v>
      </c>
      <c r="S6920" s="7" t="n">
        <v>0</v>
      </c>
      <c r="T6920" s="7" t="n">
        <v>0</v>
      </c>
      <c r="U6920" s="7" t="n">
        <v>0</v>
      </c>
      <c r="V6920" s="7" t="n">
        <v>0</v>
      </c>
    </row>
    <row r="6921" spans="1:22">
      <c r="A6921" t="s">
        <v>4</v>
      </c>
      <c r="B6921" s="4" t="s">
        <v>5</v>
      </c>
      <c r="C6921" s="4" t="s">
        <v>10</v>
      </c>
      <c r="D6921" s="4" t="s">
        <v>6</v>
      </c>
      <c r="E6921" s="4" t="s">
        <v>6</v>
      </c>
      <c r="F6921" s="4" t="s">
        <v>6</v>
      </c>
      <c r="G6921" s="4" t="s">
        <v>14</v>
      </c>
      <c r="H6921" s="4" t="s">
        <v>9</v>
      </c>
      <c r="I6921" s="4" t="s">
        <v>24</v>
      </c>
      <c r="J6921" s="4" t="s">
        <v>24</v>
      </c>
      <c r="K6921" s="4" t="s">
        <v>24</v>
      </c>
      <c r="L6921" s="4" t="s">
        <v>24</v>
      </c>
      <c r="M6921" s="4" t="s">
        <v>24</v>
      </c>
      <c r="N6921" s="4" t="s">
        <v>24</v>
      </c>
      <c r="O6921" s="4" t="s">
        <v>24</v>
      </c>
      <c r="P6921" s="4" t="s">
        <v>6</v>
      </c>
      <c r="Q6921" s="4" t="s">
        <v>6</v>
      </c>
      <c r="R6921" s="4" t="s">
        <v>9</v>
      </c>
      <c r="S6921" s="4" t="s">
        <v>14</v>
      </c>
      <c r="T6921" s="4" t="s">
        <v>9</v>
      </c>
      <c r="U6921" s="4" t="s">
        <v>9</v>
      </c>
      <c r="V6921" s="4" t="s">
        <v>10</v>
      </c>
    </row>
    <row r="6922" spans="1:22">
      <c r="A6922" t="n">
        <v>55174</v>
      </c>
      <c r="B6922" s="21" t="n">
        <v>19</v>
      </c>
      <c r="C6922" s="7" t="n">
        <v>1653</v>
      </c>
      <c r="D6922" s="7" t="s">
        <v>500</v>
      </c>
      <c r="E6922" s="7" t="s">
        <v>504</v>
      </c>
      <c r="F6922" s="7" t="s">
        <v>13</v>
      </c>
      <c r="G6922" s="7" t="n">
        <v>0</v>
      </c>
      <c r="H6922" s="7" t="n">
        <v>1</v>
      </c>
      <c r="I6922" s="7" t="n">
        <v>0</v>
      </c>
      <c r="J6922" s="7" t="n">
        <v>0</v>
      </c>
      <c r="K6922" s="7" t="n">
        <v>0</v>
      </c>
      <c r="L6922" s="7" t="n">
        <v>0</v>
      </c>
      <c r="M6922" s="7" t="n">
        <v>1</v>
      </c>
      <c r="N6922" s="7" t="n">
        <v>1.60000002384186</v>
      </c>
      <c r="O6922" s="7" t="n">
        <v>0.0900000035762787</v>
      </c>
      <c r="P6922" s="7" t="s">
        <v>13</v>
      </c>
      <c r="Q6922" s="7" t="s">
        <v>13</v>
      </c>
      <c r="R6922" s="7" t="n">
        <v>-1</v>
      </c>
      <c r="S6922" s="7" t="n">
        <v>0</v>
      </c>
      <c r="T6922" s="7" t="n">
        <v>0</v>
      </c>
      <c r="U6922" s="7" t="n">
        <v>0</v>
      </c>
      <c r="V6922" s="7" t="n">
        <v>0</v>
      </c>
    </row>
    <row r="6923" spans="1:22">
      <c r="A6923" t="s">
        <v>4</v>
      </c>
      <c r="B6923" s="4" t="s">
        <v>5</v>
      </c>
      <c r="C6923" s="4" t="s">
        <v>10</v>
      </c>
      <c r="D6923" s="4" t="s">
        <v>6</v>
      </c>
      <c r="E6923" s="4" t="s">
        <v>6</v>
      </c>
      <c r="F6923" s="4" t="s">
        <v>6</v>
      </c>
      <c r="G6923" s="4" t="s">
        <v>14</v>
      </c>
      <c r="H6923" s="4" t="s">
        <v>9</v>
      </c>
      <c r="I6923" s="4" t="s">
        <v>24</v>
      </c>
      <c r="J6923" s="4" t="s">
        <v>24</v>
      </c>
      <c r="K6923" s="4" t="s">
        <v>24</v>
      </c>
      <c r="L6923" s="4" t="s">
        <v>24</v>
      </c>
      <c r="M6923" s="4" t="s">
        <v>24</v>
      </c>
      <c r="N6923" s="4" t="s">
        <v>24</v>
      </c>
      <c r="O6923" s="4" t="s">
        <v>24</v>
      </c>
      <c r="P6923" s="4" t="s">
        <v>6</v>
      </c>
      <c r="Q6923" s="4" t="s">
        <v>6</v>
      </c>
      <c r="R6923" s="4" t="s">
        <v>9</v>
      </c>
      <c r="S6923" s="4" t="s">
        <v>14</v>
      </c>
      <c r="T6923" s="4" t="s">
        <v>9</v>
      </c>
      <c r="U6923" s="4" t="s">
        <v>9</v>
      </c>
      <c r="V6923" s="4" t="s">
        <v>10</v>
      </c>
    </row>
    <row r="6924" spans="1:22">
      <c r="A6924" t="n">
        <v>55247</v>
      </c>
      <c r="B6924" s="21" t="n">
        <v>19</v>
      </c>
      <c r="C6924" s="7" t="n">
        <v>1654</v>
      </c>
      <c r="D6924" s="7" t="s">
        <v>500</v>
      </c>
      <c r="E6924" s="7" t="s">
        <v>505</v>
      </c>
      <c r="F6924" s="7" t="s">
        <v>13</v>
      </c>
      <c r="G6924" s="7" t="n">
        <v>0</v>
      </c>
      <c r="H6924" s="7" t="n">
        <v>1</v>
      </c>
      <c r="I6924" s="7" t="n">
        <v>0</v>
      </c>
      <c r="J6924" s="7" t="n">
        <v>0</v>
      </c>
      <c r="K6924" s="7" t="n">
        <v>0</v>
      </c>
      <c r="L6924" s="7" t="n">
        <v>0</v>
      </c>
      <c r="M6924" s="7" t="n">
        <v>1</v>
      </c>
      <c r="N6924" s="7" t="n">
        <v>1.60000002384186</v>
      </c>
      <c r="O6924" s="7" t="n">
        <v>0.0900000035762787</v>
      </c>
      <c r="P6924" s="7" t="s">
        <v>13</v>
      </c>
      <c r="Q6924" s="7" t="s">
        <v>13</v>
      </c>
      <c r="R6924" s="7" t="n">
        <v>-1</v>
      </c>
      <c r="S6924" s="7" t="n">
        <v>0</v>
      </c>
      <c r="T6924" s="7" t="n">
        <v>0</v>
      </c>
      <c r="U6924" s="7" t="n">
        <v>0</v>
      </c>
      <c r="V6924" s="7" t="n">
        <v>0</v>
      </c>
    </row>
    <row r="6925" spans="1:22">
      <c r="A6925" t="s">
        <v>4</v>
      </c>
      <c r="B6925" s="4" t="s">
        <v>5</v>
      </c>
      <c r="C6925" s="4" t="s">
        <v>10</v>
      </c>
      <c r="D6925" s="4" t="s">
        <v>6</v>
      </c>
      <c r="E6925" s="4" t="s">
        <v>6</v>
      </c>
      <c r="F6925" s="4" t="s">
        <v>6</v>
      </c>
      <c r="G6925" s="4" t="s">
        <v>14</v>
      </c>
      <c r="H6925" s="4" t="s">
        <v>9</v>
      </c>
      <c r="I6925" s="4" t="s">
        <v>24</v>
      </c>
      <c r="J6925" s="4" t="s">
        <v>24</v>
      </c>
      <c r="K6925" s="4" t="s">
        <v>24</v>
      </c>
      <c r="L6925" s="4" t="s">
        <v>24</v>
      </c>
      <c r="M6925" s="4" t="s">
        <v>24</v>
      </c>
      <c r="N6925" s="4" t="s">
        <v>24</v>
      </c>
      <c r="O6925" s="4" t="s">
        <v>24</v>
      </c>
      <c r="P6925" s="4" t="s">
        <v>6</v>
      </c>
      <c r="Q6925" s="4" t="s">
        <v>6</v>
      </c>
      <c r="R6925" s="4" t="s">
        <v>9</v>
      </c>
      <c r="S6925" s="4" t="s">
        <v>14</v>
      </c>
      <c r="T6925" s="4" t="s">
        <v>9</v>
      </c>
      <c r="U6925" s="4" t="s">
        <v>9</v>
      </c>
      <c r="V6925" s="4" t="s">
        <v>10</v>
      </c>
    </row>
    <row r="6926" spans="1:22">
      <c r="A6926" t="n">
        <v>55320</v>
      </c>
      <c r="B6926" s="21" t="n">
        <v>19</v>
      </c>
      <c r="C6926" s="7" t="n">
        <v>1590</v>
      </c>
      <c r="D6926" s="7" t="s">
        <v>112</v>
      </c>
      <c r="E6926" s="7" t="s">
        <v>113</v>
      </c>
      <c r="F6926" s="7" t="s">
        <v>13</v>
      </c>
      <c r="G6926" s="7" t="n">
        <v>0</v>
      </c>
      <c r="H6926" s="7" t="n">
        <v>129</v>
      </c>
      <c r="I6926" s="7" t="n">
        <v>0</v>
      </c>
      <c r="J6926" s="7" t="n">
        <v>0</v>
      </c>
      <c r="K6926" s="7" t="n">
        <v>0</v>
      </c>
      <c r="L6926" s="7" t="n">
        <v>0</v>
      </c>
      <c r="M6926" s="7" t="n">
        <v>0</v>
      </c>
      <c r="N6926" s="7" t="n">
        <v>0</v>
      </c>
      <c r="O6926" s="7" t="n">
        <v>0</v>
      </c>
      <c r="P6926" s="7" t="s">
        <v>13</v>
      </c>
      <c r="Q6926" s="7" t="s">
        <v>13</v>
      </c>
      <c r="R6926" s="7" t="n">
        <v>-1</v>
      </c>
      <c r="S6926" s="7" t="n">
        <v>0</v>
      </c>
      <c r="T6926" s="7" t="n">
        <v>0</v>
      </c>
      <c r="U6926" s="7" t="n">
        <v>0</v>
      </c>
      <c r="V6926" s="7" t="n">
        <v>0</v>
      </c>
    </row>
    <row r="6927" spans="1:22">
      <c r="A6927" t="s">
        <v>4</v>
      </c>
      <c r="B6927" s="4" t="s">
        <v>5</v>
      </c>
      <c r="C6927" s="4" t="s">
        <v>10</v>
      </c>
      <c r="D6927" s="4" t="s">
        <v>14</v>
      </c>
      <c r="E6927" s="4" t="s">
        <v>14</v>
      </c>
      <c r="F6927" s="4" t="s">
        <v>6</v>
      </c>
    </row>
    <row r="6928" spans="1:22">
      <c r="A6928" t="n">
        <v>55395</v>
      </c>
      <c r="B6928" s="19" t="n">
        <v>20</v>
      </c>
      <c r="C6928" s="7" t="n">
        <v>0</v>
      </c>
      <c r="D6928" s="7" t="n">
        <v>3</v>
      </c>
      <c r="E6928" s="7" t="n">
        <v>10</v>
      </c>
      <c r="F6928" s="7" t="s">
        <v>114</v>
      </c>
    </row>
    <row r="6929" spans="1:22">
      <c r="A6929" t="s">
        <v>4</v>
      </c>
      <c r="B6929" s="4" t="s">
        <v>5</v>
      </c>
      <c r="C6929" s="4" t="s">
        <v>10</v>
      </c>
    </row>
    <row r="6930" spans="1:22">
      <c r="A6930" t="n">
        <v>55413</v>
      </c>
      <c r="B6930" s="41" t="n">
        <v>16</v>
      </c>
      <c r="C6930" s="7" t="n">
        <v>0</v>
      </c>
    </row>
    <row r="6931" spans="1:22">
      <c r="A6931" t="s">
        <v>4</v>
      </c>
      <c r="B6931" s="4" t="s">
        <v>5</v>
      </c>
      <c r="C6931" s="4" t="s">
        <v>10</v>
      </c>
      <c r="D6931" s="4" t="s">
        <v>14</v>
      </c>
      <c r="E6931" s="4" t="s">
        <v>14</v>
      </c>
      <c r="F6931" s="4" t="s">
        <v>6</v>
      </c>
    </row>
    <row r="6932" spans="1:22">
      <c r="A6932" t="n">
        <v>55416</v>
      </c>
      <c r="B6932" s="19" t="n">
        <v>20</v>
      </c>
      <c r="C6932" s="7" t="n">
        <v>4</v>
      </c>
      <c r="D6932" s="7" t="n">
        <v>3</v>
      </c>
      <c r="E6932" s="7" t="n">
        <v>10</v>
      </c>
      <c r="F6932" s="7" t="s">
        <v>114</v>
      </c>
    </row>
    <row r="6933" spans="1:22">
      <c r="A6933" t="s">
        <v>4</v>
      </c>
      <c r="B6933" s="4" t="s">
        <v>5</v>
      </c>
      <c r="C6933" s="4" t="s">
        <v>10</v>
      </c>
    </row>
    <row r="6934" spans="1:22">
      <c r="A6934" t="n">
        <v>55434</v>
      </c>
      <c r="B6934" s="41" t="n">
        <v>16</v>
      </c>
      <c r="C6934" s="7" t="n">
        <v>0</v>
      </c>
    </row>
    <row r="6935" spans="1:22">
      <c r="A6935" t="s">
        <v>4</v>
      </c>
      <c r="B6935" s="4" t="s">
        <v>5</v>
      </c>
      <c r="C6935" s="4" t="s">
        <v>10</v>
      </c>
      <c r="D6935" s="4" t="s">
        <v>14</v>
      </c>
      <c r="E6935" s="4" t="s">
        <v>14</v>
      </c>
      <c r="F6935" s="4" t="s">
        <v>6</v>
      </c>
    </row>
    <row r="6936" spans="1:22">
      <c r="A6936" t="n">
        <v>55437</v>
      </c>
      <c r="B6936" s="19" t="n">
        <v>20</v>
      </c>
      <c r="C6936" s="7" t="n">
        <v>2</v>
      </c>
      <c r="D6936" s="7" t="n">
        <v>3</v>
      </c>
      <c r="E6936" s="7" t="n">
        <v>10</v>
      </c>
      <c r="F6936" s="7" t="s">
        <v>114</v>
      </c>
    </row>
    <row r="6937" spans="1:22">
      <c r="A6937" t="s">
        <v>4</v>
      </c>
      <c r="B6937" s="4" t="s">
        <v>5</v>
      </c>
      <c r="C6937" s="4" t="s">
        <v>10</v>
      </c>
    </row>
    <row r="6938" spans="1:22">
      <c r="A6938" t="n">
        <v>55455</v>
      </c>
      <c r="B6938" s="41" t="n">
        <v>16</v>
      </c>
      <c r="C6938" s="7" t="n">
        <v>0</v>
      </c>
    </row>
    <row r="6939" spans="1:22">
      <c r="A6939" t="s">
        <v>4</v>
      </c>
      <c r="B6939" s="4" t="s">
        <v>5</v>
      </c>
      <c r="C6939" s="4" t="s">
        <v>10</v>
      </c>
      <c r="D6939" s="4" t="s">
        <v>14</v>
      </c>
      <c r="E6939" s="4" t="s">
        <v>14</v>
      </c>
      <c r="F6939" s="4" t="s">
        <v>6</v>
      </c>
    </row>
    <row r="6940" spans="1:22">
      <c r="A6940" t="n">
        <v>55458</v>
      </c>
      <c r="B6940" s="19" t="n">
        <v>20</v>
      </c>
      <c r="C6940" s="7" t="n">
        <v>7</v>
      </c>
      <c r="D6940" s="7" t="n">
        <v>3</v>
      </c>
      <c r="E6940" s="7" t="n">
        <v>10</v>
      </c>
      <c r="F6940" s="7" t="s">
        <v>114</v>
      </c>
    </row>
    <row r="6941" spans="1:22">
      <c r="A6941" t="s">
        <v>4</v>
      </c>
      <c r="B6941" s="4" t="s">
        <v>5</v>
      </c>
      <c r="C6941" s="4" t="s">
        <v>10</v>
      </c>
    </row>
    <row r="6942" spans="1:22">
      <c r="A6942" t="n">
        <v>55476</v>
      </c>
      <c r="B6942" s="41" t="n">
        <v>16</v>
      </c>
      <c r="C6942" s="7" t="n">
        <v>0</v>
      </c>
    </row>
    <row r="6943" spans="1:22">
      <c r="A6943" t="s">
        <v>4</v>
      </c>
      <c r="B6943" s="4" t="s">
        <v>5</v>
      </c>
      <c r="C6943" s="4" t="s">
        <v>10</v>
      </c>
      <c r="D6943" s="4" t="s">
        <v>14</v>
      </c>
      <c r="E6943" s="4" t="s">
        <v>14</v>
      </c>
      <c r="F6943" s="4" t="s">
        <v>6</v>
      </c>
    </row>
    <row r="6944" spans="1:22">
      <c r="A6944" t="n">
        <v>55479</v>
      </c>
      <c r="B6944" s="19" t="n">
        <v>20</v>
      </c>
      <c r="C6944" s="7" t="n">
        <v>16</v>
      </c>
      <c r="D6944" s="7" t="n">
        <v>3</v>
      </c>
      <c r="E6944" s="7" t="n">
        <v>10</v>
      </c>
      <c r="F6944" s="7" t="s">
        <v>114</v>
      </c>
    </row>
    <row r="6945" spans="1:6">
      <c r="A6945" t="s">
        <v>4</v>
      </c>
      <c r="B6945" s="4" t="s">
        <v>5</v>
      </c>
      <c r="C6945" s="4" t="s">
        <v>10</v>
      </c>
    </row>
    <row r="6946" spans="1:6">
      <c r="A6946" t="n">
        <v>55497</v>
      </c>
      <c r="B6946" s="41" t="n">
        <v>16</v>
      </c>
      <c r="C6946" s="7" t="n">
        <v>0</v>
      </c>
    </row>
    <row r="6947" spans="1:6">
      <c r="A6947" t="s">
        <v>4</v>
      </c>
      <c r="B6947" s="4" t="s">
        <v>5</v>
      </c>
      <c r="C6947" s="4" t="s">
        <v>10</v>
      </c>
      <c r="D6947" s="4" t="s">
        <v>14</v>
      </c>
      <c r="E6947" s="4" t="s">
        <v>14</v>
      </c>
      <c r="F6947" s="4" t="s">
        <v>6</v>
      </c>
    </row>
    <row r="6948" spans="1:6">
      <c r="A6948" t="n">
        <v>55500</v>
      </c>
      <c r="B6948" s="19" t="n">
        <v>20</v>
      </c>
      <c r="C6948" s="7" t="n">
        <v>7033</v>
      </c>
      <c r="D6948" s="7" t="n">
        <v>3</v>
      </c>
      <c r="E6948" s="7" t="n">
        <v>10</v>
      </c>
      <c r="F6948" s="7" t="s">
        <v>114</v>
      </c>
    </row>
    <row r="6949" spans="1:6">
      <c r="A6949" t="s">
        <v>4</v>
      </c>
      <c r="B6949" s="4" t="s">
        <v>5</v>
      </c>
      <c r="C6949" s="4" t="s">
        <v>10</v>
      </c>
    </row>
    <row r="6950" spans="1:6">
      <c r="A6950" t="n">
        <v>55518</v>
      </c>
      <c r="B6950" s="41" t="n">
        <v>16</v>
      </c>
      <c r="C6950" s="7" t="n">
        <v>0</v>
      </c>
    </row>
    <row r="6951" spans="1:6">
      <c r="A6951" t="s">
        <v>4</v>
      </c>
      <c r="B6951" s="4" t="s">
        <v>5</v>
      </c>
      <c r="C6951" s="4" t="s">
        <v>10</v>
      </c>
      <c r="D6951" s="4" t="s">
        <v>14</v>
      </c>
      <c r="E6951" s="4" t="s">
        <v>14</v>
      </c>
      <c r="F6951" s="4" t="s">
        <v>6</v>
      </c>
    </row>
    <row r="6952" spans="1:6">
      <c r="A6952" t="n">
        <v>55521</v>
      </c>
      <c r="B6952" s="19" t="n">
        <v>20</v>
      </c>
      <c r="C6952" s="7" t="n">
        <v>7032</v>
      </c>
      <c r="D6952" s="7" t="n">
        <v>3</v>
      </c>
      <c r="E6952" s="7" t="n">
        <v>10</v>
      </c>
      <c r="F6952" s="7" t="s">
        <v>114</v>
      </c>
    </row>
    <row r="6953" spans="1:6">
      <c r="A6953" t="s">
        <v>4</v>
      </c>
      <c r="B6953" s="4" t="s">
        <v>5</v>
      </c>
      <c r="C6953" s="4" t="s">
        <v>10</v>
      </c>
    </row>
    <row r="6954" spans="1:6">
      <c r="A6954" t="n">
        <v>55539</v>
      </c>
      <c r="B6954" s="41" t="n">
        <v>16</v>
      </c>
      <c r="C6954" s="7" t="n">
        <v>0</v>
      </c>
    </row>
    <row r="6955" spans="1:6">
      <c r="A6955" t="s">
        <v>4</v>
      </c>
      <c r="B6955" s="4" t="s">
        <v>5</v>
      </c>
      <c r="C6955" s="4" t="s">
        <v>10</v>
      </c>
      <c r="D6955" s="4" t="s">
        <v>14</v>
      </c>
      <c r="E6955" s="4" t="s">
        <v>14</v>
      </c>
      <c r="F6955" s="4" t="s">
        <v>6</v>
      </c>
    </row>
    <row r="6956" spans="1:6">
      <c r="A6956" t="n">
        <v>55542</v>
      </c>
      <c r="B6956" s="19" t="n">
        <v>20</v>
      </c>
      <c r="C6956" s="7" t="n">
        <v>24</v>
      </c>
      <c r="D6956" s="7" t="n">
        <v>3</v>
      </c>
      <c r="E6956" s="7" t="n">
        <v>10</v>
      </c>
      <c r="F6956" s="7" t="s">
        <v>114</v>
      </c>
    </row>
    <row r="6957" spans="1:6">
      <c r="A6957" t="s">
        <v>4</v>
      </c>
      <c r="B6957" s="4" t="s">
        <v>5</v>
      </c>
      <c r="C6957" s="4" t="s">
        <v>10</v>
      </c>
    </row>
    <row r="6958" spans="1:6">
      <c r="A6958" t="n">
        <v>55560</v>
      </c>
      <c r="B6958" s="41" t="n">
        <v>16</v>
      </c>
      <c r="C6958" s="7" t="n">
        <v>0</v>
      </c>
    </row>
    <row r="6959" spans="1:6">
      <c r="A6959" t="s">
        <v>4</v>
      </c>
      <c r="B6959" s="4" t="s">
        <v>5</v>
      </c>
      <c r="C6959" s="4" t="s">
        <v>10</v>
      </c>
      <c r="D6959" s="4" t="s">
        <v>14</v>
      </c>
      <c r="E6959" s="4" t="s">
        <v>14</v>
      </c>
      <c r="F6959" s="4" t="s">
        <v>6</v>
      </c>
    </row>
    <row r="6960" spans="1:6">
      <c r="A6960" t="n">
        <v>55563</v>
      </c>
      <c r="B6960" s="19" t="n">
        <v>20</v>
      </c>
      <c r="C6960" s="7" t="n">
        <v>25</v>
      </c>
      <c r="D6960" s="7" t="n">
        <v>3</v>
      </c>
      <c r="E6960" s="7" t="n">
        <v>10</v>
      </c>
      <c r="F6960" s="7" t="s">
        <v>114</v>
      </c>
    </row>
    <row r="6961" spans="1:6">
      <c r="A6961" t="s">
        <v>4</v>
      </c>
      <c r="B6961" s="4" t="s">
        <v>5</v>
      </c>
      <c r="C6961" s="4" t="s">
        <v>10</v>
      </c>
    </row>
    <row r="6962" spans="1:6">
      <c r="A6962" t="n">
        <v>55581</v>
      </c>
      <c r="B6962" s="41" t="n">
        <v>16</v>
      </c>
      <c r="C6962" s="7" t="n">
        <v>0</v>
      </c>
    </row>
    <row r="6963" spans="1:6">
      <c r="A6963" t="s">
        <v>4</v>
      </c>
      <c r="B6963" s="4" t="s">
        <v>5</v>
      </c>
      <c r="C6963" s="4" t="s">
        <v>10</v>
      </c>
      <c r="D6963" s="4" t="s">
        <v>14</v>
      </c>
      <c r="E6963" s="4" t="s">
        <v>14</v>
      </c>
      <c r="F6963" s="4" t="s">
        <v>6</v>
      </c>
    </row>
    <row r="6964" spans="1:6">
      <c r="A6964" t="n">
        <v>55584</v>
      </c>
      <c r="B6964" s="19" t="n">
        <v>20</v>
      </c>
      <c r="C6964" s="7" t="n">
        <v>1560</v>
      </c>
      <c r="D6964" s="7" t="n">
        <v>3</v>
      </c>
      <c r="E6964" s="7" t="n">
        <v>10</v>
      </c>
      <c r="F6964" s="7" t="s">
        <v>114</v>
      </c>
    </row>
    <row r="6965" spans="1:6">
      <c r="A6965" t="s">
        <v>4</v>
      </c>
      <c r="B6965" s="4" t="s">
        <v>5</v>
      </c>
      <c r="C6965" s="4" t="s">
        <v>10</v>
      </c>
    </row>
    <row r="6966" spans="1:6">
      <c r="A6966" t="n">
        <v>55602</v>
      </c>
      <c r="B6966" s="41" t="n">
        <v>16</v>
      </c>
      <c r="C6966" s="7" t="n">
        <v>0</v>
      </c>
    </row>
    <row r="6967" spans="1:6">
      <c r="A6967" t="s">
        <v>4</v>
      </c>
      <c r="B6967" s="4" t="s">
        <v>5</v>
      </c>
      <c r="C6967" s="4" t="s">
        <v>10</v>
      </c>
      <c r="D6967" s="4" t="s">
        <v>14</v>
      </c>
      <c r="E6967" s="4" t="s">
        <v>14</v>
      </c>
      <c r="F6967" s="4" t="s">
        <v>6</v>
      </c>
    </row>
    <row r="6968" spans="1:6">
      <c r="A6968" t="n">
        <v>55605</v>
      </c>
      <c r="B6968" s="19" t="n">
        <v>20</v>
      </c>
      <c r="C6968" s="7" t="n">
        <v>1561</v>
      </c>
      <c r="D6968" s="7" t="n">
        <v>3</v>
      </c>
      <c r="E6968" s="7" t="n">
        <v>10</v>
      </c>
      <c r="F6968" s="7" t="s">
        <v>114</v>
      </c>
    </row>
    <row r="6969" spans="1:6">
      <c r="A6969" t="s">
        <v>4</v>
      </c>
      <c r="B6969" s="4" t="s">
        <v>5</v>
      </c>
      <c r="C6969" s="4" t="s">
        <v>10</v>
      </c>
    </row>
    <row r="6970" spans="1:6">
      <c r="A6970" t="n">
        <v>55623</v>
      </c>
      <c r="B6970" s="41" t="n">
        <v>16</v>
      </c>
      <c r="C6970" s="7" t="n">
        <v>0</v>
      </c>
    </row>
    <row r="6971" spans="1:6">
      <c r="A6971" t="s">
        <v>4</v>
      </c>
      <c r="B6971" s="4" t="s">
        <v>5</v>
      </c>
      <c r="C6971" s="4" t="s">
        <v>10</v>
      </c>
      <c r="D6971" s="4" t="s">
        <v>14</v>
      </c>
      <c r="E6971" s="4" t="s">
        <v>14</v>
      </c>
      <c r="F6971" s="4" t="s">
        <v>6</v>
      </c>
    </row>
    <row r="6972" spans="1:6">
      <c r="A6972" t="n">
        <v>55626</v>
      </c>
      <c r="B6972" s="19" t="n">
        <v>20</v>
      </c>
      <c r="C6972" s="7" t="n">
        <v>1563</v>
      </c>
      <c r="D6972" s="7" t="n">
        <v>3</v>
      </c>
      <c r="E6972" s="7" t="n">
        <v>10</v>
      </c>
      <c r="F6972" s="7" t="s">
        <v>114</v>
      </c>
    </row>
    <row r="6973" spans="1:6">
      <c r="A6973" t="s">
        <v>4</v>
      </c>
      <c r="B6973" s="4" t="s">
        <v>5</v>
      </c>
      <c r="C6973" s="4" t="s">
        <v>10</v>
      </c>
    </row>
    <row r="6974" spans="1:6">
      <c r="A6974" t="n">
        <v>55644</v>
      </c>
      <c r="B6974" s="41" t="n">
        <v>16</v>
      </c>
      <c r="C6974" s="7" t="n">
        <v>0</v>
      </c>
    </row>
    <row r="6975" spans="1:6">
      <c r="A6975" t="s">
        <v>4</v>
      </c>
      <c r="B6975" s="4" t="s">
        <v>5</v>
      </c>
      <c r="C6975" s="4" t="s">
        <v>10</v>
      </c>
      <c r="D6975" s="4" t="s">
        <v>14</v>
      </c>
      <c r="E6975" s="4" t="s">
        <v>14</v>
      </c>
      <c r="F6975" s="4" t="s">
        <v>6</v>
      </c>
    </row>
    <row r="6976" spans="1:6">
      <c r="A6976" t="n">
        <v>55647</v>
      </c>
      <c r="B6976" s="19" t="n">
        <v>20</v>
      </c>
      <c r="C6976" s="7" t="n">
        <v>1564</v>
      </c>
      <c r="D6976" s="7" t="n">
        <v>3</v>
      </c>
      <c r="E6976" s="7" t="n">
        <v>10</v>
      </c>
      <c r="F6976" s="7" t="s">
        <v>114</v>
      </c>
    </row>
    <row r="6977" spans="1:6">
      <c r="A6977" t="s">
        <v>4</v>
      </c>
      <c r="B6977" s="4" t="s">
        <v>5</v>
      </c>
      <c r="C6977" s="4" t="s">
        <v>10</v>
      </c>
    </row>
    <row r="6978" spans="1:6">
      <c r="A6978" t="n">
        <v>55665</v>
      </c>
      <c r="B6978" s="41" t="n">
        <v>16</v>
      </c>
      <c r="C6978" s="7" t="n">
        <v>0</v>
      </c>
    </row>
    <row r="6979" spans="1:6">
      <c r="A6979" t="s">
        <v>4</v>
      </c>
      <c r="B6979" s="4" t="s">
        <v>5</v>
      </c>
      <c r="C6979" s="4" t="s">
        <v>10</v>
      </c>
      <c r="D6979" s="4" t="s">
        <v>14</v>
      </c>
      <c r="E6979" s="4" t="s">
        <v>14</v>
      </c>
      <c r="F6979" s="4" t="s">
        <v>6</v>
      </c>
    </row>
    <row r="6980" spans="1:6">
      <c r="A6980" t="n">
        <v>55668</v>
      </c>
      <c r="B6980" s="19" t="n">
        <v>20</v>
      </c>
      <c r="C6980" s="7" t="n">
        <v>1565</v>
      </c>
      <c r="D6980" s="7" t="n">
        <v>3</v>
      </c>
      <c r="E6980" s="7" t="n">
        <v>10</v>
      </c>
      <c r="F6980" s="7" t="s">
        <v>114</v>
      </c>
    </row>
    <row r="6981" spans="1:6">
      <c r="A6981" t="s">
        <v>4</v>
      </c>
      <c r="B6981" s="4" t="s">
        <v>5</v>
      </c>
      <c r="C6981" s="4" t="s">
        <v>10</v>
      </c>
    </row>
    <row r="6982" spans="1:6">
      <c r="A6982" t="n">
        <v>55686</v>
      </c>
      <c r="B6982" s="41" t="n">
        <v>16</v>
      </c>
      <c r="C6982" s="7" t="n">
        <v>0</v>
      </c>
    </row>
    <row r="6983" spans="1:6">
      <c r="A6983" t="s">
        <v>4</v>
      </c>
      <c r="B6983" s="4" t="s">
        <v>5</v>
      </c>
      <c r="C6983" s="4" t="s">
        <v>10</v>
      </c>
      <c r="D6983" s="4" t="s">
        <v>14</v>
      </c>
      <c r="E6983" s="4" t="s">
        <v>14</v>
      </c>
      <c r="F6983" s="4" t="s">
        <v>6</v>
      </c>
    </row>
    <row r="6984" spans="1:6">
      <c r="A6984" t="n">
        <v>55689</v>
      </c>
      <c r="B6984" s="19" t="n">
        <v>20</v>
      </c>
      <c r="C6984" s="7" t="n">
        <v>1566</v>
      </c>
      <c r="D6984" s="7" t="n">
        <v>3</v>
      </c>
      <c r="E6984" s="7" t="n">
        <v>10</v>
      </c>
      <c r="F6984" s="7" t="s">
        <v>114</v>
      </c>
    </row>
    <row r="6985" spans="1:6">
      <c r="A6985" t="s">
        <v>4</v>
      </c>
      <c r="B6985" s="4" t="s">
        <v>5</v>
      </c>
      <c r="C6985" s="4" t="s">
        <v>10</v>
      </c>
    </row>
    <row r="6986" spans="1:6">
      <c r="A6986" t="n">
        <v>55707</v>
      </c>
      <c r="B6986" s="41" t="n">
        <v>16</v>
      </c>
      <c r="C6986" s="7" t="n">
        <v>0</v>
      </c>
    </row>
    <row r="6987" spans="1:6">
      <c r="A6987" t="s">
        <v>4</v>
      </c>
      <c r="B6987" s="4" t="s">
        <v>5</v>
      </c>
      <c r="C6987" s="4" t="s">
        <v>10</v>
      </c>
      <c r="D6987" s="4" t="s">
        <v>14</v>
      </c>
      <c r="E6987" s="4" t="s">
        <v>14</v>
      </c>
      <c r="F6987" s="4" t="s">
        <v>6</v>
      </c>
    </row>
    <row r="6988" spans="1:6">
      <c r="A6988" t="n">
        <v>55710</v>
      </c>
      <c r="B6988" s="19" t="n">
        <v>20</v>
      </c>
      <c r="C6988" s="7" t="n">
        <v>1567</v>
      </c>
      <c r="D6988" s="7" t="n">
        <v>3</v>
      </c>
      <c r="E6988" s="7" t="n">
        <v>10</v>
      </c>
      <c r="F6988" s="7" t="s">
        <v>114</v>
      </c>
    </row>
    <row r="6989" spans="1:6">
      <c r="A6989" t="s">
        <v>4</v>
      </c>
      <c r="B6989" s="4" t="s">
        <v>5</v>
      </c>
      <c r="C6989" s="4" t="s">
        <v>10</v>
      </c>
    </row>
    <row r="6990" spans="1:6">
      <c r="A6990" t="n">
        <v>55728</v>
      </c>
      <c r="B6990" s="41" t="n">
        <v>16</v>
      </c>
      <c r="C6990" s="7" t="n">
        <v>0</v>
      </c>
    </row>
    <row r="6991" spans="1:6">
      <c r="A6991" t="s">
        <v>4</v>
      </c>
      <c r="B6991" s="4" t="s">
        <v>5</v>
      </c>
      <c r="C6991" s="4" t="s">
        <v>10</v>
      </c>
      <c r="D6991" s="4" t="s">
        <v>14</v>
      </c>
      <c r="E6991" s="4" t="s">
        <v>14</v>
      </c>
      <c r="F6991" s="4" t="s">
        <v>6</v>
      </c>
    </row>
    <row r="6992" spans="1:6">
      <c r="A6992" t="n">
        <v>55731</v>
      </c>
      <c r="B6992" s="19" t="n">
        <v>20</v>
      </c>
      <c r="C6992" s="7" t="n">
        <v>15</v>
      </c>
      <c r="D6992" s="7" t="n">
        <v>3</v>
      </c>
      <c r="E6992" s="7" t="n">
        <v>10</v>
      </c>
      <c r="F6992" s="7" t="s">
        <v>114</v>
      </c>
    </row>
    <row r="6993" spans="1:6">
      <c r="A6993" t="s">
        <v>4</v>
      </c>
      <c r="B6993" s="4" t="s">
        <v>5</v>
      </c>
      <c r="C6993" s="4" t="s">
        <v>10</v>
      </c>
    </row>
    <row r="6994" spans="1:6">
      <c r="A6994" t="n">
        <v>55749</v>
      </c>
      <c r="B6994" s="41" t="n">
        <v>16</v>
      </c>
      <c r="C6994" s="7" t="n">
        <v>0</v>
      </c>
    </row>
    <row r="6995" spans="1:6">
      <c r="A6995" t="s">
        <v>4</v>
      </c>
      <c r="B6995" s="4" t="s">
        <v>5</v>
      </c>
      <c r="C6995" s="4" t="s">
        <v>10</v>
      </c>
      <c r="D6995" s="4" t="s">
        <v>14</v>
      </c>
      <c r="E6995" s="4" t="s">
        <v>14</v>
      </c>
      <c r="F6995" s="4" t="s">
        <v>6</v>
      </c>
    </row>
    <row r="6996" spans="1:6">
      <c r="A6996" t="n">
        <v>55752</v>
      </c>
      <c r="B6996" s="19" t="n">
        <v>20</v>
      </c>
      <c r="C6996" s="7" t="n">
        <v>1621</v>
      </c>
      <c r="D6996" s="7" t="n">
        <v>3</v>
      </c>
      <c r="E6996" s="7" t="n">
        <v>10</v>
      </c>
      <c r="F6996" s="7" t="s">
        <v>114</v>
      </c>
    </row>
    <row r="6997" spans="1:6">
      <c r="A6997" t="s">
        <v>4</v>
      </c>
      <c r="B6997" s="4" t="s">
        <v>5</v>
      </c>
      <c r="C6997" s="4" t="s">
        <v>10</v>
      </c>
    </row>
    <row r="6998" spans="1:6">
      <c r="A6998" t="n">
        <v>55770</v>
      </c>
      <c r="B6998" s="41" t="n">
        <v>16</v>
      </c>
      <c r="C6998" s="7" t="n">
        <v>0</v>
      </c>
    </row>
    <row r="6999" spans="1:6">
      <c r="A6999" t="s">
        <v>4</v>
      </c>
      <c r="B6999" s="4" t="s">
        <v>5</v>
      </c>
      <c r="C6999" s="4" t="s">
        <v>10</v>
      </c>
      <c r="D6999" s="4" t="s">
        <v>14</v>
      </c>
      <c r="E6999" s="4" t="s">
        <v>14</v>
      </c>
      <c r="F6999" s="4" t="s">
        <v>6</v>
      </c>
    </row>
    <row r="7000" spans="1:6">
      <c r="A7000" t="n">
        <v>55773</v>
      </c>
      <c r="B7000" s="19" t="n">
        <v>20</v>
      </c>
      <c r="C7000" s="7" t="n">
        <v>7008</v>
      </c>
      <c r="D7000" s="7" t="n">
        <v>3</v>
      </c>
      <c r="E7000" s="7" t="n">
        <v>10</v>
      </c>
      <c r="F7000" s="7" t="s">
        <v>114</v>
      </c>
    </row>
    <row r="7001" spans="1:6">
      <c r="A7001" t="s">
        <v>4</v>
      </c>
      <c r="B7001" s="4" t="s">
        <v>5</v>
      </c>
      <c r="C7001" s="4" t="s">
        <v>10</v>
      </c>
    </row>
    <row r="7002" spans="1:6">
      <c r="A7002" t="n">
        <v>55791</v>
      </c>
      <c r="B7002" s="41" t="n">
        <v>16</v>
      </c>
      <c r="C7002" s="7" t="n">
        <v>0</v>
      </c>
    </row>
    <row r="7003" spans="1:6">
      <c r="A7003" t="s">
        <v>4</v>
      </c>
      <c r="B7003" s="4" t="s">
        <v>5</v>
      </c>
      <c r="C7003" s="4" t="s">
        <v>10</v>
      </c>
      <c r="D7003" s="4" t="s">
        <v>14</v>
      </c>
      <c r="E7003" s="4" t="s">
        <v>14</v>
      </c>
      <c r="F7003" s="4" t="s">
        <v>6</v>
      </c>
    </row>
    <row r="7004" spans="1:6">
      <c r="A7004" t="n">
        <v>55794</v>
      </c>
      <c r="B7004" s="19" t="n">
        <v>20</v>
      </c>
      <c r="C7004" s="7" t="n">
        <v>1650</v>
      </c>
      <c r="D7004" s="7" t="n">
        <v>3</v>
      </c>
      <c r="E7004" s="7" t="n">
        <v>10</v>
      </c>
      <c r="F7004" s="7" t="s">
        <v>114</v>
      </c>
    </row>
    <row r="7005" spans="1:6">
      <c r="A7005" t="s">
        <v>4</v>
      </c>
      <c r="B7005" s="4" t="s">
        <v>5</v>
      </c>
      <c r="C7005" s="4" t="s">
        <v>10</v>
      </c>
    </row>
    <row r="7006" spans="1:6">
      <c r="A7006" t="n">
        <v>55812</v>
      </c>
      <c r="B7006" s="41" t="n">
        <v>16</v>
      </c>
      <c r="C7006" s="7" t="n">
        <v>0</v>
      </c>
    </row>
    <row r="7007" spans="1:6">
      <c r="A7007" t="s">
        <v>4</v>
      </c>
      <c r="B7007" s="4" t="s">
        <v>5</v>
      </c>
      <c r="C7007" s="4" t="s">
        <v>10</v>
      </c>
      <c r="D7007" s="4" t="s">
        <v>14</v>
      </c>
      <c r="E7007" s="4" t="s">
        <v>14</v>
      </c>
      <c r="F7007" s="4" t="s">
        <v>6</v>
      </c>
    </row>
    <row r="7008" spans="1:6">
      <c r="A7008" t="n">
        <v>55815</v>
      </c>
      <c r="B7008" s="19" t="n">
        <v>20</v>
      </c>
      <c r="C7008" s="7" t="n">
        <v>1651</v>
      </c>
      <c r="D7008" s="7" t="n">
        <v>3</v>
      </c>
      <c r="E7008" s="7" t="n">
        <v>10</v>
      </c>
      <c r="F7008" s="7" t="s">
        <v>114</v>
      </c>
    </row>
    <row r="7009" spans="1:6">
      <c r="A7009" t="s">
        <v>4</v>
      </c>
      <c r="B7009" s="4" t="s">
        <v>5</v>
      </c>
      <c r="C7009" s="4" t="s">
        <v>10</v>
      </c>
    </row>
    <row r="7010" spans="1:6">
      <c r="A7010" t="n">
        <v>55833</v>
      </c>
      <c r="B7010" s="41" t="n">
        <v>16</v>
      </c>
      <c r="C7010" s="7" t="n">
        <v>0</v>
      </c>
    </row>
    <row r="7011" spans="1:6">
      <c r="A7011" t="s">
        <v>4</v>
      </c>
      <c r="B7011" s="4" t="s">
        <v>5</v>
      </c>
      <c r="C7011" s="4" t="s">
        <v>10</v>
      </c>
      <c r="D7011" s="4" t="s">
        <v>14</v>
      </c>
      <c r="E7011" s="4" t="s">
        <v>14</v>
      </c>
      <c r="F7011" s="4" t="s">
        <v>6</v>
      </c>
    </row>
    <row r="7012" spans="1:6">
      <c r="A7012" t="n">
        <v>55836</v>
      </c>
      <c r="B7012" s="19" t="n">
        <v>20</v>
      </c>
      <c r="C7012" s="7" t="n">
        <v>1652</v>
      </c>
      <c r="D7012" s="7" t="n">
        <v>3</v>
      </c>
      <c r="E7012" s="7" t="n">
        <v>10</v>
      </c>
      <c r="F7012" s="7" t="s">
        <v>114</v>
      </c>
    </row>
    <row r="7013" spans="1:6">
      <c r="A7013" t="s">
        <v>4</v>
      </c>
      <c r="B7013" s="4" t="s">
        <v>5</v>
      </c>
      <c r="C7013" s="4" t="s">
        <v>10</v>
      </c>
    </row>
    <row r="7014" spans="1:6">
      <c r="A7014" t="n">
        <v>55854</v>
      </c>
      <c r="B7014" s="41" t="n">
        <v>16</v>
      </c>
      <c r="C7014" s="7" t="n">
        <v>0</v>
      </c>
    </row>
    <row r="7015" spans="1:6">
      <c r="A7015" t="s">
        <v>4</v>
      </c>
      <c r="B7015" s="4" t="s">
        <v>5</v>
      </c>
      <c r="C7015" s="4" t="s">
        <v>10</v>
      </c>
      <c r="D7015" s="4" t="s">
        <v>14</v>
      </c>
      <c r="E7015" s="4" t="s">
        <v>14</v>
      </c>
      <c r="F7015" s="4" t="s">
        <v>6</v>
      </c>
    </row>
    <row r="7016" spans="1:6">
      <c r="A7016" t="n">
        <v>55857</v>
      </c>
      <c r="B7016" s="19" t="n">
        <v>20</v>
      </c>
      <c r="C7016" s="7" t="n">
        <v>1653</v>
      </c>
      <c r="D7016" s="7" t="n">
        <v>3</v>
      </c>
      <c r="E7016" s="7" t="n">
        <v>10</v>
      </c>
      <c r="F7016" s="7" t="s">
        <v>114</v>
      </c>
    </row>
    <row r="7017" spans="1:6">
      <c r="A7017" t="s">
        <v>4</v>
      </c>
      <c r="B7017" s="4" t="s">
        <v>5</v>
      </c>
      <c r="C7017" s="4" t="s">
        <v>10</v>
      </c>
    </row>
    <row r="7018" spans="1:6">
      <c r="A7018" t="n">
        <v>55875</v>
      </c>
      <c r="B7018" s="41" t="n">
        <v>16</v>
      </c>
      <c r="C7018" s="7" t="n">
        <v>0</v>
      </c>
    </row>
    <row r="7019" spans="1:6">
      <c r="A7019" t="s">
        <v>4</v>
      </c>
      <c r="B7019" s="4" t="s">
        <v>5</v>
      </c>
      <c r="C7019" s="4" t="s">
        <v>10</v>
      </c>
      <c r="D7019" s="4" t="s">
        <v>14</v>
      </c>
      <c r="E7019" s="4" t="s">
        <v>14</v>
      </c>
      <c r="F7019" s="4" t="s">
        <v>6</v>
      </c>
    </row>
    <row r="7020" spans="1:6">
      <c r="A7020" t="n">
        <v>55878</v>
      </c>
      <c r="B7020" s="19" t="n">
        <v>20</v>
      </c>
      <c r="C7020" s="7" t="n">
        <v>1654</v>
      </c>
      <c r="D7020" s="7" t="n">
        <v>3</v>
      </c>
      <c r="E7020" s="7" t="n">
        <v>10</v>
      </c>
      <c r="F7020" s="7" t="s">
        <v>114</v>
      </c>
    </row>
    <row r="7021" spans="1:6">
      <c r="A7021" t="s">
        <v>4</v>
      </c>
      <c r="B7021" s="4" t="s">
        <v>5</v>
      </c>
      <c r="C7021" s="4" t="s">
        <v>10</v>
      </c>
    </row>
    <row r="7022" spans="1:6">
      <c r="A7022" t="n">
        <v>55896</v>
      </c>
      <c r="B7022" s="41" t="n">
        <v>16</v>
      </c>
      <c r="C7022" s="7" t="n">
        <v>0</v>
      </c>
    </row>
    <row r="7023" spans="1:6">
      <c r="A7023" t="s">
        <v>4</v>
      </c>
      <c r="B7023" s="4" t="s">
        <v>5</v>
      </c>
      <c r="C7023" s="4" t="s">
        <v>10</v>
      </c>
      <c r="D7023" s="4" t="s">
        <v>14</v>
      </c>
      <c r="E7023" s="4" t="s">
        <v>14</v>
      </c>
      <c r="F7023" s="4" t="s">
        <v>6</v>
      </c>
    </row>
    <row r="7024" spans="1:6">
      <c r="A7024" t="n">
        <v>55899</v>
      </c>
      <c r="B7024" s="19" t="n">
        <v>20</v>
      </c>
      <c r="C7024" s="7" t="n">
        <v>1590</v>
      </c>
      <c r="D7024" s="7" t="n">
        <v>3</v>
      </c>
      <c r="E7024" s="7" t="n">
        <v>10</v>
      </c>
      <c r="F7024" s="7" t="s">
        <v>114</v>
      </c>
    </row>
    <row r="7025" spans="1:6">
      <c r="A7025" t="s">
        <v>4</v>
      </c>
      <c r="B7025" s="4" t="s">
        <v>5</v>
      </c>
      <c r="C7025" s="4" t="s">
        <v>10</v>
      </c>
    </row>
    <row r="7026" spans="1:6">
      <c r="A7026" t="n">
        <v>55917</v>
      </c>
      <c r="B7026" s="41" t="n">
        <v>16</v>
      </c>
      <c r="C7026" s="7" t="n">
        <v>0</v>
      </c>
    </row>
    <row r="7027" spans="1:6">
      <c r="A7027" t="s">
        <v>4</v>
      </c>
      <c r="B7027" s="4" t="s">
        <v>5</v>
      </c>
      <c r="C7027" s="4" t="s">
        <v>6</v>
      </c>
      <c r="D7027" s="4" t="s">
        <v>10</v>
      </c>
    </row>
    <row r="7028" spans="1:6">
      <c r="A7028" t="n">
        <v>55920</v>
      </c>
      <c r="B7028" s="78" t="n">
        <v>29</v>
      </c>
      <c r="C7028" s="7" t="s">
        <v>313</v>
      </c>
      <c r="D7028" s="7" t="n">
        <v>1560</v>
      </c>
    </row>
    <row r="7029" spans="1:6">
      <c r="A7029" t="s">
        <v>4</v>
      </c>
      <c r="B7029" s="4" t="s">
        <v>5</v>
      </c>
      <c r="C7029" s="4" t="s">
        <v>6</v>
      </c>
      <c r="D7029" s="4" t="s">
        <v>10</v>
      </c>
    </row>
    <row r="7030" spans="1:6">
      <c r="A7030" t="n">
        <v>55950</v>
      </c>
      <c r="B7030" s="78" t="n">
        <v>29</v>
      </c>
      <c r="C7030" s="7" t="s">
        <v>314</v>
      </c>
      <c r="D7030" s="7" t="n">
        <v>1561</v>
      </c>
    </row>
    <row r="7031" spans="1:6">
      <c r="A7031" t="s">
        <v>4</v>
      </c>
      <c r="B7031" s="4" t="s">
        <v>5</v>
      </c>
      <c r="C7031" s="4" t="s">
        <v>6</v>
      </c>
      <c r="D7031" s="4" t="s">
        <v>10</v>
      </c>
    </row>
    <row r="7032" spans="1:6">
      <c r="A7032" t="n">
        <v>55967</v>
      </c>
      <c r="B7032" s="78" t="n">
        <v>29</v>
      </c>
      <c r="C7032" s="7" t="s">
        <v>314</v>
      </c>
      <c r="D7032" s="7" t="n">
        <v>1563</v>
      </c>
    </row>
    <row r="7033" spans="1:6">
      <c r="A7033" t="s">
        <v>4</v>
      </c>
      <c r="B7033" s="4" t="s">
        <v>5</v>
      </c>
      <c r="C7033" s="4" t="s">
        <v>6</v>
      </c>
      <c r="D7033" s="4" t="s">
        <v>10</v>
      </c>
    </row>
    <row r="7034" spans="1:6">
      <c r="A7034" t="n">
        <v>55984</v>
      </c>
      <c r="B7034" s="78" t="n">
        <v>29</v>
      </c>
      <c r="C7034" s="7" t="s">
        <v>314</v>
      </c>
      <c r="D7034" s="7" t="n">
        <v>1564</v>
      </c>
    </row>
    <row r="7035" spans="1:6">
      <c r="A7035" t="s">
        <v>4</v>
      </c>
      <c r="B7035" s="4" t="s">
        <v>5</v>
      </c>
      <c r="C7035" s="4" t="s">
        <v>6</v>
      </c>
      <c r="D7035" s="4" t="s">
        <v>10</v>
      </c>
    </row>
    <row r="7036" spans="1:6">
      <c r="A7036" t="n">
        <v>56001</v>
      </c>
      <c r="B7036" s="78" t="n">
        <v>29</v>
      </c>
      <c r="C7036" s="7" t="s">
        <v>314</v>
      </c>
      <c r="D7036" s="7" t="n">
        <v>1565</v>
      </c>
    </row>
    <row r="7037" spans="1:6">
      <c r="A7037" t="s">
        <v>4</v>
      </c>
      <c r="B7037" s="4" t="s">
        <v>5</v>
      </c>
      <c r="C7037" s="4" t="s">
        <v>6</v>
      </c>
      <c r="D7037" s="4" t="s">
        <v>10</v>
      </c>
    </row>
    <row r="7038" spans="1:6">
      <c r="A7038" t="n">
        <v>56018</v>
      </c>
      <c r="B7038" s="78" t="n">
        <v>29</v>
      </c>
      <c r="C7038" s="7" t="s">
        <v>314</v>
      </c>
      <c r="D7038" s="7" t="n">
        <v>1566</v>
      </c>
    </row>
    <row r="7039" spans="1:6">
      <c r="A7039" t="s">
        <v>4</v>
      </c>
      <c r="B7039" s="4" t="s">
        <v>5</v>
      </c>
      <c r="C7039" s="4" t="s">
        <v>6</v>
      </c>
      <c r="D7039" s="4" t="s">
        <v>10</v>
      </c>
    </row>
    <row r="7040" spans="1:6">
      <c r="A7040" t="n">
        <v>56035</v>
      </c>
      <c r="B7040" s="78" t="n">
        <v>29</v>
      </c>
      <c r="C7040" s="7" t="s">
        <v>314</v>
      </c>
      <c r="D7040" s="7" t="n">
        <v>1567</v>
      </c>
    </row>
    <row r="7041" spans="1:4">
      <c r="A7041" t="s">
        <v>4</v>
      </c>
      <c r="B7041" s="4" t="s">
        <v>5</v>
      </c>
      <c r="C7041" s="4" t="s">
        <v>6</v>
      </c>
      <c r="D7041" s="4" t="s">
        <v>10</v>
      </c>
    </row>
    <row r="7042" spans="1:4">
      <c r="A7042" t="n">
        <v>56052</v>
      </c>
      <c r="B7042" s="78" t="n">
        <v>29</v>
      </c>
      <c r="C7042" s="7" t="s">
        <v>506</v>
      </c>
      <c r="D7042" s="7" t="n">
        <v>7008</v>
      </c>
    </row>
    <row r="7043" spans="1:4">
      <c r="A7043" t="s">
        <v>4</v>
      </c>
      <c r="B7043" s="4" t="s">
        <v>5</v>
      </c>
      <c r="C7043" s="4" t="s">
        <v>10</v>
      </c>
    </row>
    <row r="7044" spans="1:4">
      <c r="A7044" t="n">
        <v>56074</v>
      </c>
      <c r="B7044" s="83" t="n">
        <v>13</v>
      </c>
      <c r="C7044" s="7" t="n">
        <v>6466</v>
      </c>
    </row>
    <row r="7045" spans="1:4">
      <c r="A7045" t="s">
        <v>4</v>
      </c>
      <c r="B7045" s="4" t="s">
        <v>5</v>
      </c>
      <c r="C7045" s="4" t="s">
        <v>14</v>
      </c>
      <c r="D7045" s="4" t="s">
        <v>14</v>
      </c>
      <c r="E7045" s="4" t="s">
        <v>14</v>
      </c>
      <c r="F7045" s="4" t="s">
        <v>14</v>
      </c>
    </row>
    <row r="7046" spans="1:4">
      <c r="A7046" t="n">
        <v>56077</v>
      </c>
      <c r="B7046" s="8" t="n">
        <v>14</v>
      </c>
      <c r="C7046" s="7" t="n">
        <v>0</v>
      </c>
      <c r="D7046" s="7" t="n">
        <v>0</v>
      </c>
      <c r="E7046" s="7" t="n">
        <v>32</v>
      </c>
      <c r="F7046" s="7" t="n">
        <v>0</v>
      </c>
    </row>
    <row r="7047" spans="1:4">
      <c r="A7047" t="s">
        <v>4</v>
      </c>
      <c r="B7047" s="4" t="s">
        <v>5</v>
      </c>
      <c r="C7047" s="4" t="s">
        <v>14</v>
      </c>
      <c r="D7047" s="4" t="s">
        <v>10</v>
      </c>
      <c r="E7047" s="4" t="s">
        <v>10</v>
      </c>
      <c r="F7047" s="4" t="s">
        <v>10</v>
      </c>
      <c r="G7047" s="4" t="s">
        <v>10</v>
      </c>
      <c r="H7047" s="4" t="s">
        <v>10</v>
      </c>
      <c r="I7047" s="4" t="s">
        <v>6</v>
      </c>
      <c r="J7047" s="4" t="s">
        <v>24</v>
      </c>
      <c r="K7047" s="4" t="s">
        <v>24</v>
      </c>
      <c r="L7047" s="4" t="s">
        <v>24</v>
      </c>
      <c r="M7047" s="4" t="s">
        <v>9</v>
      </c>
      <c r="N7047" s="4" t="s">
        <v>9</v>
      </c>
      <c r="O7047" s="4" t="s">
        <v>24</v>
      </c>
      <c r="P7047" s="4" t="s">
        <v>24</v>
      </c>
      <c r="Q7047" s="4" t="s">
        <v>24</v>
      </c>
      <c r="R7047" s="4" t="s">
        <v>24</v>
      </c>
      <c r="S7047" s="4" t="s">
        <v>14</v>
      </c>
    </row>
    <row r="7048" spans="1:4">
      <c r="A7048" t="n">
        <v>56082</v>
      </c>
      <c r="B7048" s="26" t="n">
        <v>39</v>
      </c>
      <c r="C7048" s="7" t="n">
        <v>12</v>
      </c>
      <c r="D7048" s="7" t="n">
        <v>65533</v>
      </c>
      <c r="E7048" s="7" t="n">
        <v>200</v>
      </c>
      <c r="F7048" s="7" t="n">
        <v>0</v>
      </c>
      <c r="G7048" s="7" t="n">
        <v>1561</v>
      </c>
      <c r="H7048" s="7" t="n">
        <v>3</v>
      </c>
      <c r="I7048" s="7" t="s">
        <v>410</v>
      </c>
      <c r="J7048" s="7" t="n">
        <v>0</v>
      </c>
      <c r="K7048" s="7" t="n">
        <v>0</v>
      </c>
      <c r="L7048" s="7" t="n">
        <v>0</v>
      </c>
      <c r="M7048" s="7" t="n">
        <v>0</v>
      </c>
      <c r="N7048" s="7" t="n">
        <v>0</v>
      </c>
      <c r="O7048" s="7" t="n">
        <v>0</v>
      </c>
      <c r="P7048" s="7" t="n">
        <v>2</v>
      </c>
      <c r="Q7048" s="7" t="n">
        <v>2</v>
      </c>
      <c r="R7048" s="7" t="n">
        <v>2</v>
      </c>
      <c r="S7048" s="7" t="n">
        <v>2</v>
      </c>
    </row>
    <row r="7049" spans="1:4">
      <c r="A7049" t="s">
        <v>4</v>
      </c>
      <c r="B7049" s="4" t="s">
        <v>5</v>
      </c>
      <c r="C7049" s="4" t="s">
        <v>14</v>
      </c>
      <c r="D7049" s="4" t="s">
        <v>10</v>
      </c>
      <c r="E7049" s="4" t="s">
        <v>10</v>
      </c>
      <c r="F7049" s="4" t="s">
        <v>10</v>
      </c>
      <c r="G7049" s="4" t="s">
        <v>10</v>
      </c>
      <c r="H7049" s="4" t="s">
        <v>10</v>
      </c>
      <c r="I7049" s="4" t="s">
        <v>6</v>
      </c>
      <c r="J7049" s="4" t="s">
        <v>24</v>
      </c>
      <c r="K7049" s="4" t="s">
        <v>24</v>
      </c>
      <c r="L7049" s="4" t="s">
        <v>24</v>
      </c>
      <c r="M7049" s="4" t="s">
        <v>9</v>
      </c>
      <c r="N7049" s="4" t="s">
        <v>9</v>
      </c>
      <c r="O7049" s="4" t="s">
        <v>24</v>
      </c>
      <c r="P7049" s="4" t="s">
        <v>24</v>
      </c>
      <c r="Q7049" s="4" t="s">
        <v>24</v>
      </c>
      <c r="R7049" s="4" t="s">
        <v>24</v>
      </c>
      <c r="S7049" s="4" t="s">
        <v>14</v>
      </c>
    </row>
    <row r="7050" spans="1:4">
      <c r="A7050" t="n">
        <v>56143</v>
      </c>
      <c r="B7050" s="26" t="n">
        <v>39</v>
      </c>
      <c r="C7050" s="7" t="n">
        <v>12</v>
      </c>
      <c r="D7050" s="7" t="n">
        <v>65533</v>
      </c>
      <c r="E7050" s="7" t="n">
        <v>200</v>
      </c>
      <c r="F7050" s="7" t="n">
        <v>0</v>
      </c>
      <c r="G7050" s="7" t="n">
        <v>1563</v>
      </c>
      <c r="H7050" s="7" t="n">
        <v>3</v>
      </c>
      <c r="I7050" s="7" t="s">
        <v>410</v>
      </c>
      <c r="J7050" s="7" t="n">
        <v>0</v>
      </c>
      <c r="K7050" s="7" t="n">
        <v>0</v>
      </c>
      <c r="L7050" s="7" t="n">
        <v>0</v>
      </c>
      <c r="M7050" s="7" t="n">
        <v>0</v>
      </c>
      <c r="N7050" s="7" t="n">
        <v>0</v>
      </c>
      <c r="O7050" s="7" t="n">
        <v>0</v>
      </c>
      <c r="P7050" s="7" t="n">
        <v>2</v>
      </c>
      <c r="Q7050" s="7" t="n">
        <v>2</v>
      </c>
      <c r="R7050" s="7" t="n">
        <v>2</v>
      </c>
      <c r="S7050" s="7" t="n">
        <v>2</v>
      </c>
    </row>
    <row r="7051" spans="1:4">
      <c r="A7051" t="s">
        <v>4</v>
      </c>
      <c r="B7051" s="4" t="s">
        <v>5</v>
      </c>
      <c r="C7051" s="4" t="s">
        <v>14</v>
      </c>
      <c r="D7051" s="4" t="s">
        <v>10</v>
      </c>
      <c r="E7051" s="4" t="s">
        <v>6</v>
      </c>
      <c r="F7051" s="4" t="s">
        <v>6</v>
      </c>
      <c r="G7051" s="4" t="s">
        <v>14</v>
      </c>
    </row>
    <row r="7052" spans="1:4">
      <c r="A7052" t="n">
        <v>56204</v>
      </c>
      <c r="B7052" s="25" t="n">
        <v>32</v>
      </c>
      <c r="C7052" s="7" t="n">
        <v>0</v>
      </c>
      <c r="D7052" s="7" t="n">
        <v>1650</v>
      </c>
      <c r="E7052" s="7" t="s">
        <v>13</v>
      </c>
      <c r="F7052" s="7" t="s">
        <v>507</v>
      </c>
      <c r="G7052" s="7" t="n">
        <v>0</v>
      </c>
    </row>
    <row r="7053" spans="1:4">
      <c r="A7053" t="s">
        <v>4</v>
      </c>
      <c r="B7053" s="4" t="s">
        <v>5</v>
      </c>
      <c r="C7053" s="4" t="s">
        <v>14</v>
      </c>
      <c r="D7053" s="4" t="s">
        <v>10</v>
      </c>
      <c r="E7053" s="4" t="s">
        <v>6</v>
      </c>
      <c r="F7053" s="4" t="s">
        <v>6</v>
      </c>
      <c r="G7053" s="4" t="s">
        <v>14</v>
      </c>
    </row>
    <row r="7054" spans="1:4">
      <c r="A7054" t="n">
        <v>56219</v>
      </c>
      <c r="B7054" s="25" t="n">
        <v>32</v>
      </c>
      <c r="C7054" s="7" t="n">
        <v>0</v>
      </c>
      <c r="D7054" s="7" t="n">
        <v>1650</v>
      </c>
      <c r="E7054" s="7" t="s">
        <v>13</v>
      </c>
      <c r="F7054" s="7" t="s">
        <v>508</v>
      </c>
      <c r="G7054" s="7" t="n">
        <v>0</v>
      </c>
    </row>
    <row r="7055" spans="1:4">
      <c r="A7055" t="s">
        <v>4</v>
      </c>
      <c r="B7055" s="4" t="s">
        <v>5</v>
      </c>
      <c r="C7055" s="4" t="s">
        <v>14</v>
      </c>
      <c r="D7055" s="4" t="s">
        <v>10</v>
      </c>
      <c r="E7055" s="4" t="s">
        <v>6</v>
      </c>
      <c r="F7055" s="4" t="s">
        <v>6</v>
      </c>
      <c r="G7055" s="4" t="s">
        <v>14</v>
      </c>
    </row>
    <row r="7056" spans="1:4">
      <c r="A7056" t="n">
        <v>56234</v>
      </c>
      <c r="B7056" s="25" t="n">
        <v>32</v>
      </c>
      <c r="C7056" s="7" t="n">
        <v>0</v>
      </c>
      <c r="D7056" s="7" t="n">
        <v>1650</v>
      </c>
      <c r="E7056" s="7" t="s">
        <v>13</v>
      </c>
      <c r="F7056" s="7" t="s">
        <v>509</v>
      </c>
      <c r="G7056" s="7" t="n">
        <v>1</v>
      </c>
    </row>
    <row r="7057" spans="1:19">
      <c r="A7057" t="s">
        <v>4</v>
      </c>
      <c r="B7057" s="4" t="s">
        <v>5</v>
      </c>
      <c r="C7057" s="4" t="s">
        <v>14</v>
      </c>
      <c r="D7057" s="4" t="s">
        <v>10</v>
      </c>
      <c r="E7057" s="4" t="s">
        <v>6</v>
      </c>
      <c r="F7057" s="4" t="s">
        <v>6</v>
      </c>
      <c r="G7057" s="4" t="s">
        <v>14</v>
      </c>
    </row>
    <row r="7058" spans="1:19">
      <c r="A7058" t="n">
        <v>56249</v>
      </c>
      <c r="B7058" s="25" t="n">
        <v>32</v>
      </c>
      <c r="C7058" s="7" t="n">
        <v>0</v>
      </c>
      <c r="D7058" s="7" t="n">
        <v>1650</v>
      </c>
      <c r="E7058" s="7" t="s">
        <v>13</v>
      </c>
      <c r="F7058" s="7" t="s">
        <v>510</v>
      </c>
      <c r="G7058" s="7" t="n">
        <v>0</v>
      </c>
    </row>
    <row r="7059" spans="1:19">
      <c r="A7059" t="s">
        <v>4</v>
      </c>
      <c r="B7059" s="4" t="s">
        <v>5</v>
      </c>
      <c r="C7059" s="4" t="s">
        <v>14</v>
      </c>
      <c r="D7059" s="4" t="s">
        <v>10</v>
      </c>
      <c r="E7059" s="4" t="s">
        <v>6</v>
      </c>
      <c r="F7059" s="4" t="s">
        <v>6</v>
      </c>
      <c r="G7059" s="4" t="s">
        <v>14</v>
      </c>
    </row>
    <row r="7060" spans="1:19">
      <c r="A7060" t="n">
        <v>56264</v>
      </c>
      <c r="B7060" s="25" t="n">
        <v>32</v>
      </c>
      <c r="C7060" s="7" t="n">
        <v>0</v>
      </c>
      <c r="D7060" s="7" t="n">
        <v>1650</v>
      </c>
      <c r="E7060" s="7" t="s">
        <v>13</v>
      </c>
      <c r="F7060" s="7" t="s">
        <v>511</v>
      </c>
      <c r="G7060" s="7" t="n">
        <v>0</v>
      </c>
    </row>
    <row r="7061" spans="1:19">
      <c r="A7061" t="s">
        <v>4</v>
      </c>
      <c r="B7061" s="4" t="s">
        <v>5</v>
      </c>
      <c r="C7061" s="4" t="s">
        <v>14</v>
      </c>
      <c r="D7061" s="4" t="s">
        <v>10</v>
      </c>
      <c r="E7061" s="4" t="s">
        <v>6</v>
      </c>
      <c r="F7061" s="4" t="s">
        <v>6</v>
      </c>
      <c r="G7061" s="4" t="s">
        <v>14</v>
      </c>
    </row>
    <row r="7062" spans="1:19">
      <c r="A7062" t="n">
        <v>56279</v>
      </c>
      <c r="B7062" s="25" t="n">
        <v>32</v>
      </c>
      <c r="C7062" s="7" t="n">
        <v>0</v>
      </c>
      <c r="D7062" s="7" t="n">
        <v>1651</v>
      </c>
      <c r="E7062" s="7" t="s">
        <v>13</v>
      </c>
      <c r="F7062" s="7" t="s">
        <v>507</v>
      </c>
      <c r="G7062" s="7" t="n">
        <v>0</v>
      </c>
    </row>
    <row r="7063" spans="1:19">
      <c r="A7063" t="s">
        <v>4</v>
      </c>
      <c r="B7063" s="4" t="s">
        <v>5</v>
      </c>
      <c r="C7063" s="4" t="s">
        <v>14</v>
      </c>
      <c r="D7063" s="4" t="s">
        <v>10</v>
      </c>
      <c r="E7063" s="4" t="s">
        <v>6</v>
      </c>
      <c r="F7063" s="4" t="s">
        <v>6</v>
      </c>
      <c r="G7063" s="4" t="s">
        <v>14</v>
      </c>
    </row>
    <row r="7064" spans="1:19">
      <c r="A7064" t="n">
        <v>56294</v>
      </c>
      <c r="B7064" s="25" t="n">
        <v>32</v>
      </c>
      <c r="C7064" s="7" t="n">
        <v>0</v>
      </c>
      <c r="D7064" s="7" t="n">
        <v>1651</v>
      </c>
      <c r="E7064" s="7" t="s">
        <v>13</v>
      </c>
      <c r="F7064" s="7" t="s">
        <v>508</v>
      </c>
      <c r="G7064" s="7" t="n">
        <v>0</v>
      </c>
    </row>
    <row r="7065" spans="1:19">
      <c r="A7065" t="s">
        <v>4</v>
      </c>
      <c r="B7065" s="4" t="s">
        <v>5</v>
      </c>
      <c r="C7065" s="4" t="s">
        <v>14</v>
      </c>
      <c r="D7065" s="4" t="s">
        <v>10</v>
      </c>
      <c r="E7065" s="4" t="s">
        <v>6</v>
      </c>
      <c r="F7065" s="4" t="s">
        <v>6</v>
      </c>
      <c r="G7065" s="4" t="s">
        <v>14</v>
      </c>
    </row>
    <row r="7066" spans="1:19">
      <c r="A7066" t="n">
        <v>56309</v>
      </c>
      <c r="B7066" s="25" t="n">
        <v>32</v>
      </c>
      <c r="C7066" s="7" t="n">
        <v>0</v>
      </c>
      <c r="D7066" s="7" t="n">
        <v>1651</v>
      </c>
      <c r="E7066" s="7" t="s">
        <v>13</v>
      </c>
      <c r="F7066" s="7" t="s">
        <v>509</v>
      </c>
      <c r="G7066" s="7" t="n">
        <v>1</v>
      </c>
    </row>
    <row r="7067" spans="1:19">
      <c r="A7067" t="s">
        <v>4</v>
      </c>
      <c r="B7067" s="4" t="s">
        <v>5</v>
      </c>
      <c r="C7067" s="4" t="s">
        <v>14</v>
      </c>
      <c r="D7067" s="4" t="s">
        <v>10</v>
      </c>
      <c r="E7067" s="4" t="s">
        <v>6</v>
      </c>
      <c r="F7067" s="4" t="s">
        <v>6</v>
      </c>
      <c r="G7067" s="4" t="s">
        <v>14</v>
      </c>
    </row>
    <row r="7068" spans="1:19">
      <c r="A7068" t="n">
        <v>56324</v>
      </c>
      <c r="B7068" s="25" t="n">
        <v>32</v>
      </c>
      <c r="C7068" s="7" t="n">
        <v>0</v>
      </c>
      <c r="D7068" s="7" t="n">
        <v>1651</v>
      </c>
      <c r="E7068" s="7" t="s">
        <v>13</v>
      </c>
      <c r="F7068" s="7" t="s">
        <v>510</v>
      </c>
      <c r="G7068" s="7" t="n">
        <v>0</v>
      </c>
    </row>
    <row r="7069" spans="1:19">
      <c r="A7069" t="s">
        <v>4</v>
      </c>
      <c r="B7069" s="4" t="s">
        <v>5</v>
      </c>
      <c r="C7069" s="4" t="s">
        <v>14</v>
      </c>
      <c r="D7069" s="4" t="s">
        <v>10</v>
      </c>
      <c r="E7069" s="4" t="s">
        <v>6</v>
      </c>
      <c r="F7069" s="4" t="s">
        <v>6</v>
      </c>
      <c r="G7069" s="4" t="s">
        <v>14</v>
      </c>
    </row>
    <row r="7070" spans="1:19">
      <c r="A7070" t="n">
        <v>56339</v>
      </c>
      <c r="B7070" s="25" t="n">
        <v>32</v>
      </c>
      <c r="C7070" s="7" t="n">
        <v>0</v>
      </c>
      <c r="D7070" s="7" t="n">
        <v>1651</v>
      </c>
      <c r="E7070" s="7" t="s">
        <v>13</v>
      </c>
      <c r="F7070" s="7" t="s">
        <v>511</v>
      </c>
      <c r="G7070" s="7" t="n">
        <v>0</v>
      </c>
    </row>
    <row r="7071" spans="1:19">
      <c r="A7071" t="s">
        <v>4</v>
      </c>
      <c r="B7071" s="4" t="s">
        <v>5</v>
      </c>
      <c r="C7071" s="4" t="s">
        <v>14</v>
      </c>
      <c r="D7071" s="4" t="s">
        <v>10</v>
      </c>
      <c r="E7071" s="4" t="s">
        <v>6</v>
      </c>
      <c r="F7071" s="4" t="s">
        <v>6</v>
      </c>
      <c r="G7071" s="4" t="s">
        <v>14</v>
      </c>
    </row>
    <row r="7072" spans="1:19">
      <c r="A7072" t="n">
        <v>56354</v>
      </c>
      <c r="B7072" s="25" t="n">
        <v>32</v>
      </c>
      <c r="C7072" s="7" t="n">
        <v>0</v>
      </c>
      <c r="D7072" s="7" t="n">
        <v>1652</v>
      </c>
      <c r="E7072" s="7" t="s">
        <v>13</v>
      </c>
      <c r="F7072" s="7" t="s">
        <v>507</v>
      </c>
      <c r="G7072" s="7" t="n">
        <v>0</v>
      </c>
    </row>
    <row r="7073" spans="1:7">
      <c r="A7073" t="s">
        <v>4</v>
      </c>
      <c r="B7073" s="4" t="s">
        <v>5</v>
      </c>
      <c r="C7073" s="4" t="s">
        <v>14</v>
      </c>
      <c r="D7073" s="4" t="s">
        <v>10</v>
      </c>
      <c r="E7073" s="4" t="s">
        <v>6</v>
      </c>
      <c r="F7073" s="4" t="s">
        <v>6</v>
      </c>
      <c r="G7073" s="4" t="s">
        <v>14</v>
      </c>
    </row>
    <row r="7074" spans="1:7">
      <c r="A7074" t="n">
        <v>56369</v>
      </c>
      <c r="B7074" s="25" t="n">
        <v>32</v>
      </c>
      <c r="C7074" s="7" t="n">
        <v>0</v>
      </c>
      <c r="D7074" s="7" t="n">
        <v>1652</v>
      </c>
      <c r="E7074" s="7" t="s">
        <v>13</v>
      </c>
      <c r="F7074" s="7" t="s">
        <v>508</v>
      </c>
      <c r="G7074" s="7" t="n">
        <v>0</v>
      </c>
    </row>
    <row r="7075" spans="1:7">
      <c r="A7075" t="s">
        <v>4</v>
      </c>
      <c r="B7075" s="4" t="s">
        <v>5</v>
      </c>
      <c r="C7075" s="4" t="s">
        <v>14</v>
      </c>
      <c r="D7075" s="4" t="s">
        <v>10</v>
      </c>
      <c r="E7075" s="4" t="s">
        <v>6</v>
      </c>
      <c r="F7075" s="4" t="s">
        <v>6</v>
      </c>
      <c r="G7075" s="4" t="s">
        <v>14</v>
      </c>
    </row>
    <row r="7076" spans="1:7">
      <c r="A7076" t="n">
        <v>56384</v>
      </c>
      <c r="B7076" s="25" t="n">
        <v>32</v>
      </c>
      <c r="C7076" s="7" t="n">
        <v>0</v>
      </c>
      <c r="D7076" s="7" t="n">
        <v>1652</v>
      </c>
      <c r="E7076" s="7" t="s">
        <v>13</v>
      </c>
      <c r="F7076" s="7" t="s">
        <v>509</v>
      </c>
      <c r="G7076" s="7" t="n">
        <v>1</v>
      </c>
    </row>
    <row r="7077" spans="1:7">
      <c r="A7077" t="s">
        <v>4</v>
      </c>
      <c r="B7077" s="4" t="s">
        <v>5</v>
      </c>
      <c r="C7077" s="4" t="s">
        <v>14</v>
      </c>
      <c r="D7077" s="4" t="s">
        <v>10</v>
      </c>
      <c r="E7077" s="4" t="s">
        <v>6</v>
      </c>
      <c r="F7077" s="4" t="s">
        <v>6</v>
      </c>
      <c r="G7077" s="4" t="s">
        <v>14</v>
      </c>
    </row>
    <row r="7078" spans="1:7">
      <c r="A7078" t="n">
        <v>56399</v>
      </c>
      <c r="B7078" s="25" t="n">
        <v>32</v>
      </c>
      <c r="C7078" s="7" t="n">
        <v>0</v>
      </c>
      <c r="D7078" s="7" t="n">
        <v>1652</v>
      </c>
      <c r="E7078" s="7" t="s">
        <v>13</v>
      </c>
      <c r="F7078" s="7" t="s">
        <v>510</v>
      </c>
      <c r="G7078" s="7" t="n">
        <v>0</v>
      </c>
    </row>
    <row r="7079" spans="1:7">
      <c r="A7079" t="s">
        <v>4</v>
      </c>
      <c r="B7079" s="4" t="s">
        <v>5</v>
      </c>
      <c r="C7079" s="4" t="s">
        <v>14</v>
      </c>
      <c r="D7079" s="4" t="s">
        <v>10</v>
      </c>
      <c r="E7079" s="4" t="s">
        <v>6</v>
      </c>
      <c r="F7079" s="4" t="s">
        <v>6</v>
      </c>
      <c r="G7079" s="4" t="s">
        <v>14</v>
      </c>
    </row>
    <row r="7080" spans="1:7">
      <c r="A7080" t="n">
        <v>56414</v>
      </c>
      <c r="B7080" s="25" t="n">
        <v>32</v>
      </c>
      <c r="C7080" s="7" t="n">
        <v>0</v>
      </c>
      <c r="D7080" s="7" t="n">
        <v>1652</v>
      </c>
      <c r="E7080" s="7" t="s">
        <v>13</v>
      </c>
      <c r="F7080" s="7" t="s">
        <v>511</v>
      </c>
      <c r="G7080" s="7" t="n">
        <v>0</v>
      </c>
    </row>
    <row r="7081" spans="1:7">
      <c r="A7081" t="s">
        <v>4</v>
      </c>
      <c r="B7081" s="4" t="s">
        <v>5</v>
      </c>
      <c r="C7081" s="4" t="s">
        <v>14</v>
      </c>
      <c r="D7081" s="4" t="s">
        <v>10</v>
      </c>
      <c r="E7081" s="4" t="s">
        <v>6</v>
      </c>
      <c r="F7081" s="4" t="s">
        <v>6</v>
      </c>
      <c r="G7081" s="4" t="s">
        <v>14</v>
      </c>
    </row>
    <row r="7082" spans="1:7">
      <c r="A7082" t="n">
        <v>56429</v>
      </c>
      <c r="B7082" s="25" t="n">
        <v>32</v>
      </c>
      <c r="C7082" s="7" t="n">
        <v>0</v>
      </c>
      <c r="D7082" s="7" t="n">
        <v>1653</v>
      </c>
      <c r="E7082" s="7" t="s">
        <v>13</v>
      </c>
      <c r="F7082" s="7" t="s">
        <v>507</v>
      </c>
      <c r="G7082" s="7" t="n">
        <v>0</v>
      </c>
    </row>
    <row r="7083" spans="1:7">
      <c r="A7083" t="s">
        <v>4</v>
      </c>
      <c r="B7083" s="4" t="s">
        <v>5</v>
      </c>
      <c r="C7083" s="4" t="s">
        <v>14</v>
      </c>
      <c r="D7083" s="4" t="s">
        <v>10</v>
      </c>
      <c r="E7083" s="4" t="s">
        <v>6</v>
      </c>
      <c r="F7083" s="4" t="s">
        <v>6</v>
      </c>
      <c r="G7083" s="4" t="s">
        <v>14</v>
      </c>
    </row>
    <row r="7084" spans="1:7">
      <c r="A7084" t="n">
        <v>56444</v>
      </c>
      <c r="B7084" s="25" t="n">
        <v>32</v>
      </c>
      <c r="C7084" s="7" t="n">
        <v>0</v>
      </c>
      <c r="D7084" s="7" t="n">
        <v>1653</v>
      </c>
      <c r="E7084" s="7" t="s">
        <v>13</v>
      </c>
      <c r="F7084" s="7" t="s">
        <v>508</v>
      </c>
      <c r="G7084" s="7" t="n">
        <v>0</v>
      </c>
    </row>
    <row r="7085" spans="1:7">
      <c r="A7085" t="s">
        <v>4</v>
      </c>
      <c r="B7085" s="4" t="s">
        <v>5</v>
      </c>
      <c r="C7085" s="4" t="s">
        <v>14</v>
      </c>
      <c r="D7085" s="4" t="s">
        <v>10</v>
      </c>
      <c r="E7085" s="4" t="s">
        <v>6</v>
      </c>
      <c r="F7085" s="4" t="s">
        <v>6</v>
      </c>
      <c r="G7085" s="4" t="s">
        <v>14</v>
      </c>
    </row>
    <row r="7086" spans="1:7">
      <c r="A7086" t="n">
        <v>56459</v>
      </c>
      <c r="B7086" s="25" t="n">
        <v>32</v>
      </c>
      <c r="C7086" s="7" t="n">
        <v>0</v>
      </c>
      <c r="D7086" s="7" t="n">
        <v>1653</v>
      </c>
      <c r="E7086" s="7" t="s">
        <v>13</v>
      </c>
      <c r="F7086" s="7" t="s">
        <v>509</v>
      </c>
      <c r="G7086" s="7" t="n">
        <v>1</v>
      </c>
    </row>
    <row r="7087" spans="1:7">
      <c r="A7087" t="s">
        <v>4</v>
      </c>
      <c r="B7087" s="4" t="s">
        <v>5</v>
      </c>
      <c r="C7087" s="4" t="s">
        <v>14</v>
      </c>
      <c r="D7087" s="4" t="s">
        <v>10</v>
      </c>
      <c r="E7087" s="4" t="s">
        <v>6</v>
      </c>
      <c r="F7087" s="4" t="s">
        <v>6</v>
      </c>
      <c r="G7087" s="4" t="s">
        <v>14</v>
      </c>
    </row>
    <row r="7088" spans="1:7">
      <c r="A7088" t="n">
        <v>56474</v>
      </c>
      <c r="B7088" s="25" t="n">
        <v>32</v>
      </c>
      <c r="C7088" s="7" t="n">
        <v>0</v>
      </c>
      <c r="D7088" s="7" t="n">
        <v>1653</v>
      </c>
      <c r="E7088" s="7" t="s">
        <v>13</v>
      </c>
      <c r="F7088" s="7" t="s">
        <v>510</v>
      </c>
      <c r="G7088" s="7" t="n">
        <v>0</v>
      </c>
    </row>
    <row r="7089" spans="1:7">
      <c r="A7089" t="s">
        <v>4</v>
      </c>
      <c r="B7089" s="4" t="s">
        <v>5</v>
      </c>
      <c r="C7089" s="4" t="s">
        <v>14</v>
      </c>
      <c r="D7089" s="4" t="s">
        <v>10</v>
      </c>
      <c r="E7089" s="4" t="s">
        <v>6</v>
      </c>
      <c r="F7089" s="4" t="s">
        <v>6</v>
      </c>
      <c r="G7089" s="4" t="s">
        <v>14</v>
      </c>
    </row>
    <row r="7090" spans="1:7">
      <c r="A7090" t="n">
        <v>56489</v>
      </c>
      <c r="B7090" s="25" t="n">
        <v>32</v>
      </c>
      <c r="C7090" s="7" t="n">
        <v>0</v>
      </c>
      <c r="D7090" s="7" t="n">
        <v>1653</v>
      </c>
      <c r="E7090" s="7" t="s">
        <v>13</v>
      </c>
      <c r="F7090" s="7" t="s">
        <v>511</v>
      </c>
      <c r="G7090" s="7" t="n">
        <v>0</v>
      </c>
    </row>
    <row r="7091" spans="1:7">
      <c r="A7091" t="s">
        <v>4</v>
      </c>
      <c r="B7091" s="4" t="s">
        <v>5</v>
      </c>
      <c r="C7091" s="4" t="s">
        <v>14</v>
      </c>
      <c r="D7091" s="4" t="s">
        <v>10</v>
      </c>
      <c r="E7091" s="4" t="s">
        <v>6</v>
      </c>
      <c r="F7091" s="4" t="s">
        <v>6</v>
      </c>
      <c r="G7091" s="4" t="s">
        <v>14</v>
      </c>
    </row>
    <row r="7092" spans="1:7">
      <c r="A7092" t="n">
        <v>56504</v>
      </c>
      <c r="B7092" s="25" t="n">
        <v>32</v>
      </c>
      <c r="C7092" s="7" t="n">
        <v>0</v>
      </c>
      <c r="D7092" s="7" t="n">
        <v>1654</v>
      </c>
      <c r="E7092" s="7" t="s">
        <v>13</v>
      </c>
      <c r="F7092" s="7" t="s">
        <v>507</v>
      </c>
      <c r="G7092" s="7" t="n">
        <v>0</v>
      </c>
    </row>
    <row r="7093" spans="1:7">
      <c r="A7093" t="s">
        <v>4</v>
      </c>
      <c r="B7093" s="4" t="s">
        <v>5</v>
      </c>
      <c r="C7093" s="4" t="s">
        <v>14</v>
      </c>
      <c r="D7093" s="4" t="s">
        <v>10</v>
      </c>
      <c r="E7093" s="4" t="s">
        <v>6</v>
      </c>
      <c r="F7093" s="4" t="s">
        <v>6</v>
      </c>
      <c r="G7093" s="4" t="s">
        <v>14</v>
      </c>
    </row>
    <row r="7094" spans="1:7">
      <c r="A7094" t="n">
        <v>56519</v>
      </c>
      <c r="B7094" s="25" t="n">
        <v>32</v>
      </c>
      <c r="C7094" s="7" t="n">
        <v>0</v>
      </c>
      <c r="D7094" s="7" t="n">
        <v>1654</v>
      </c>
      <c r="E7094" s="7" t="s">
        <v>13</v>
      </c>
      <c r="F7094" s="7" t="s">
        <v>508</v>
      </c>
      <c r="G7094" s="7" t="n">
        <v>0</v>
      </c>
    </row>
    <row r="7095" spans="1:7">
      <c r="A7095" t="s">
        <v>4</v>
      </c>
      <c r="B7095" s="4" t="s">
        <v>5</v>
      </c>
      <c r="C7095" s="4" t="s">
        <v>14</v>
      </c>
      <c r="D7095" s="4" t="s">
        <v>10</v>
      </c>
      <c r="E7095" s="4" t="s">
        <v>6</v>
      </c>
      <c r="F7095" s="4" t="s">
        <v>6</v>
      </c>
      <c r="G7095" s="4" t="s">
        <v>14</v>
      </c>
    </row>
    <row r="7096" spans="1:7">
      <c r="A7096" t="n">
        <v>56534</v>
      </c>
      <c r="B7096" s="25" t="n">
        <v>32</v>
      </c>
      <c r="C7096" s="7" t="n">
        <v>0</v>
      </c>
      <c r="D7096" s="7" t="n">
        <v>1654</v>
      </c>
      <c r="E7096" s="7" t="s">
        <v>13</v>
      </c>
      <c r="F7096" s="7" t="s">
        <v>509</v>
      </c>
      <c r="G7096" s="7" t="n">
        <v>1</v>
      </c>
    </row>
    <row r="7097" spans="1:7">
      <c r="A7097" t="s">
        <v>4</v>
      </c>
      <c r="B7097" s="4" t="s">
        <v>5</v>
      </c>
      <c r="C7097" s="4" t="s">
        <v>14</v>
      </c>
      <c r="D7097" s="4" t="s">
        <v>10</v>
      </c>
      <c r="E7097" s="4" t="s">
        <v>6</v>
      </c>
      <c r="F7097" s="4" t="s">
        <v>6</v>
      </c>
      <c r="G7097" s="4" t="s">
        <v>14</v>
      </c>
    </row>
    <row r="7098" spans="1:7">
      <c r="A7098" t="n">
        <v>56549</v>
      </c>
      <c r="B7098" s="25" t="n">
        <v>32</v>
      </c>
      <c r="C7098" s="7" t="n">
        <v>0</v>
      </c>
      <c r="D7098" s="7" t="n">
        <v>1654</v>
      </c>
      <c r="E7098" s="7" t="s">
        <v>13</v>
      </c>
      <c r="F7098" s="7" t="s">
        <v>510</v>
      </c>
      <c r="G7098" s="7" t="n">
        <v>0</v>
      </c>
    </row>
    <row r="7099" spans="1:7">
      <c r="A7099" t="s">
        <v>4</v>
      </c>
      <c r="B7099" s="4" t="s">
        <v>5</v>
      </c>
      <c r="C7099" s="4" t="s">
        <v>14</v>
      </c>
      <c r="D7099" s="4" t="s">
        <v>10</v>
      </c>
      <c r="E7099" s="4" t="s">
        <v>6</v>
      </c>
      <c r="F7099" s="4" t="s">
        <v>6</v>
      </c>
      <c r="G7099" s="4" t="s">
        <v>14</v>
      </c>
    </row>
    <row r="7100" spans="1:7">
      <c r="A7100" t="n">
        <v>56564</v>
      </c>
      <c r="B7100" s="25" t="n">
        <v>32</v>
      </c>
      <c r="C7100" s="7" t="n">
        <v>0</v>
      </c>
      <c r="D7100" s="7" t="n">
        <v>1654</v>
      </c>
      <c r="E7100" s="7" t="s">
        <v>13</v>
      </c>
      <c r="F7100" s="7" t="s">
        <v>511</v>
      </c>
      <c r="G7100" s="7" t="n">
        <v>0</v>
      </c>
    </row>
    <row r="7101" spans="1:7">
      <c r="A7101" t="s">
        <v>4</v>
      </c>
      <c r="B7101" s="4" t="s">
        <v>5</v>
      </c>
      <c r="C7101" s="4" t="s">
        <v>10</v>
      </c>
      <c r="D7101" s="4" t="s">
        <v>24</v>
      </c>
      <c r="E7101" s="4" t="s">
        <v>24</v>
      </c>
      <c r="F7101" s="4" t="s">
        <v>24</v>
      </c>
      <c r="G7101" s="4" t="s">
        <v>24</v>
      </c>
    </row>
    <row r="7102" spans="1:7">
      <c r="A7102" t="n">
        <v>56579</v>
      </c>
      <c r="B7102" s="51" t="n">
        <v>46</v>
      </c>
      <c r="C7102" s="7" t="n">
        <v>7033</v>
      </c>
      <c r="D7102" s="7" t="n">
        <v>-99.4000015258789</v>
      </c>
      <c r="E7102" s="7" t="n">
        <v>-1.14999997615814</v>
      </c>
      <c r="F7102" s="7" t="n">
        <v>136.589996337891</v>
      </c>
      <c r="G7102" s="7" t="n">
        <v>252.800003051758</v>
      </c>
    </row>
    <row r="7103" spans="1:7">
      <c r="A7103" t="s">
        <v>4</v>
      </c>
      <c r="B7103" s="4" t="s">
        <v>5</v>
      </c>
      <c r="C7103" s="4" t="s">
        <v>10</v>
      </c>
      <c r="D7103" s="4" t="s">
        <v>24</v>
      </c>
      <c r="E7103" s="4" t="s">
        <v>24</v>
      </c>
      <c r="F7103" s="4" t="s">
        <v>24</v>
      </c>
      <c r="G7103" s="4" t="s">
        <v>24</v>
      </c>
    </row>
    <row r="7104" spans="1:7">
      <c r="A7104" t="n">
        <v>56598</v>
      </c>
      <c r="B7104" s="51" t="n">
        <v>46</v>
      </c>
      <c r="C7104" s="7" t="n">
        <v>1560</v>
      </c>
      <c r="D7104" s="7" t="n">
        <v>-127.809997558594</v>
      </c>
      <c r="E7104" s="7" t="n">
        <v>-1.1599999666214</v>
      </c>
      <c r="F7104" s="7" t="n">
        <v>135.259994506836</v>
      </c>
      <c r="G7104" s="7" t="n">
        <v>90</v>
      </c>
    </row>
    <row r="7105" spans="1:7">
      <c r="A7105" t="s">
        <v>4</v>
      </c>
      <c r="B7105" s="4" t="s">
        <v>5</v>
      </c>
      <c r="C7105" s="4" t="s">
        <v>10</v>
      </c>
      <c r="D7105" s="4" t="s">
        <v>24</v>
      </c>
      <c r="E7105" s="4" t="s">
        <v>24</v>
      </c>
      <c r="F7105" s="4" t="s">
        <v>24</v>
      </c>
      <c r="G7105" s="4" t="s">
        <v>24</v>
      </c>
    </row>
    <row r="7106" spans="1:7">
      <c r="A7106" t="n">
        <v>56617</v>
      </c>
      <c r="B7106" s="51" t="n">
        <v>46</v>
      </c>
      <c r="C7106" s="7" t="n">
        <v>1561</v>
      </c>
      <c r="D7106" s="7" t="n">
        <v>-111.069999694824</v>
      </c>
      <c r="E7106" s="7" t="n">
        <v>-1.1599999666214</v>
      </c>
      <c r="F7106" s="7" t="n">
        <v>133.669998168945</v>
      </c>
      <c r="G7106" s="7" t="n">
        <v>84.3000030517578</v>
      </c>
    </row>
    <row r="7107" spans="1:7">
      <c r="A7107" t="s">
        <v>4</v>
      </c>
      <c r="B7107" s="4" t="s">
        <v>5</v>
      </c>
      <c r="C7107" s="4" t="s">
        <v>10</v>
      </c>
      <c r="D7107" s="4" t="s">
        <v>24</v>
      </c>
      <c r="E7107" s="4" t="s">
        <v>24</v>
      </c>
      <c r="F7107" s="4" t="s">
        <v>24</v>
      </c>
      <c r="G7107" s="4" t="s">
        <v>24</v>
      </c>
    </row>
    <row r="7108" spans="1:7">
      <c r="A7108" t="n">
        <v>56636</v>
      </c>
      <c r="B7108" s="51" t="n">
        <v>46</v>
      </c>
      <c r="C7108" s="7" t="n">
        <v>1563</v>
      </c>
      <c r="D7108" s="7" t="n">
        <v>-114.480003356934</v>
      </c>
      <c r="E7108" s="7" t="n">
        <v>-1.1599999666214</v>
      </c>
      <c r="F7108" s="7" t="n">
        <v>140.660003662109</v>
      </c>
      <c r="G7108" s="7" t="n">
        <v>110.099998474121</v>
      </c>
    </row>
    <row r="7109" spans="1:7">
      <c r="A7109" t="s">
        <v>4</v>
      </c>
      <c r="B7109" s="4" t="s">
        <v>5</v>
      </c>
      <c r="C7109" s="4" t="s">
        <v>10</v>
      </c>
      <c r="D7109" s="4" t="s">
        <v>24</v>
      </c>
      <c r="E7109" s="4" t="s">
        <v>24</v>
      </c>
      <c r="F7109" s="4" t="s">
        <v>24</v>
      </c>
      <c r="G7109" s="4" t="s">
        <v>24</v>
      </c>
    </row>
    <row r="7110" spans="1:7">
      <c r="A7110" t="n">
        <v>56655</v>
      </c>
      <c r="B7110" s="51" t="n">
        <v>46</v>
      </c>
      <c r="C7110" s="7" t="n">
        <v>1564</v>
      </c>
      <c r="D7110" s="7" t="n">
        <v>-130.910003662109</v>
      </c>
      <c r="E7110" s="7" t="n">
        <v>-1.1599999666214</v>
      </c>
      <c r="F7110" s="7" t="n">
        <v>144.25</v>
      </c>
      <c r="G7110" s="7" t="n">
        <v>95.6999969482422</v>
      </c>
    </row>
    <row r="7111" spans="1:7">
      <c r="A7111" t="s">
        <v>4</v>
      </c>
      <c r="B7111" s="4" t="s">
        <v>5</v>
      </c>
      <c r="C7111" s="4" t="s">
        <v>10</v>
      </c>
      <c r="D7111" s="4" t="s">
        <v>24</v>
      </c>
      <c r="E7111" s="4" t="s">
        <v>24</v>
      </c>
      <c r="F7111" s="4" t="s">
        <v>24</v>
      </c>
      <c r="G7111" s="4" t="s">
        <v>24</v>
      </c>
    </row>
    <row r="7112" spans="1:7">
      <c r="A7112" t="n">
        <v>56674</v>
      </c>
      <c r="B7112" s="51" t="n">
        <v>46</v>
      </c>
      <c r="C7112" s="7" t="n">
        <v>1565</v>
      </c>
      <c r="D7112" s="7" t="n">
        <v>-129.919998168945</v>
      </c>
      <c r="E7112" s="7" t="n">
        <v>-1.1599999666214</v>
      </c>
      <c r="F7112" s="7" t="n">
        <v>126.879997253418</v>
      </c>
      <c r="G7112" s="7" t="n">
        <v>95.6999969482422</v>
      </c>
    </row>
    <row r="7113" spans="1:7">
      <c r="A7113" t="s">
        <v>4</v>
      </c>
      <c r="B7113" s="4" t="s">
        <v>5</v>
      </c>
      <c r="C7113" s="4" t="s">
        <v>10</v>
      </c>
      <c r="D7113" s="4" t="s">
        <v>24</v>
      </c>
      <c r="E7113" s="4" t="s">
        <v>24</v>
      </c>
      <c r="F7113" s="4" t="s">
        <v>24</v>
      </c>
      <c r="G7113" s="4" t="s">
        <v>24</v>
      </c>
    </row>
    <row r="7114" spans="1:7">
      <c r="A7114" t="n">
        <v>56693</v>
      </c>
      <c r="B7114" s="51" t="n">
        <v>46</v>
      </c>
      <c r="C7114" s="7" t="n">
        <v>1566</v>
      </c>
      <c r="D7114" s="7" t="n">
        <v>-138.490005493164</v>
      </c>
      <c r="E7114" s="7" t="n">
        <v>-1.1599999666214</v>
      </c>
      <c r="F7114" s="7" t="n">
        <v>139.169998168945</v>
      </c>
      <c r="G7114" s="7" t="n">
        <v>101.400001525879</v>
      </c>
    </row>
    <row r="7115" spans="1:7">
      <c r="A7115" t="s">
        <v>4</v>
      </c>
      <c r="B7115" s="4" t="s">
        <v>5</v>
      </c>
      <c r="C7115" s="4" t="s">
        <v>10</v>
      </c>
      <c r="D7115" s="4" t="s">
        <v>24</v>
      </c>
      <c r="E7115" s="4" t="s">
        <v>24</v>
      </c>
      <c r="F7115" s="4" t="s">
        <v>24</v>
      </c>
      <c r="G7115" s="4" t="s">
        <v>24</v>
      </c>
    </row>
    <row r="7116" spans="1:7">
      <c r="A7116" t="n">
        <v>56712</v>
      </c>
      <c r="B7116" s="51" t="n">
        <v>46</v>
      </c>
      <c r="C7116" s="7" t="n">
        <v>1567</v>
      </c>
      <c r="D7116" s="7" t="n">
        <v>-136.529998779297</v>
      </c>
      <c r="E7116" s="7" t="n">
        <v>-1.1599999666214</v>
      </c>
      <c r="F7116" s="7" t="n">
        <v>131.850006103516</v>
      </c>
      <c r="G7116" s="7" t="n">
        <v>95.6999969482422</v>
      </c>
    </row>
    <row r="7117" spans="1:7">
      <c r="A7117" t="s">
        <v>4</v>
      </c>
      <c r="B7117" s="4" t="s">
        <v>5</v>
      </c>
      <c r="C7117" s="4" t="s">
        <v>10</v>
      </c>
      <c r="D7117" s="4" t="s">
        <v>24</v>
      </c>
      <c r="E7117" s="4" t="s">
        <v>24</v>
      </c>
      <c r="F7117" s="4" t="s">
        <v>24</v>
      </c>
      <c r="G7117" s="4" t="s">
        <v>24</v>
      </c>
    </row>
    <row r="7118" spans="1:7">
      <c r="A7118" t="n">
        <v>56731</v>
      </c>
      <c r="B7118" s="51" t="n">
        <v>46</v>
      </c>
      <c r="C7118" s="7" t="n">
        <v>16</v>
      </c>
      <c r="D7118" s="7" t="n">
        <v>-91.8499984741211</v>
      </c>
      <c r="E7118" s="7" t="n">
        <v>-1.1599999666214</v>
      </c>
      <c r="F7118" s="7" t="n">
        <v>149.199996948242</v>
      </c>
      <c r="G7118" s="7" t="n">
        <v>227.399993896484</v>
      </c>
    </row>
    <row r="7119" spans="1:7">
      <c r="A7119" t="s">
        <v>4</v>
      </c>
      <c r="B7119" s="4" t="s">
        <v>5</v>
      </c>
      <c r="C7119" s="4" t="s">
        <v>10</v>
      </c>
      <c r="D7119" s="4" t="s">
        <v>24</v>
      </c>
      <c r="E7119" s="4" t="s">
        <v>24</v>
      </c>
      <c r="F7119" s="4" t="s">
        <v>24</v>
      </c>
      <c r="G7119" s="4" t="s">
        <v>24</v>
      </c>
    </row>
    <row r="7120" spans="1:7">
      <c r="A7120" t="n">
        <v>56750</v>
      </c>
      <c r="B7120" s="51" t="n">
        <v>46</v>
      </c>
      <c r="C7120" s="7" t="n">
        <v>4</v>
      </c>
      <c r="D7120" s="7" t="n">
        <v>-93.2099990844727</v>
      </c>
      <c r="E7120" s="7" t="n">
        <v>-1.1599999666214</v>
      </c>
      <c r="F7120" s="7" t="n">
        <v>150.399993896484</v>
      </c>
      <c r="G7120" s="7" t="n">
        <v>198.100006103516</v>
      </c>
    </row>
    <row r="7121" spans="1:7">
      <c r="A7121" t="s">
        <v>4</v>
      </c>
      <c r="B7121" s="4" t="s">
        <v>5</v>
      </c>
      <c r="C7121" s="4" t="s">
        <v>10</v>
      </c>
      <c r="D7121" s="4" t="s">
        <v>24</v>
      </c>
      <c r="E7121" s="4" t="s">
        <v>24</v>
      </c>
      <c r="F7121" s="4" t="s">
        <v>24</v>
      </c>
      <c r="G7121" s="4" t="s">
        <v>24</v>
      </c>
    </row>
    <row r="7122" spans="1:7">
      <c r="A7122" t="n">
        <v>56769</v>
      </c>
      <c r="B7122" s="51" t="n">
        <v>46</v>
      </c>
      <c r="C7122" s="7" t="n">
        <v>2</v>
      </c>
      <c r="D7122" s="7" t="n">
        <v>-92.7600021362305</v>
      </c>
      <c r="E7122" s="7" t="n">
        <v>-1.1599999666214</v>
      </c>
      <c r="F7122" s="7" t="n">
        <v>149.100006103516</v>
      </c>
      <c r="G7122" s="7" t="n">
        <v>214.600006103516</v>
      </c>
    </row>
    <row r="7123" spans="1:7">
      <c r="A7123" t="s">
        <v>4</v>
      </c>
      <c r="B7123" s="4" t="s">
        <v>5</v>
      </c>
      <c r="C7123" s="4" t="s">
        <v>10</v>
      </c>
      <c r="D7123" s="4" t="s">
        <v>24</v>
      </c>
      <c r="E7123" s="4" t="s">
        <v>24</v>
      </c>
      <c r="F7123" s="4" t="s">
        <v>24</v>
      </c>
      <c r="G7123" s="4" t="s">
        <v>24</v>
      </c>
    </row>
    <row r="7124" spans="1:7">
      <c r="A7124" t="n">
        <v>56788</v>
      </c>
      <c r="B7124" s="51" t="n">
        <v>46</v>
      </c>
      <c r="C7124" s="7" t="n">
        <v>7</v>
      </c>
      <c r="D7124" s="7" t="n">
        <v>-93.1600036621094</v>
      </c>
      <c r="E7124" s="7" t="n">
        <v>-1.14999997615814</v>
      </c>
      <c r="F7124" s="7" t="n">
        <v>149.669998168945</v>
      </c>
      <c r="G7124" s="7" t="n">
        <v>198.300003051758</v>
      </c>
    </row>
    <row r="7125" spans="1:7">
      <c r="A7125" t="s">
        <v>4</v>
      </c>
      <c r="B7125" s="4" t="s">
        <v>5</v>
      </c>
      <c r="C7125" s="4" t="s">
        <v>10</v>
      </c>
      <c r="D7125" s="4" t="s">
        <v>24</v>
      </c>
      <c r="E7125" s="4" t="s">
        <v>24</v>
      </c>
      <c r="F7125" s="4" t="s">
        <v>24</v>
      </c>
      <c r="G7125" s="4" t="s">
        <v>24</v>
      </c>
    </row>
    <row r="7126" spans="1:7">
      <c r="A7126" t="n">
        <v>56807</v>
      </c>
      <c r="B7126" s="51" t="n">
        <v>46</v>
      </c>
      <c r="C7126" s="7" t="n">
        <v>24</v>
      </c>
      <c r="D7126" s="7" t="n">
        <v>-149.119995117188</v>
      </c>
      <c r="E7126" s="7" t="n">
        <v>18.5400009155273</v>
      </c>
      <c r="F7126" s="7" t="n">
        <v>136.490005493164</v>
      </c>
      <c r="G7126" s="7" t="n">
        <v>98.5999984741211</v>
      </c>
    </row>
    <row r="7127" spans="1:7">
      <c r="A7127" t="s">
        <v>4</v>
      </c>
      <c r="B7127" s="4" t="s">
        <v>5</v>
      </c>
      <c r="C7127" s="4" t="s">
        <v>10</v>
      </c>
      <c r="D7127" s="4" t="s">
        <v>24</v>
      </c>
      <c r="E7127" s="4" t="s">
        <v>24</v>
      </c>
      <c r="F7127" s="4" t="s">
        <v>24</v>
      </c>
      <c r="G7127" s="4" t="s">
        <v>24</v>
      </c>
    </row>
    <row r="7128" spans="1:7">
      <c r="A7128" t="n">
        <v>56826</v>
      </c>
      <c r="B7128" s="51" t="n">
        <v>46</v>
      </c>
      <c r="C7128" s="7" t="n">
        <v>25</v>
      </c>
      <c r="D7128" s="7" t="n">
        <v>-149.029998779297</v>
      </c>
      <c r="E7128" s="7" t="n">
        <v>18.4599990844727</v>
      </c>
      <c r="F7128" s="7" t="n">
        <v>134.869995117188</v>
      </c>
      <c r="G7128" s="7" t="n">
        <v>90</v>
      </c>
    </row>
    <row r="7129" spans="1:7">
      <c r="A7129" t="s">
        <v>4</v>
      </c>
      <c r="B7129" s="4" t="s">
        <v>5</v>
      </c>
      <c r="C7129" s="4" t="s">
        <v>10</v>
      </c>
      <c r="D7129" s="4" t="s">
        <v>24</v>
      </c>
      <c r="E7129" s="4" t="s">
        <v>24</v>
      </c>
      <c r="F7129" s="4" t="s">
        <v>24</v>
      </c>
      <c r="G7129" s="4" t="s">
        <v>24</v>
      </c>
    </row>
    <row r="7130" spans="1:7">
      <c r="A7130" t="n">
        <v>56845</v>
      </c>
      <c r="B7130" s="51" t="n">
        <v>46</v>
      </c>
      <c r="C7130" s="7" t="n">
        <v>7008</v>
      </c>
      <c r="D7130" s="7" t="n">
        <v>-126.349998474121</v>
      </c>
      <c r="E7130" s="7" t="n">
        <v>-1.1599999666214</v>
      </c>
      <c r="F7130" s="7" t="n">
        <v>133.75</v>
      </c>
      <c r="G7130" s="7" t="n">
        <v>90</v>
      </c>
    </row>
    <row r="7131" spans="1:7">
      <c r="A7131" t="s">
        <v>4</v>
      </c>
      <c r="B7131" s="4" t="s">
        <v>5</v>
      </c>
      <c r="C7131" s="4" t="s">
        <v>10</v>
      </c>
      <c r="D7131" s="4" t="s">
        <v>24</v>
      </c>
      <c r="E7131" s="4" t="s">
        <v>24</v>
      </c>
      <c r="F7131" s="4" t="s">
        <v>24</v>
      </c>
      <c r="G7131" s="4" t="s">
        <v>24</v>
      </c>
    </row>
    <row r="7132" spans="1:7">
      <c r="A7132" t="n">
        <v>56864</v>
      </c>
      <c r="B7132" s="51" t="n">
        <v>46</v>
      </c>
      <c r="C7132" s="7" t="n">
        <v>15</v>
      </c>
      <c r="D7132" s="7" t="n">
        <v>1.45000004768372</v>
      </c>
      <c r="E7132" s="7" t="n">
        <v>31.4300003051758</v>
      </c>
      <c r="F7132" s="7" t="n">
        <v>198.589996337891</v>
      </c>
      <c r="G7132" s="7" t="n">
        <v>244.699996948242</v>
      </c>
    </row>
    <row r="7133" spans="1:7">
      <c r="A7133" t="s">
        <v>4</v>
      </c>
      <c r="B7133" s="4" t="s">
        <v>5</v>
      </c>
      <c r="C7133" s="4" t="s">
        <v>10</v>
      </c>
      <c r="D7133" s="4" t="s">
        <v>24</v>
      </c>
      <c r="E7133" s="4" t="s">
        <v>24</v>
      </c>
      <c r="F7133" s="4" t="s">
        <v>24</v>
      </c>
      <c r="G7133" s="4" t="s">
        <v>24</v>
      </c>
    </row>
    <row r="7134" spans="1:7">
      <c r="A7134" t="n">
        <v>56883</v>
      </c>
      <c r="B7134" s="51" t="n">
        <v>46</v>
      </c>
      <c r="C7134" s="7" t="n">
        <v>1621</v>
      </c>
      <c r="D7134" s="7" t="n">
        <v>3.30999994277954</v>
      </c>
      <c r="E7134" s="7" t="n">
        <v>30.6499996185303</v>
      </c>
      <c r="F7134" s="7" t="n">
        <v>200.539993286133</v>
      </c>
      <c r="G7134" s="7" t="n">
        <v>181.699996948242</v>
      </c>
    </row>
    <row r="7135" spans="1:7">
      <c r="A7135" t="s">
        <v>4</v>
      </c>
      <c r="B7135" s="4" t="s">
        <v>5</v>
      </c>
      <c r="C7135" s="4" t="s">
        <v>10</v>
      </c>
      <c r="D7135" s="4" t="s">
        <v>24</v>
      </c>
      <c r="E7135" s="4" t="s">
        <v>24</v>
      </c>
      <c r="F7135" s="4" t="s">
        <v>24</v>
      </c>
      <c r="G7135" s="4" t="s">
        <v>24</v>
      </c>
    </row>
    <row r="7136" spans="1:7">
      <c r="A7136" t="n">
        <v>56902</v>
      </c>
      <c r="B7136" s="51" t="n">
        <v>46</v>
      </c>
      <c r="C7136" s="7" t="n">
        <v>1650</v>
      </c>
      <c r="D7136" s="7" t="n">
        <v>44.2799987792969</v>
      </c>
      <c r="E7136" s="7" t="n">
        <v>-1.14999997615814</v>
      </c>
      <c r="F7136" s="7" t="n">
        <v>77.3300018310547</v>
      </c>
      <c r="G7136" s="7" t="n">
        <v>289.600006103516</v>
      </c>
    </row>
    <row r="7137" spans="1:7">
      <c r="A7137" t="s">
        <v>4</v>
      </c>
      <c r="B7137" s="4" t="s">
        <v>5</v>
      </c>
      <c r="C7137" s="4" t="s">
        <v>10</v>
      </c>
      <c r="D7137" s="4" t="s">
        <v>24</v>
      </c>
      <c r="E7137" s="4" t="s">
        <v>24</v>
      </c>
      <c r="F7137" s="4" t="s">
        <v>24</v>
      </c>
      <c r="G7137" s="4" t="s">
        <v>24</v>
      </c>
    </row>
    <row r="7138" spans="1:7">
      <c r="A7138" t="n">
        <v>56921</v>
      </c>
      <c r="B7138" s="51" t="n">
        <v>46</v>
      </c>
      <c r="C7138" s="7" t="n">
        <v>1651</v>
      </c>
      <c r="D7138" s="7" t="n">
        <v>55.6300010681152</v>
      </c>
      <c r="E7138" s="7" t="n">
        <v>-1.14999997615814</v>
      </c>
      <c r="F7138" s="7" t="n">
        <v>67.129997253418</v>
      </c>
      <c r="G7138" s="7" t="n">
        <v>332.600006103516</v>
      </c>
    </row>
    <row r="7139" spans="1:7">
      <c r="A7139" t="s">
        <v>4</v>
      </c>
      <c r="B7139" s="4" t="s">
        <v>5</v>
      </c>
      <c r="C7139" s="4" t="s">
        <v>10</v>
      </c>
      <c r="D7139" s="4" t="s">
        <v>24</v>
      </c>
      <c r="E7139" s="4" t="s">
        <v>24</v>
      </c>
      <c r="F7139" s="4" t="s">
        <v>24</v>
      </c>
      <c r="G7139" s="4" t="s">
        <v>24</v>
      </c>
    </row>
    <row r="7140" spans="1:7">
      <c r="A7140" t="n">
        <v>56940</v>
      </c>
      <c r="B7140" s="51" t="n">
        <v>46</v>
      </c>
      <c r="C7140" s="7" t="n">
        <v>1652</v>
      </c>
      <c r="D7140" s="7" t="n">
        <v>63.1100006103516</v>
      </c>
      <c r="E7140" s="7" t="n">
        <v>-1.14999997615814</v>
      </c>
      <c r="F7140" s="7" t="n">
        <v>52.9500007629395</v>
      </c>
      <c r="G7140" s="7" t="n">
        <v>335.5</v>
      </c>
    </row>
    <row r="7141" spans="1:7">
      <c r="A7141" t="s">
        <v>4</v>
      </c>
      <c r="B7141" s="4" t="s">
        <v>5</v>
      </c>
      <c r="C7141" s="4" t="s">
        <v>10</v>
      </c>
      <c r="D7141" s="4" t="s">
        <v>24</v>
      </c>
      <c r="E7141" s="4" t="s">
        <v>24</v>
      </c>
      <c r="F7141" s="4" t="s">
        <v>24</v>
      </c>
      <c r="G7141" s="4" t="s">
        <v>24</v>
      </c>
    </row>
    <row r="7142" spans="1:7">
      <c r="A7142" t="n">
        <v>56959</v>
      </c>
      <c r="B7142" s="51" t="n">
        <v>46</v>
      </c>
      <c r="C7142" s="7" t="n">
        <v>1653</v>
      </c>
      <c r="D7142" s="7" t="n">
        <v>69.5599975585938</v>
      </c>
      <c r="E7142" s="7" t="n">
        <v>-1.14999997615814</v>
      </c>
      <c r="F7142" s="7" t="n">
        <v>39.9599990844727</v>
      </c>
      <c r="G7142" s="7" t="n">
        <v>332.600006103516</v>
      </c>
    </row>
    <row r="7143" spans="1:7">
      <c r="A7143" t="s">
        <v>4</v>
      </c>
      <c r="B7143" s="4" t="s">
        <v>5</v>
      </c>
      <c r="C7143" s="4" t="s">
        <v>10</v>
      </c>
      <c r="D7143" s="4" t="s">
        <v>24</v>
      </c>
      <c r="E7143" s="4" t="s">
        <v>24</v>
      </c>
      <c r="F7143" s="4" t="s">
        <v>24</v>
      </c>
      <c r="G7143" s="4" t="s">
        <v>24</v>
      </c>
    </row>
    <row r="7144" spans="1:7">
      <c r="A7144" t="n">
        <v>56978</v>
      </c>
      <c r="B7144" s="51" t="n">
        <v>46</v>
      </c>
      <c r="C7144" s="7" t="n">
        <v>1654</v>
      </c>
      <c r="D7144" s="7" t="n">
        <v>76.0699996948242</v>
      </c>
      <c r="E7144" s="7" t="n">
        <v>-1.14999997615814</v>
      </c>
      <c r="F7144" s="7" t="n">
        <v>27.2299995422363</v>
      </c>
      <c r="G7144" s="7" t="n">
        <v>335.399993896484</v>
      </c>
    </row>
    <row r="7145" spans="1:7">
      <c r="A7145" t="s">
        <v>4</v>
      </c>
      <c r="B7145" s="4" t="s">
        <v>5</v>
      </c>
      <c r="C7145" s="4" t="s">
        <v>10</v>
      </c>
      <c r="D7145" s="4" t="s">
        <v>24</v>
      </c>
      <c r="E7145" s="4" t="s">
        <v>24</v>
      </c>
      <c r="F7145" s="4" t="s">
        <v>24</v>
      </c>
      <c r="G7145" s="4" t="s">
        <v>24</v>
      </c>
    </row>
    <row r="7146" spans="1:7">
      <c r="A7146" t="n">
        <v>56997</v>
      </c>
      <c r="B7146" s="51" t="n">
        <v>46</v>
      </c>
      <c r="C7146" s="7" t="n">
        <v>0</v>
      </c>
      <c r="D7146" s="7" t="n">
        <v>0</v>
      </c>
      <c r="E7146" s="7" t="n">
        <v>-500</v>
      </c>
      <c r="F7146" s="7" t="n">
        <v>-0.419999986886978</v>
      </c>
      <c r="G7146" s="7" t="n">
        <v>0</v>
      </c>
    </row>
    <row r="7147" spans="1:7">
      <c r="A7147" t="s">
        <v>4</v>
      </c>
      <c r="B7147" s="4" t="s">
        <v>5</v>
      </c>
      <c r="C7147" s="4" t="s">
        <v>10</v>
      </c>
      <c r="D7147" s="4" t="s">
        <v>24</v>
      </c>
      <c r="E7147" s="4" t="s">
        <v>24</v>
      </c>
      <c r="F7147" s="4" t="s">
        <v>24</v>
      </c>
      <c r="G7147" s="4" t="s">
        <v>24</v>
      </c>
    </row>
    <row r="7148" spans="1:7">
      <c r="A7148" t="n">
        <v>57016</v>
      </c>
      <c r="B7148" s="51" t="n">
        <v>46</v>
      </c>
      <c r="C7148" s="7" t="n">
        <v>7032</v>
      </c>
      <c r="D7148" s="7" t="n">
        <v>-0.540000021457672</v>
      </c>
      <c r="E7148" s="7" t="n">
        <v>-499.489990234375</v>
      </c>
      <c r="F7148" s="7" t="n">
        <v>-0.509999990463257</v>
      </c>
      <c r="G7148" s="7" t="n">
        <v>0</v>
      </c>
    </row>
    <row r="7149" spans="1:7">
      <c r="A7149" t="s">
        <v>4</v>
      </c>
      <c r="B7149" s="4" t="s">
        <v>5</v>
      </c>
      <c r="C7149" s="4" t="s">
        <v>10</v>
      </c>
      <c r="D7149" s="4" t="s">
        <v>9</v>
      </c>
    </row>
    <row r="7150" spans="1:7">
      <c r="A7150" t="n">
        <v>57035</v>
      </c>
      <c r="B7150" s="52" t="n">
        <v>43</v>
      </c>
      <c r="C7150" s="7" t="n">
        <v>0</v>
      </c>
      <c r="D7150" s="7" t="n">
        <v>128</v>
      </c>
    </row>
    <row r="7151" spans="1:7">
      <c r="A7151" t="s">
        <v>4</v>
      </c>
      <c r="B7151" s="4" t="s">
        <v>5</v>
      </c>
      <c r="C7151" s="4" t="s">
        <v>10</v>
      </c>
      <c r="D7151" s="4" t="s">
        <v>9</v>
      </c>
    </row>
    <row r="7152" spans="1:7">
      <c r="A7152" t="n">
        <v>57042</v>
      </c>
      <c r="B7152" s="52" t="n">
        <v>43</v>
      </c>
      <c r="C7152" s="7" t="n">
        <v>7032</v>
      </c>
      <c r="D7152" s="7" t="n">
        <v>128</v>
      </c>
    </row>
    <row r="7153" spans="1:7">
      <c r="A7153" t="s">
        <v>4</v>
      </c>
      <c r="B7153" s="4" t="s">
        <v>5</v>
      </c>
      <c r="C7153" s="4" t="s">
        <v>10</v>
      </c>
      <c r="D7153" s="4" t="s">
        <v>9</v>
      </c>
    </row>
    <row r="7154" spans="1:7">
      <c r="A7154" t="n">
        <v>57049</v>
      </c>
      <c r="B7154" s="52" t="n">
        <v>43</v>
      </c>
      <c r="C7154" s="7" t="n">
        <v>15</v>
      </c>
      <c r="D7154" s="7" t="n">
        <v>128</v>
      </c>
    </row>
    <row r="7155" spans="1:7">
      <c r="A7155" t="s">
        <v>4</v>
      </c>
      <c r="B7155" s="4" t="s">
        <v>5</v>
      </c>
      <c r="C7155" s="4" t="s">
        <v>10</v>
      </c>
      <c r="D7155" s="4" t="s">
        <v>9</v>
      </c>
    </row>
    <row r="7156" spans="1:7">
      <c r="A7156" t="n">
        <v>57056</v>
      </c>
      <c r="B7156" s="52" t="n">
        <v>43</v>
      </c>
      <c r="C7156" s="7" t="n">
        <v>1621</v>
      </c>
      <c r="D7156" s="7" t="n">
        <v>128</v>
      </c>
    </row>
    <row r="7157" spans="1:7">
      <c r="A7157" t="s">
        <v>4</v>
      </c>
      <c r="B7157" s="4" t="s">
        <v>5</v>
      </c>
      <c r="C7157" s="4" t="s">
        <v>10</v>
      </c>
      <c r="D7157" s="4" t="s">
        <v>9</v>
      </c>
    </row>
    <row r="7158" spans="1:7">
      <c r="A7158" t="n">
        <v>57063</v>
      </c>
      <c r="B7158" s="52" t="n">
        <v>43</v>
      </c>
      <c r="C7158" s="7" t="n">
        <v>7008</v>
      </c>
      <c r="D7158" s="7" t="n">
        <v>128</v>
      </c>
    </row>
    <row r="7159" spans="1:7">
      <c r="A7159" t="s">
        <v>4</v>
      </c>
      <c r="B7159" s="4" t="s">
        <v>5</v>
      </c>
      <c r="C7159" s="4" t="s">
        <v>10</v>
      </c>
      <c r="D7159" s="4" t="s">
        <v>9</v>
      </c>
    </row>
    <row r="7160" spans="1:7">
      <c r="A7160" t="n">
        <v>57070</v>
      </c>
      <c r="B7160" s="52" t="n">
        <v>43</v>
      </c>
      <c r="C7160" s="7" t="n">
        <v>1650</v>
      </c>
      <c r="D7160" s="7" t="n">
        <v>128</v>
      </c>
    </row>
    <row r="7161" spans="1:7">
      <c r="A7161" t="s">
        <v>4</v>
      </c>
      <c r="B7161" s="4" t="s">
        <v>5</v>
      </c>
      <c r="C7161" s="4" t="s">
        <v>10</v>
      </c>
      <c r="D7161" s="4" t="s">
        <v>9</v>
      </c>
    </row>
    <row r="7162" spans="1:7">
      <c r="A7162" t="n">
        <v>57077</v>
      </c>
      <c r="B7162" s="52" t="n">
        <v>43</v>
      </c>
      <c r="C7162" s="7" t="n">
        <v>1651</v>
      </c>
      <c r="D7162" s="7" t="n">
        <v>128</v>
      </c>
    </row>
    <row r="7163" spans="1:7">
      <c r="A7163" t="s">
        <v>4</v>
      </c>
      <c r="B7163" s="4" t="s">
        <v>5</v>
      </c>
      <c r="C7163" s="4" t="s">
        <v>10</v>
      </c>
      <c r="D7163" s="4" t="s">
        <v>9</v>
      </c>
    </row>
    <row r="7164" spans="1:7">
      <c r="A7164" t="n">
        <v>57084</v>
      </c>
      <c r="B7164" s="52" t="n">
        <v>43</v>
      </c>
      <c r="C7164" s="7" t="n">
        <v>1652</v>
      </c>
      <c r="D7164" s="7" t="n">
        <v>128</v>
      </c>
    </row>
    <row r="7165" spans="1:7">
      <c r="A7165" t="s">
        <v>4</v>
      </c>
      <c r="B7165" s="4" t="s">
        <v>5</v>
      </c>
      <c r="C7165" s="4" t="s">
        <v>10</v>
      </c>
      <c r="D7165" s="4" t="s">
        <v>9</v>
      </c>
    </row>
    <row r="7166" spans="1:7">
      <c r="A7166" t="n">
        <v>57091</v>
      </c>
      <c r="B7166" s="52" t="n">
        <v>43</v>
      </c>
      <c r="C7166" s="7" t="n">
        <v>1653</v>
      </c>
      <c r="D7166" s="7" t="n">
        <v>128</v>
      </c>
    </row>
    <row r="7167" spans="1:7">
      <c r="A7167" t="s">
        <v>4</v>
      </c>
      <c r="B7167" s="4" t="s">
        <v>5</v>
      </c>
      <c r="C7167" s="4" t="s">
        <v>10</v>
      </c>
      <c r="D7167" s="4" t="s">
        <v>9</v>
      </c>
    </row>
    <row r="7168" spans="1:7">
      <c r="A7168" t="n">
        <v>57098</v>
      </c>
      <c r="B7168" s="52" t="n">
        <v>43</v>
      </c>
      <c r="C7168" s="7" t="n">
        <v>1654</v>
      </c>
      <c r="D7168" s="7" t="n">
        <v>128</v>
      </c>
    </row>
    <row r="7169" spans="1:4">
      <c r="A7169" t="s">
        <v>4</v>
      </c>
      <c r="B7169" s="4" t="s">
        <v>5</v>
      </c>
      <c r="C7169" s="4" t="s">
        <v>10</v>
      </c>
      <c r="D7169" s="4" t="s">
        <v>24</v>
      </c>
      <c r="E7169" s="4" t="s">
        <v>24</v>
      </c>
      <c r="F7169" s="4" t="s">
        <v>24</v>
      </c>
      <c r="G7169" s="4" t="s">
        <v>24</v>
      </c>
    </row>
    <row r="7170" spans="1:4">
      <c r="A7170" t="n">
        <v>57105</v>
      </c>
      <c r="B7170" s="51" t="n">
        <v>46</v>
      </c>
      <c r="C7170" s="7" t="n">
        <v>1590</v>
      </c>
      <c r="D7170" s="7" t="n">
        <v>-106.400001525879</v>
      </c>
      <c r="E7170" s="7" t="n">
        <v>-1.14999997615814</v>
      </c>
      <c r="F7170" s="7" t="n">
        <v>130.020004272461</v>
      </c>
      <c r="G7170" s="7" t="n">
        <v>332.600006103516</v>
      </c>
    </row>
    <row r="7171" spans="1:4">
      <c r="A7171" t="s">
        <v>4</v>
      </c>
      <c r="B7171" s="4" t="s">
        <v>5</v>
      </c>
      <c r="C7171" s="4" t="s">
        <v>14</v>
      </c>
      <c r="D7171" s="4" t="s">
        <v>6</v>
      </c>
      <c r="E7171" s="4" t="s">
        <v>10</v>
      </c>
    </row>
    <row r="7172" spans="1:4">
      <c r="A7172" t="n">
        <v>57124</v>
      </c>
      <c r="B7172" s="23" t="n">
        <v>94</v>
      </c>
      <c r="C7172" s="7" t="n">
        <v>0</v>
      </c>
      <c r="D7172" s="7" t="s">
        <v>37</v>
      </c>
      <c r="E7172" s="7" t="n">
        <v>1</v>
      </c>
    </row>
    <row r="7173" spans="1:4">
      <c r="A7173" t="s">
        <v>4</v>
      </c>
      <c r="B7173" s="4" t="s">
        <v>5</v>
      </c>
      <c r="C7173" s="4" t="s">
        <v>14</v>
      </c>
      <c r="D7173" s="4" t="s">
        <v>6</v>
      </c>
      <c r="E7173" s="4" t="s">
        <v>10</v>
      </c>
    </row>
    <row r="7174" spans="1:4">
      <c r="A7174" t="n">
        <v>57137</v>
      </c>
      <c r="B7174" s="23" t="n">
        <v>94</v>
      </c>
      <c r="C7174" s="7" t="n">
        <v>0</v>
      </c>
      <c r="D7174" s="7" t="s">
        <v>37</v>
      </c>
      <c r="E7174" s="7" t="n">
        <v>2</v>
      </c>
    </row>
    <row r="7175" spans="1:4">
      <c r="A7175" t="s">
        <v>4</v>
      </c>
      <c r="B7175" s="4" t="s">
        <v>5</v>
      </c>
      <c r="C7175" s="4" t="s">
        <v>14</v>
      </c>
      <c r="D7175" s="4" t="s">
        <v>6</v>
      </c>
      <c r="E7175" s="4" t="s">
        <v>10</v>
      </c>
    </row>
    <row r="7176" spans="1:4">
      <c r="A7176" t="n">
        <v>57150</v>
      </c>
      <c r="B7176" s="23" t="n">
        <v>94</v>
      </c>
      <c r="C7176" s="7" t="n">
        <v>1</v>
      </c>
      <c r="D7176" s="7" t="s">
        <v>37</v>
      </c>
      <c r="E7176" s="7" t="n">
        <v>4</v>
      </c>
    </row>
    <row r="7177" spans="1:4">
      <c r="A7177" t="s">
        <v>4</v>
      </c>
      <c r="B7177" s="4" t="s">
        <v>5</v>
      </c>
      <c r="C7177" s="4" t="s">
        <v>14</v>
      </c>
      <c r="D7177" s="4" t="s">
        <v>6</v>
      </c>
    </row>
    <row r="7178" spans="1:4">
      <c r="A7178" t="n">
        <v>57163</v>
      </c>
      <c r="B7178" s="23" t="n">
        <v>94</v>
      </c>
      <c r="C7178" s="7" t="n">
        <v>5</v>
      </c>
      <c r="D7178" s="7" t="s">
        <v>37</v>
      </c>
    </row>
    <row r="7179" spans="1:4">
      <c r="A7179" t="s">
        <v>4</v>
      </c>
      <c r="B7179" s="4" t="s">
        <v>5</v>
      </c>
      <c r="C7179" s="4" t="s">
        <v>14</v>
      </c>
      <c r="D7179" s="4" t="s">
        <v>6</v>
      </c>
      <c r="E7179" s="4" t="s">
        <v>10</v>
      </c>
    </row>
    <row r="7180" spans="1:4">
      <c r="A7180" t="n">
        <v>57174</v>
      </c>
      <c r="B7180" s="23" t="n">
        <v>94</v>
      </c>
      <c r="C7180" s="7" t="n">
        <v>0</v>
      </c>
      <c r="D7180" s="7" t="s">
        <v>38</v>
      </c>
      <c r="E7180" s="7" t="n">
        <v>1</v>
      </c>
    </row>
    <row r="7181" spans="1:4">
      <c r="A7181" t="s">
        <v>4</v>
      </c>
      <c r="B7181" s="4" t="s">
        <v>5</v>
      </c>
      <c r="C7181" s="4" t="s">
        <v>14</v>
      </c>
      <c r="D7181" s="4" t="s">
        <v>6</v>
      </c>
      <c r="E7181" s="4" t="s">
        <v>10</v>
      </c>
    </row>
    <row r="7182" spans="1:4">
      <c r="A7182" t="n">
        <v>57187</v>
      </c>
      <c r="B7182" s="23" t="n">
        <v>94</v>
      </c>
      <c r="C7182" s="7" t="n">
        <v>0</v>
      </c>
      <c r="D7182" s="7" t="s">
        <v>38</v>
      </c>
      <c r="E7182" s="7" t="n">
        <v>2</v>
      </c>
    </row>
    <row r="7183" spans="1:4">
      <c r="A7183" t="s">
        <v>4</v>
      </c>
      <c r="B7183" s="4" t="s">
        <v>5</v>
      </c>
      <c r="C7183" s="4" t="s">
        <v>14</v>
      </c>
      <c r="D7183" s="4" t="s">
        <v>6</v>
      </c>
      <c r="E7183" s="4" t="s">
        <v>10</v>
      </c>
    </row>
    <row r="7184" spans="1:4">
      <c r="A7184" t="n">
        <v>57200</v>
      </c>
      <c r="B7184" s="23" t="n">
        <v>94</v>
      </c>
      <c r="C7184" s="7" t="n">
        <v>1</v>
      </c>
      <c r="D7184" s="7" t="s">
        <v>38</v>
      </c>
      <c r="E7184" s="7" t="n">
        <v>4</v>
      </c>
    </row>
    <row r="7185" spans="1:7">
      <c r="A7185" t="s">
        <v>4</v>
      </c>
      <c r="B7185" s="4" t="s">
        <v>5</v>
      </c>
      <c r="C7185" s="4" t="s">
        <v>14</v>
      </c>
      <c r="D7185" s="4" t="s">
        <v>6</v>
      </c>
    </row>
    <row r="7186" spans="1:7">
      <c r="A7186" t="n">
        <v>57213</v>
      </c>
      <c r="B7186" s="23" t="n">
        <v>94</v>
      </c>
      <c r="C7186" s="7" t="n">
        <v>5</v>
      </c>
      <c r="D7186" s="7" t="s">
        <v>38</v>
      </c>
    </row>
    <row r="7187" spans="1:7">
      <c r="A7187" t="s">
        <v>4</v>
      </c>
      <c r="B7187" s="4" t="s">
        <v>5</v>
      </c>
      <c r="C7187" s="4" t="s">
        <v>14</v>
      </c>
      <c r="D7187" s="4" t="s">
        <v>10</v>
      </c>
      <c r="E7187" s="4" t="s">
        <v>10</v>
      </c>
      <c r="F7187" s="4" t="s">
        <v>6</v>
      </c>
      <c r="G7187" s="4" t="s">
        <v>6</v>
      </c>
    </row>
    <row r="7188" spans="1:7">
      <c r="A7188" t="n">
        <v>57224</v>
      </c>
      <c r="B7188" s="91" t="n">
        <v>128</v>
      </c>
      <c r="C7188" s="7" t="n">
        <v>0</v>
      </c>
      <c r="D7188" s="7" t="n">
        <v>7008</v>
      </c>
      <c r="E7188" s="7" t="n">
        <v>1650</v>
      </c>
      <c r="F7188" s="7" t="s">
        <v>13</v>
      </c>
      <c r="G7188" s="7" t="s">
        <v>512</v>
      </c>
    </row>
    <row r="7189" spans="1:7">
      <c r="A7189" t="s">
        <v>4</v>
      </c>
      <c r="B7189" s="4" t="s">
        <v>5</v>
      </c>
      <c r="C7189" s="4" t="s">
        <v>10</v>
      </c>
      <c r="D7189" s="4" t="s">
        <v>14</v>
      </c>
      <c r="E7189" s="4" t="s">
        <v>14</v>
      </c>
      <c r="F7189" s="4" t="s">
        <v>6</v>
      </c>
    </row>
    <row r="7190" spans="1:7">
      <c r="A7190" t="n">
        <v>57243</v>
      </c>
      <c r="B7190" s="19" t="n">
        <v>20</v>
      </c>
      <c r="C7190" s="7" t="n">
        <v>1650</v>
      </c>
      <c r="D7190" s="7" t="n">
        <v>2</v>
      </c>
      <c r="E7190" s="7" t="n">
        <v>11</v>
      </c>
      <c r="F7190" s="7" t="s">
        <v>513</v>
      </c>
    </row>
    <row r="7191" spans="1:7">
      <c r="A7191" t="s">
        <v>4</v>
      </c>
      <c r="B7191" s="4" t="s">
        <v>5</v>
      </c>
      <c r="C7191" s="4" t="s">
        <v>10</v>
      </c>
      <c r="D7191" s="4" t="s">
        <v>14</v>
      </c>
      <c r="E7191" s="4" t="s">
        <v>14</v>
      </c>
      <c r="F7191" s="4" t="s">
        <v>6</v>
      </c>
    </row>
    <row r="7192" spans="1:7">
      <c r="A7192" t="n">
        <v>57267</v>
      </c>
      <c r="B7192" s="19" t="n">
        <v>20</v>
      </c>
      <c r="C7192" s="7" t="n">
        <v>1651</v>
      </c>
      <c r="D7192" s="7" t="n">
        <v>2</v>
      </c>
      <c r="E7192" s="7" t="n">
        <v>11</v>
      </c>
      <c r="F7192" s="7" t="s">
        <v>513</v>
      </c>
    </row>
    <row r="7193" spans="1:7">
      <c r="A7193" t="s">
        <v>4</v>
      </c>
      <c r="B7193" s="4" t="s">
        <v>5</v>
      </c>
      <c r="C7193" s="4" t="s">
        <v>10</v>
      </c>
      <c r="D7193" s="4" t="s">
        <v>14</v>
      </c>
      <c r="E7193" s="4" t="s">
        <v>14</v>
      </c>
      <c r="F7193" s="4" t="s">
        <v>6</v>
      </c>
    </row>
    <row r="7194" spans="1:7">
      <c r="A7194" t="n">
        <v>57291</v>
      </c>
      <c r="B7194" s="19" t="n">
        <v>20</v>
      </c>
      <c r="C7194" s="7" t="n">
        <v>1652</v>
      </c>
      <c r="D7194" s="7" t="n">
        <v>2</v>
      </c>
      <c r="E7194" s="7" t="n">
        <v>11</v>
      </c>
      <c r="F7194" s="7" t="s">
        <v>513</v>
      </c>
    </row>
    <row r="7195" spans="1:7">
      <c r="A7195" t="s">
        <v>4</v>
      </c>
      <c r="B7195" s="4" t="s">
        <v>5</v>
      </c>
      <c r="C7195" s="4" t="s">
        <v>10</v>
      </c>
      <c r="D7195" s="4" t="s">
        <v>14</v>
      </c>
      <c r="E7195" s="4" t="s">
        <v>14</v>
      </c>
      <c r="F7195" s="4" t="s">
        <v>6</v>
      </c>
    </row>
    <row r="7196" spans="1:7">
      <c r="A7196" t="n">
        <v>57315</v>
      </c>
      <c r="B7196" s="19" t="n">
        <v>20</v>
      </c>
      <c r="C7196" s="7" t="n">
        <v>1653</v>
      </c>
      <c r="D7196" s="7" t="n">
        <v>2</v>
      </c>
      <c r="E7196" s="7" t="n">
        <v>11</v>
      </c>
      <c r="F7196" s="7" t="s">
        <v>513</v>
      </c>
    </row>
    <row r="7197" spans="1:7">
      <c r="A7197" t="s">
        <v>4</v>
      </c>
      <c r="B7197" s="4" t="s">
        <v>5</v>
      </c>
      <c r="C7197" s="4" t="s">
        <v>10</v>
      </c>
      <c r="D7197" s="4" t="s">
        <v>14</v>
      </c>
      <c r="E7197" s="4" t="s">
        <v>14</v>
      </c>
      <c r="F7197" s="4" t="s">
        <v>6</v>
      </c>
    </row>
    <row r="7198" spans="1:7">
      <c r="A7198" t="n">
        <v>57339</v>
      </c>
      <c r="B7198" s="19" t="n">
        <v>20</v>
      </c>
      <c r="C7198" s="7" t="n">
        <v>1654</v>
      </c>
      <c r="D7198" s="7" t="n">
        <v>2</v>
      </c>
      <c r="E7198" s="7" t="n">
        <v>11</v>
      </c>
      <c r="F7198" s="7" t="s">
        <v>513</v>
      </c>
    </row>
    <row r="7199" spans="1:7">
      <c r="A7199" t="s">
        <v>4</v>
      </c>
      <c r="B7199" s="4" t="s">
        <v>5</v>
      </c>
      <c r="C7199" s="4" t="s">
        <v>14</v>
      </c>
      <c r="D7199" s="4" t="s">
        <v>10</v>
      </c>
      <c r="E7199" s="4" t="s">
        <v>14</v>
      </c>
      <c r="F7199" s="4" t="s">
        <v>6</v>
      </c>
      <c r="G7199" s="4" t="s">
        <v>6</v>
      </c>
      <c r="H7199" s="4" t="s">
        <v>6</v>
      </c>
      <c r="I7199" s="4" t="s">
        <v>6</v>
      </c>
      <c r="J7199" s="4" t="s">
        <v>6</v>
      </c>
      <c r="K7199" s="4" t="s">
        <v>6</v>
      </c>
      <c r="L7199" s="4" t="s">
        <v>6</v>
      </c>
      <c r="M7199" s="4" t="s">
        <v>6</v>
      </c>
      <c r="N7199" s="4" t="s">
        <v>6</v>
      </c>
      <c r="O7199" s="4" t="s">
        <v>6</v>
      </c>
      <c r="P7199" s="4" t="s">
        <v>6</v>
      </c>
      <c r="Q7199" s="4" t="s">
        <v>6</v>
      </c>
      <c r="R7199" s="4" t="s">
        <v>6</v>
      </c>
      <c r="S7199" s="4" t="s">
        <v>6</v>
      </c>
      <c r="T7199" s="4" t="s">
        <v>6</v>
      </c>
      <c r="U7199" s="4" t="s">
        <v>6</v>
      </c>
    </row>
    <row r="7200" spans="1:7">
      <c r="A7200" t="n">
        <v>57363</v>
      </c>
      <c r="B7200" s="59" t="n">
        <v>36</v>
      </c>
      <c r="C7200" s="7" t="n">
        <v>8</v>
      </c>
      <c r="D7200" s="7" t="n">
        <v>7033</v>
      </c>
      <c r="E7200" s="7" t="n">
        <v>0</v>
      </c>
      <c r="F7200" s="7" t="s">
        <v>459</v>
      </c>
      <c r="G7200" s="7" t="s">
        <v>514</v>
      </c>
      <c r="H7200" s="7" t="s">
        <v>13</v>
      </c>
      <c r="I7200" s="7" t="s">
        <v>13</v>
      </c>
      <c r="J7200" s="7" t="s">
        <v>13</v>
      </c>
      <c r="K7200" s="7" t="s">
        <v>13</v>
      </c>
      <c r="L7200" s="7" t="s">
        <v>13</v>
      </c>
      <c r="M7200" s="7" t="s">
        <v>13</v>
      </c>
      <c r="N7200" s="7" t="s">
        <v>13</v>
      </c>
      <c r="O7200" s="7" t="s">
        <v>13</v>
      </c>
      <c r="P7200" s="7" t="s">
        <v>13</v>
      </c>
      <c r="Q7200" s="7" t="s">
        <v>13</v>
      </c>
      <c r="R7200" s="7" t="s">
        <v>13</v>
      </c>
      <c r="S7200" s="7" t="s">
        <v>13</v>
      </c>
      <c r="T7200" s="7" t="s">
        <v>13</v>
      </c>
      <c r="U7200" s="7" t="s">
        <v>13</v>
      </c>
    </row>
    <row r="7201" spans="1:21">
      <c r="A7201" t="s">
        <v>4</v>
      </c>
      <c r="B7201" s="4" t="s">
        <v>5</v>
      </c>
      <c r="C7201" s="4" t="s">
        <v>14</v>
      </c>
      <c r="D7201" s="4" t="s">
        <v>10</v>
      </c>
      <c r="E7201" s="4" t="s">
        <v>14</v>
      </c>
      <c r="F7201" s="4" t="s">
        <v>6</v>
      </c>
      <c r="G7201" s="4" t="s">
        <v>6</v>
      </c>
      <c r="H7201" s="4" t="s">
        <v>6</v>
      </c>
      <c r="I7201" s="4" t="s">
        <v>6</v>
      </c>
      <c r="J7201" s="4" t="s">
        <v>6</v>
      </c>
      <c r="K7201" s="4" t="s">
        <v>6</v>
      </c>
      <c r="L7201" s="4" t="s">
        <v>6</v>
      </c>
      <c r="M7201" s="4" t="s">
        <v>6</v>
      </c>
      <c r="N7201" s="4" t="s">
        <v>6</v>
      </c>
      <c r="O7201" s="4" t="s">
        <v>6</v>
      </c>
      <c r="P7201" s="4" t="s">
        <v>6</v>
      </c>
      <c r="Q7201" s="4" t="s">
        <v>6</v>
      </c>
      <c r="R7201" s="4" t="s">
        <v>6</v>
      </c>
      <c r="S7201" s="4" t="s">
        <v>6</v>
      </c>
      <c r="T7201" s="4" t="s">
        <v>6</v>
      </c>
      <c r="U7201" s="4" t="s">
        <v>6</v>
      </c>
    </row>
    <row r="7202" spans="1:21">
      <c r="A7202" t="n">
        <v>57404</v>
      </c>
      <c r="B7202" s="59" t="n">
        <v>36</v>
      </c>
      <c r="C7202" s="7" t="n">
        <v>8</v>
      </c>
      <c r="D7202" s="7" t="n">
        <v>1560</v>
      </c>
      <c r="E7202" s="7" t="n">
        <v>0</v>
      </c>
      <c r="F7202" s="7" t="s">
        <v>455</v>
      </c>
      <c r="G7202" s="7" t="s">
        <v>515</v>
      </c>
      <c r="H7202" s="7" t="s">
        <v>516</v>
      </c>
      <c r="I7202" s="7" t="s">
        <v>517</v>
      </c>
      <c r="J7202" s="7" t="s">
        <v>518</v>
      </c>
      <c r="K7202" s="7" t="s">
        <v>13</v>
      </c>
      <c r="L7202" s="7" t="s">
        <v>13</v>
      </c>
      <c r="M7202" s="7" t="s">
        <v>13</v>
      </c>
      <c r="N7202" s="7" t="s">
        <v>13</v>
      </c>
      <c r="O7202" s="7" t="s">
        <v>13</v>
      </c>
      <c r="P7202" s="7" t="s">
        <v>13</v>
      </c>
      <c r="Q7202" s="7" t="s">
        <v>13</v>
      </c>
      <c r="R7202" s="7" t="s">
        <v>13</v>
      </c>
      <c r="S7202" s="7" t="s">
        <v>13</v>
      </c>
      <c r="T7202" s="7" t="s">
        <v>13</v>
      </c>
      <c r="U7202" s="7" t="s">
        <v>13</v>
      </c>
    </row>
    <row r="7203" spans="1:21">
      <c r="A7203" t="s">
        <v>4</v>
      </c>
      <c r="B7203" s="4" t="s">
        <v>5</v>
      </c>
      <c r="C7203" s="4" t="s">
        <v>14</v>
      </c>
      <c r="D7203" s="4" t="s">
        <v>10</v>
      </c>
      <c r="E7203" s="4" t="s">
        <v>14</v>
      </c>
      <c r="F7203" s="4" t="s">
        <v>6</v>
      </c>
      <c r="G7203" s="4" t="s">
        <v>6</v>
      </c>
      <c r="H7203" s="4" t="s">
        <v>6</v>
      </c>
      <c r="I7203" s="4" t="s">
        <v>6</v>
      </c>
      <c r="J7203" s="4" t="s">
        <v>6</v>
      </c>
      <c r="K7203" s="4" t="s">
        <v>6</v>
      </c>
      <c r="L7203" s="4" t="s">
        <v>6</v>
      </c>
      <c r="M7203" s="4" t="s">
        <v>6</v>
      </c>
      <c r="N7203" s="4" t="s">
        <v>6</v>
      </c>
      <c r="O7203" s="4" t="s">
        <v>6</v>
      </c>
      <c r="P7203" s="4" t="s">
        <v>6</v>
      </c>
      <c r="Q7203" s="4" t="s">
        <v>6</v>
      </c>
      <c r="R7203" s="4" t="s">
        <v>6</v>
      </c>
      <c r="S7203" s="4" t="s">
        <v>6</v>
      </c>
      <c r="T7203" s="4" t="s">
        <v>6</v>
      </c>
      <c r="U7203" s="4" t="s">
        <v>6</v>
      </c>
    </row>
    <row r="7204" spans="1:21">
      <c r="A7204" t="n">
        <v>57479</v>
      </c>
      <c r="B7204" s="59" t="n">
        <v>36</v>
      </c>
      <c r="C7204" s="7" t="n">
        <v>8</v>
      </c>
      <c r="D7204" s="7" t="n">
        <v>1561</v>
      </c>
      <c r="E7204" s="7" t="n">
        <v>0</v>
      </c>
      <c r="F7204" s="7" t="s">
        <v>455</v>
      </c>
      <c r="G7204" s="7" t="s">
        <v>460</v>
      </c>
      <c r="H7204" s="7" t="s">
        <v>13</v>
      </c>
      <c r="I7204" s="7" t="s">
        <v>13</v>
      </c>
      <c r="J7204" s="7" t="s">
        <v>13</v>
      </c>
      <c r="K7204" s="7" t="s">
        <v>13</v>
      </c>
      <c r="L7204" s="7" t="s">
        <v>13</v>
      </c>
      <c r="M7204" s="7" t="s">
        <v>13</v>
      </c>
      <c r="N7204" s="7" t="s">
        <v>13</v>
      </c>
      <c r="O7204" s="7" t="s">
        <v>13</v>
      </c>
      <c r="P7204" s="7" t="s">
        <v>13</v>
      </c>
      <c r="Q7204" s="7" t="s">
        <v>13</v>
      </c>
      <c r="R7204" s="7" t="s">
        <v>13</v>
      </c>
      <c r="S7204" s="7" t="s">
        <v>13</v>
      </c>
      <c r="T7204" s="7" t="s">
        <v>13</v>
      </c>
      <c r="U7204" s="7" t="s">
        <v>13</v>
      </c>
    </row>
    <row r="7205" spans="1:21">
      <c r="A7205" t="s">
        <v>4</v>
      </c>
      <c r="B7205" s="4" t="s">
        <v>5</v>
      </c>
      <c r="C7205" s="4" t="s">
        <v>14</v>
      </c>
      <c r="D7205" s="4" t="s">
        <v>10</v>
      </c>
      <c r="E7205" s="4" t="s">
        <v>14</v>
      </c>
      <c r="F7205" s="4" t="s">
        <v>6</v>
      </c>
      <c r="G7205" s="4" t="s">
        <v>6</v>
      </c>
      <c r="H7205" s="4" t="s">
        <v>6</v>
      </c>
      <c r="I7205" s="4" t="s">
        <v>6</v>
      </c>
      <c r="J7205" s="4" t="s">
        <v>6</v>
      </c>
      <c r="K7205" s="4" t="s">
        <v>6</v>
      </c>
      <c r="L7205" s="4" t="s">
        <v>6</v>
      </c>
      <c r="M7205" s="4" t="s">
        <v>6</v>
      </c>
      <c r="N7205" s="4" t="s">
        <v>6</v>
      </c>
      <c r="O7205" s="4" t="s">
        <v>6</v>
      </c>
      <c r="P7205" s="4" t="s">
        <v>6</v>
      </c>
      <c r="Q7205" s="4" t="s">
        <v>6</v>
      </c>
      <c r="R7205" s="4" t="s">
        <v>6</v>
      </c>
      <c r="S7205" s="4" t="s">
        <v>6</v>
      </c>
      <c r="T7205" s="4" t="s">
        <v>6</v>
      </c>
      <c r="U7205" s="4" t="s">
        <v>6</v>
      </c>
    </row>
    <row r="7206" spans="1:21">
      <c r="A7206" t="n">
        <v>57522</v>
      </c>
      <c r="B7206" s="59" t="n">
        <v>36</v>
      </c>
      <c r="C7206" s="7" t="n">
        <v>8</v>
      </c>
      <c r="D7206" s="7" t="n">
        <v>1563</v>
      </c>
      <c r="E7206" s="7" t="n">
        <v>0</v>
      </c>
      <c r="F7206" s="7" t="s">
        <v>455</v>
      </c>
      <c r="G7206" s="7" t="s">
        <v>519</v>
      </c>
      <c r="H7206" s="7" t="s">
        <v>13</v>
      </c>
      <c r="I7206" s="7" t="s">
        <v>13</v>
      </c>
      <c r="J7206" s="7" t="s">
        <v>13</v>
      </c>
      <c r="K7206" s="7" t="s">
        <v>13</v>
      </c>
      <c r="L7206" s="7" t="s">
        <v>13</v>
      </c>
      <c r="M7206" s="7" t="s">
        <v>13</v>
      </c>
      <c r="N7206" s="7" t="s">
        <v>13</v>
      </c>
      <c r="O7206" s="7" t="s">
        <v>13</v>
      </c>
      <c r="P7206" s="7" t="s">
        <v>13</v>
      </c>
      <c r="Q7206" s="7" t="s">
        <v>13</v>
      </c>
      <c r="R7206" s="7" t="s">
        <v>13</v>
      </c>
      <c r="S7206" s="7" t="s">
        <v>13</v>
      </c>
      <c r="T7206" s="7" t="s">
        <v>13</v>
      </c>
      <c r="U7206" s="7" t="s">
        <v>13</v>
      </c>
    </row>
    <row r="7207" spans="1:21">
      <c r="A7207" t="s">
        <v>4</v>
      </c>
      <c r="B7207" s="4" t="s">
        <v>5</v>
      </c>
      <c r="C7207" s="4" t="s">
        <v>14</v>
      </c>
      <c r="D7207" s="4" t="s">
        <v>10</v>
      </c>
      <c r="E7207" s="4" t="s">
        <v>14</v>
      </c>
      <c r="F7207" s="4" t="s">
        <v>6</v>
      </c>
      <c r="G7207" s="4" t="s">
        <v>6</v>
      </c>
      <c r="H7207" s="4" t="s">
        <v>6</v>
      </c>
      <c r="I7207" s="4" t="s">
        <v>6</v>
      </c>
      <c r="J7207" s="4" t="s">
        <v>6</v>
      </c>
      <c r="K7207" s="4" t="s">
        <v>6</v>
      </c>
      <c r="L7207" s="4" t="s">
        <v>6</v>
      </c>
      <c r="M7207" s="4" t="s">
        <v>6</v>
      </c>
      <c r="N7207" s="4" t="s">
        <v>6</v>
      </c>
      <c r="O7207" s="4" t="s">
        <v>6</v>
      </c>
      <c r="P7207" s="4" t="s">
        <v>6</v>
      </c>
      <c r="Q7207" s="4" t="s">
        <v>6</v>
      </c>
      <c r="R7207" s="4" t="s">
        <v>6</v>
      </c>
      <c r="S7207" s="4" t="s">
        <v>6</v>
      </c>
      <c r="T7207" s="4" t="s">
        <v>6</v>
      </c>
      <c r="U7207" s="4" t="s">
        <v>6</v>
      </c>
    </row>
    <row r="7208" spans="1:21">
      <c r="A7208" t="n">
        <v>57565</v>
      </c>
      <c r="B7208" s="59" t="n">
        <v>36</v>
      </c>
      <c r="C7208" s="7" t="n">
        <v>8</v>
      </c>
      <c r="D7208" s="7" t="n">
        <v>1564</v>
      </c>
      <c r="E7208" s="7" t="n">
        <v>0</v>
      </c>
      <c r="F7208" s="7" t="s">
        <v>455</v>
      </c>
      <c r="G7208" s="7" t="s">
        <v>460</v>
      </c>
      <c r="H7208" s="7" t="s">
        <v>520</v>
      </c>
      <c r="I7208" s="7" t="s">
        <v>13</v>
      </c>
      <c r="J7208" s="7" t="s">
        <v>13</v>
      </c>
      <c r="K7208" s="7" t="s">
        <v>13</v>
      </c>
      <c r="L7208" s="7" t="s">
        <v>13</v>
      </c>
      <c r="M7208" s="7" t="s">
        <v>13</v>
      </c>
      <c r="N7208" s="7" t="s">
        <v>13</v>
      </c>
      <c r="O7208" s="7" t="s">
        <v>13</v>
      </c>
      <c r="P7208" s="7" t="s">
        <v>13</v>
      </c>
      <c r="Q7208" s="7" t="s">
        <v>13</v>
      </c>
      <c r="R7208" s="7" t="s">
        <v>13</v>
      </c>
      <c r="S7208" s="7" t="s">
        <v>13</v>
      </c>
      <c r="T7208" s="7" t="s">
        <v>13</v>
      </c>
      <c r="U7208" s="7" t="s">
        <v>13</v>
      </c>
    </row>
    <row r="7209" spans="1:21">
      <c r="A7209" t="s">
        <v>4</v>
      </c>
      <c r="B7209" s="4" t="s">
        <v>5</v>
      </c>
      <c r="C7209" s="4" t="s">
        <v>14</v>
      </c>
      <c r="D7209" s="4" t="s">
        <v>10</v>
      </c>
      <c r="E7209" s="4" t="s">
        <v>14</v>
      </c>
      <c r="F7209" s="4" t="s">
        <v>6</v>
      </c>
      <c r="G7209" s="4" t="s">
        <v>6</v>
      </c>
      <c r="H7209" s="4" t="s">
        <v>6</v>
      </c>
      <c r="I7209" s="4" t="s">
        <v>6</v>
      </c>
      <c r="J7209" s="4" t="s">
        <v>6</v>
      </c>
      <c r="K7209" s="4" t="s">
        <v>6</v>
      </c>
      <c r="L7209" s="4" t="s">
        <v>6</v>
      </c>
      <c r="M7209" s="4" t="s">
        <v>6</v>
      </c>
      <c r="N7209" s="4" t="s">
        <v>6</v>
      </c>
      <c r="O7209" s="4" t="s">
        <v>6</v>
      </c>
      <c r="P7209" s="4" t="s">
        <v>6</v>
      </c>
      <c r="Q7209" s="4" t="s">
        <v>6</v>
      </c>
      <c r="R7209" s="4" t="s">
        <v>6</v>
      </c>
      <c r="S7209" s="4" t="s">
        <v>6</v>
      </c>
      <c r="T7209" s="4" t="s">
        <v>6</v>
      </c>
      <c r="U7209" s="4" t="s">
        <v>6</v>
      </c>
    </row>
    <row r="7210" spans="1:21">
      <c r="A7210" t="n">
        <v>57619</v>
      </c>
      <c r="B7210" s="59" t="n">
        <v>36</v>
      </c>
      <c r="C7210" s="7" t="n">
        <v>8</v>
      </c>
      <c r="D7210" s="7" t="n">
        <v>1565</v>
      </c>
      <c r="E7210" s="7" t="n">
        <v>0</v>
      </c>
      <c r="F7210" s="7" t="s">
        <v>455</v>
      </c>
      <c r="G7210" s="7" t="s">
        <v>460</v>
      </c>
      <c r="H7210" s="7" t="s">
        <v>520</v>
      </c>
      <c r="I7210" s="7" t="s">
        <v>518</v>
      </c>
      <c r="J7210" s="7" t="s">
        <v>13</v>
      </c>
      <c r="K7210" s="7" t="s">
        <v>13</v>
      </c>
      <c r="L7210" s="7" t="s">
        <v>13</v>
      </c>
      <c r="M7210" s="7" t="s">
        <v>13</v>
      </c>
      <c r="N7210" s="7" t="s">
        <v>13</v>
      </c>
      <c r="O7210" s="7" t="s">
        <v>13</v>
      </c>
      <c r="P7210" s="7" t="s">
        <v>13</v>
      </c>
      <c r="Q7210" s="7" t="s">
        <v>13</v>
      </c>
      <c r="R7210" s="7" t="s">
        <v>13</v>
      </c>
      <c r="S7210" s="7" t="s">
        <v>13</v>
      </c>
      <c r="T7210" s="7" t="s">
        <v>13</v>
      </c>
      <c r="U7210" s="7" t="s">
        <v>13</v>
      </c>
    </row>
    <row r="7211" spans="1:21">
      <c r="A7211" t="s">
        <v>4</v>
      </c>
      <c r="B7211" s="4" t="s">
        <v>5</v>
      </c>
      <c r="C7211" s="4" t="s">
        <v>14</v>
      </c>
      <c r="D7211" s="4" t="s">
        <v>10</v>
      </c>
      <c r="E7211" s="4" t="s">
        <v>14</v>
      </c>
      <c r="F7211" s="4" t="s">
        <v>6</v>
      </c>
      <c r="G7211" s="4" t="s">
        <v>6</v>
      </c>
      <c r="H7211" s="4" t="s">
        <v>6</v>
      </c>
      <c r="I7211" s="4" t="s">
        <v>6</v>
      </c>
      <c r="J7211" s="4" t="s">
        <v>6</v>
      </c>
      <c r="K7211" s="4" t="s">
        <v>6</v>
      </c>
      <c r="L7211" s="4" t="s">
        <v>6</v>
      </c>
      <c r="M7211" s="4" t="s">
        <v>6</v>
      </c>
      <c r="N7211" s="4" t="s">
        <v>6</v>
      </c>
      <c r="O7211" s="4" t="s">
        <v>6</v>
      </c>
      <c r="P7211" s="4" t="s">
        <v>6</v>
      </c>
      <c r="Q7211" s="4" t="s">
        <v>6</v>
      </c>
      <c r="R7211" s="4" t="s">
        <v>6</v>
      </c>
      <c r="S7211" s="4" t="s">
        <v>6</v>
      </c>
      <c r="T7211" s="4" t="s">
        <v>6</v>
      </c>
      <c r="U7211" s="4" t="s">
        <v>6</v>
      </c>
    </row>
    <row r="7212" spans="1:21">
      <c r="A7212" t="n">
        <v>57681</v>
      </c>
      <c r="B7212" s="59" t="n">
        <v>36</v>
      </c>
      <c r="C7212" s="7" t="n">
        <v>8</v>
      </c>
      <c r="D7212" s="7" t="n">
        <v>1566</v>
      </c>
      <c r="E7212" s="7" t="n">
        <v>0</v>
      </c>
      <c r="F7212" s="7" t="s">
        <v>455</v>
      </c>
      <c r="G7212" s="7" t="s">
        <v>521</v>
      </c>
      <c r="H7212" s="7" t="s">
        <v>520</v>
      </c>
      <c r="I7212" s="7" t="s">
        <v>518</v>
      </c>
      <c r="J7212" s="7" t="s">
        <v>13</v>
      </c>
      <c r="K7212" s="7" t="s">
        <v>13</v>
      </c>
      <c r="L7212" s="7" t="s">
        <v>13</v>
      </c>
      <c r="M7212" s="7" t="s">
        <v>13</v>
      </c>
      <c r="N7212" s="7" t="s">
        <v>13</v>
      </c>
      <c r="O7212" s="7" t="s">
        <v>13</v>
      </c>
      <c r="P7212" s="7" t="s">
        <v>13</v>
      </c>
      <c r="Q7212" s="7" t="s">
        <v>13</v>
      </c>
      <c r="R7212" s="7" t="s">
        <v>13</v>
      </c>
      <c r="S7212" s="7" t="s">
        <v>13</v>
      </c>
      <c r="T7212" s="7" t="s">
        <v>13</v>
      </c>
      <c r="U7212" s="7" t="s">
        <v>13</v>
      </c>
    </row>
    <row r="7213" spans="1:21">
      <c r="A7213" t="s">
        <v>4</v>
      </c>
      <c r="B7213" s="4" t="s">
        <v>5</v>
      </c>
      <c r="C7213" s="4" t="s">
        <v>14</v>
      </c>
      <c r="D7213" s="4" t="s">
        <v>10</v>
      </c>
      <c r="E7213" s="4" t="s">
        <v>14</v>
      </c>
      <c r="F7213" s="4" t="s">
        <v>6</v>
      </c>
      <c r="G7213" s="4" t="s">
        <v>6</v>
      </c>
      <c r="H7213" s="4" t="s">
        <v>6</v>
      </c>
      <c r="I7213" s="4" t="s">
        <v>6</v>
      </c>
      <c r="J7213" s="4" t="s">
        <v>6</v>
      </c>
      <c r="K7213" s="4" t="s">
        <v>6</v>
      </c>
      <c r="L7213" s="4" t="s">
        <v>6</v>
      </c>
      <c r="M7213" s="4" t="s">
        <v>6</v>
      </c>
      <c r="N7213" s="4" t="s">
        <v>6</v>
      </c>
      <c r="O7213" s="4" t="s">
        <v>6</v>
      </c>
      <c r="P7213" s="4" t="s">
        <v>6</v>
      </c>
      <c r="Q7213" s="4" t="s">
        <v>6</v>
      </c>
      <c r="R7213" s="4" t="s">
        <v>6</v>
      </c>
      <c r="S7213" s="4" t="s">
        <v>6</v>
      </c>
      <c r="T7213" s="4" t="s">
        <v>6</v>
      </c>
      <c r="U7213" s="4" t="s">
        <v>6</v>
      </c>
    </row>
    <row r="7214" spans="1:21">
      <c r="A7214" t="n">
        <v>57743</v>
      </c>
      <c r="B7214" s="59" t="n">
        <v>36</v>
      </c>
      <c r="C7214" s="7" t="n">
        <v>8</v>
      </c>
      <c r="D7214" s="7" t="n">
        <v>1567</v>
      </c>
      <c r="E7214" s="7" t="n">
        <v>0</v>
      </c>
      <c r="F7214" s="7" t="s">
        <v>455</v>
      </c>
      <c r="G7214" s="7" t="s">
        <v>520</v>
      </c>
      <c r="H7214" s="7" t="s">
        <v>518</v>
      </c>
      <c r="I7214" s="7" t="s">
        <v>13</v>
      </c>
      <c r="J7214" s="7" t="s">
        <v>13</v>
      </c>
      <c r="K7214" s="7" t="s">
        <v>13</v>
      </c>
      <c r="L7214" s="7" t="s">
        <v>13</v>
      </c>
      <c r="M7214" s="7" t="s">
        <v>13</v>
      </c>
      <c r="N7214" s="7" t="s">
        <v>13</v>
      </c>
      <c r="O7214" s="7" t="s">
        <v>13</v>
      </c>
      <c r="P7214" s="7" t="s">
        <v>13</v>
      </c>
      <c r="Q7214" s="7" t="s">
        <v>13</v>
      </c>
      <c r="R7214" s="7" t="s">
        <v>13</v>
      </c>
      <c r="S7214" s="7" t="s">
        <v>13</v>
      </c>
      <c r="T7214" s="7" t="s">
        <v>13</v>
      </c>
      <c r="U7214" s="7" t="s">
        <v>13</v>
      </c>
    </row>
    <row r="7215" spans="1:21">
      <c r="A7215" t="s">
        <v>4</v>
      </c>
      <c r="B7215" s="4" t="s">
        <v>5</v>
      </c>
      <c r="C7215" s="4" t="s">
        <v>14</v>
      </c>
      <c r="D7215" s="4" t="s">
        <v>10</v>
      </c>
      <c r="E7215" s="4" t="s">
        <v>14</v>
      </c>
      <c r="F7215" s="4" t="s">
        <v>6</v>
      </c>
      <c r="G7215" s="4" t="s">
        <v>6</v>
      </c>
      <c r="H7215" s="4" t="s">
        <v>6</v>
      </c>
      <c r="I7215" s="4" t="s">
        <v>6</v>
      </c>
      <c r="J7215" s="4" t="s">
        <v>6</v>
      </c>
      <c r="K7215" s="4" t="s">
        <v>6</v>
      </c>
      <c r="L7215" s="4" t="s">
        <v>6</v>
      </c>
      <c r="M7215" s="4" t="s">
        <v>6</v>
      </c>
      <c r="N7215" s="4" t="s">
        <v>6</v>
      </c>
      <c r="O7215" s="4" t="s">
        <v>6</v>
      </c>
      <c r="P7215" s="4" t="s">
        <v>6</v>
      </c>
      <c r="Q7215" s="4" t="s">
        <v>6</v>
      </c>
      <c r="R7215" s="4" t="s">
        <v>6</v>
      </c>
      <c r="S7215" s="4" t="s">
        <v>6</v>
      </c>
      <c r="T7215" s="4" t="s">
        <v>6</v>
      </c>
      <c r="U7215" s="4" t="s">
        <v>6</v>
      </c>
    </row>
    <row r="7216" spans="1:21">
      <c r="A7216" t="n">
        <v>57793</v>
      </c>
      <c r="B7216" s="59" t="n">
        <v>36</v>
      </c>
      <c r="C7216" s="7" t="n">
        <v>8</v>
      </c>
      <c r="D7216" s="7" t="n">
        <v>1621</v>
      </c>
      <c r="E7216" s="7" t="n">
        <v>0</v>
      </c>
      <c r="F7216" s="7" t="s">
        <v>116</v>
      </c>
      <c r="G7216" s="7" t="s">
        <v>119</v>
      </c>
      <c r="H7216" s="7" t="s">
        <v>13</v>
      </c>
      <c r="I7216" s="7" t="s">
        <v>13</v>
      </c>
      <c r="J7216" s="7" t="s">
        <v>13</v>
      </c>
      <c r="K7216" s="7" t="s">
        <v>13</v>
      </c>
      <c r="L7216" s="7" t="s">
        <v>13</v>
      </c>
      <c r="M7216" s="7" t="s">
        <v>13</v>
      </c>
      <c r="N7216" s="7" t="s">
        <v>13</v>
      </c>
      <c r="O7216" s="7" t="s">
        <v>13</v>
      </c>
      <c r="P7216" s="7" t="s">
        <v>13</v>
      </c>
      <c r="Q7216" s="7" t="s">
        <v>13</v>
      </c>
      <c r="R7216" s="7" t="s">
        <v>13</v>
      </c>
      <c r="S7216" s="7" t="s">
        <v>13</v>
      </c>
      <c r="T7216" s="7" t="s">
        <v>13</v>
      </c>
      <c r="U7216" s="7" t="s">
        <v>13</v>
      </c>
    </row>
    <row r="7217" spans="1:21">
      <c r="A7217" t="s">
        <v>4</v>
      </c>
      <c r="B7217" s="4" t="s">
        <v>5</v>
      </c>
      <c r="C7217" s="4" t="s">
        <v>14</v>
      </c>
      <c r="D7217" s="4" t="s">
        <v>10</v>
      </c>
      <c r="E7217" s="4" t="s">
        <v>14</v>
      </c>
      <c r="F7217" s="4" t="s">
        <v>6</v>
      </c>
      <c r="G7217" s="4" t="s">
        <v>6</v>
      </c>
      <c r="H7217" s="4" t="s">
        <v>6</v>
      </c>
      <c r="I7217" s="4" t="s">
        <v>6</v>
      </c>
      <c r="J7217" s="4" t="s">
        <v>6</v>
      </c>
      <c r="K7217" s="4" t="s">
        <v>6</v>
      </c>
      <c r="L7217" s="4" t="s">
        <v>6</v>
      </c>
      <c r="M7217" s="4" t="s">
        <v>6</v>
      </c>
      <c r="N7217" s="4" t="s">
        <v>6</v>
      </c>
      <c r="O7217" s="4" t="s">
        <v>6</v>
      </c>
      <c r="P7217" s="4" t="s">
        <v>6</v>
      </c>
      <c r="Q7217" s="4" t="s">
        <v>6</v>
      </c>
      <c r="R7217" s="4" t="s">
        <v>6</v>
      </c>
      <c r="S7217" s="4" t="s">
        <v>6</v>
      </c>
      <c r="T7217" s="4" t="s">
        <v>6</v>
      </c>
      <c r="U7217" s="4" t="s">
        <v>6</v>
      </c>
    </row>
    <row r="7218" spans="1:21">
      <c r="A7218" t="n">
        <v>57835</v>
      </c>
      <c r="B7218" s="59" t="n">
        <v>36</v>
      </c>
      <c r="C7218" s="7" t="n">
        <v>8</v>
      </c>
      <c r="D7218" s="7" t="n">
        <v>2</v>
      </c>
      <c r="E7218" s="7" t="n">
        <v>0</v>
      </c>
      <c r="F7218" s="7" t="s">
        <v>116</v>
      </c>
      <c r="G7218" s="7" t="s">
        <v>119</v>
      </c>
      <c r="H7218" s="7" t="s">
        <v>522</v>
      </c>
      <c r="I7218" s="7" t="s">
        <v>13</v>
      </c>
      <c r="J7218" s="7" t="s">
        <v>13</v>
      </c>
      <c r="K7218" s="7" t="s">
        <v>13</v>
      </c>
      <c r="L7218" s="7" t="s">
        <v>13</v>
      </c>
      <c r="M7218" s="7" t="s">
        <v>13</v>
      </c>
      <c r="N7218" s="7" t="s">
        <v>13</v>
      </c>
      <c r="O7218" s="7" t="s">
        <v>13</v>
      </c>
      <c r="P7218" s="7" t="s">
        <v>13</v>
      </c>
      <c r="Q7218" s="7" t="s">
        <v>13</v>
      </c>
      <c r="R7218" s="7" t="s">
        <v>13</v>
      </c>
      <c r="S7218" s="7" t="s">
        <v>13</v>
      </c>
      <c r="T7218" s="7" t="s">
        <v>13</v>
      </c>
      <c r="U7218" s="7" t="s">
        <v>13</v>
      </c>
    </row>
    <row r="7219" spans="1:21">
      <c r="A7219" t="s">
        <v>4</v>
      </c>
      <c r="B7219" s="4" t="s">
        <v>5</v>
      </c>
      <c r="C7219" s="4" t="s">
        <v>14</v>
      </c>
      <c r="D7219" s="4" t="s">
        <v>10</v>
      </c>
      <c r="E7219" s="4" t="s">
        <v>14</v>
      </c>
      <c r="F7219" s="4" t="s">
        <v>6</v>
      </c>
      <c r="G7219" s="4" t="s">
        <v>6</v>
      </c>
      <c r="H7219" s="4" t="s">
        <v>6</v>
      </c>
      <c r="I7219" s="4" t="s">
        <v>6</v>
      </c>
      <c r="J7219" s="4" t="s">
        <v>6</v>
      </c>
      <c r="K7219" s="4" t="s">
        <v>6</v>
      </c>
      <c r="L7219" s="4" t="s">
        <v>6</v>
      </c>
      <c r="M7219" s="4" t="s">
        <v>6</v>
      </c>
      <c r="N7219" s="4" t="s">
        <v>6</v>
      </c>
      <c r="O7219" s="4" t="s">
        <v>6</v>
      </c>
      <c r="P7219" s="4" t="s">
        <v>6</v>
      </c>
      <c r="Q7219" s="4" t="s">
        <v>6</v>
      </c>
      <c r="R7219" s="4" t="s">
        <v>6</v>
      </c>
      <c r="S7219" s="4" t="s">
        <v>6</v>
      </c>
      <c r="T7219" s="4" t="s">
        <v>6</v>
      </c>
      <c r="U7219" s="4" t="s">
        <v>6</v>
      </c>
    </row>
    <row r="7220" spans="1:21">
      <c r="A7220" t="n">
        <v>57886</v>
      </c>
      <c r="B7220" s="59" t="n">
        <v>36</v>
      </c>
      <c r="C7220" s="7" t="n">
        <v>8</v>
      </c>
      <c r="D7220" s="7" t="n">
        <v>7008</v>
      </c>
      <c r="E7220" s="7" t="n">
        <v>0</v>
      </c>
      <c r="F7220" s="7" t="s">
        <v>85</v>
      </c>
      <c r="G7220" s="7" t="s">
        <v>523</v>
      </c>
      <c r="H7220" s="7" t="s">
        <v>522</v>
      </c>
      <c r="I7220" s="7" t="s">
        <v>524</v>
      </c>
      <c r="J7220" s="7" t="s">
        <v>13</v>
      </c>
      <c r="K7220" s="7" t="s">
        <v>13</v>
      </c>
      <c r="L7220" s="7" t="s">
        <v>13</v>
      </c>
      <c r="M7220" s="7" t="s">
        <v>13</v>
      </c>
      <c r="N7220" s="7" t="s">
        <v>13</v>
      </c>
      <c r="O7220" s="7" t="s">
        <v>13</v>
      </c>
      <c r="P7220" s="7" t="s">
        <v>13</v>
      </c>
      <c r="Q7220" s="7" t="s">
        <v>13</v>
      </c>
      <c r="R7220" s="7" t="s">
        <v>13</v>
      </c>
      <c r="S7220" s="7" t="s">
        <v>13</v>
      </c>
      <c r="T7220" s="7" t="s">
        <v>13</v>
      </c>
      <c r="U7220" s="7" t="s">
        <v>13</v>
      </c>
    </row>
    <row r="7221" spans="1:21">
      <c r="A7221" t="s">
        <v>4</v>
      </c>
      <c r="B7221" s="4" t="s">
        <v>5</v>
      </c>
      <c r="C7221" s="4" t="s">
        <v>14</v>
      </c>
      <c r="D7221" s="4" t="s">
        <v>10</v>
      </c>
      <c r="E7221" s="4" t="s">
        <v>14</v>
      </c>
      <c r="F7221" s="4" t="s">
        <v>6</v>
      </c>
      <c r="G7221" s="4" t="s">
        <v>6</v>
      </c>
      <c r="H7221" s="4" t="s">
        <v>6</v>
      </c>
      <c r="I7221" s="4" t="s">
        <v>6</v>
      </c>
      <c r="J7221" s="4" t="s">
        <v>6</v>
      </c>
      <c r="K7221" s="4" t="s">
        <v>6</v>
      </c>
      <c r="L7221" s="4" t="s">
        <v>6</v>
      </c>
      <c r="M7221" s="4" t="s">
        <v>6</v>
      </c>
      <c r="N7221" s="4" t="s">
        <v>6</v>
      </c>
      <c r="O7221" s="4" t="s">
        <v>6</v>
      </c>
      <c r="P7221" s="4" t="s">
        <v>6</v>
      </c>
      <c r="Q7221" s="4" t="s">
        <v>6</v>
      </c>
      <c r="R7221" s="4" t="s">
        <v>6</v>
      </c>
      <c r="S7221" s="4" t="s">
        <v>6</v>
      </c>
      <c r="T7221" s="4" t="s">
        <v>6</v>
      </c>
      <c r="U7221" s="4" t="s">
        <v>6</v>
      </c>
    </row>
    <row r="7222" spans="1:21">
      <c r="A7222" t="n">
        <v>57948</v>
      </c>
      <c r="B7222" s="59" t="n">
        <v>36</v>
      </c>
      <c r="C7222" s="7" t="n">
        <v>8</v>
      </c>
      <c r="D7222" s="7" t="n">
        <v>15</v>
      </c>
      <c r="E7222" s="7" t="n">
        <v>0</v>
      </c>
      <c r="F7222" s="7" t="s">
        <v>525</v>
      </c>
      <c r="G7222" s="7" t="s">
        <v>13</v>
      </c>
      <c r="H7222" s="7" t="s">
        <v>13</v>
      </c>
      <c r="I7222" s="7" t="s">
        <v>13</v>
      </c>
      <c r="J7222" s="7" t="s">
        <v>13</v>
      </c>
      <c r="K7222" s="7" t="s">
        <v>13</v>
      </c>
      <c r="L7222" s="7" t="s">
        <v>13</v>
      </c>
      <c r="M7222" s="7" t="s">
        <v>13</v>
      </c>
      <c r="N7222" s="7" t="s">
        <v>13</v>
      </c>
      <c r="O7222" s="7" t="s">
        <v>13</v>
      </c>
      <c r="P7222" s="7" t="s">
        <v>13</v>
      </c>
      <c r="Q7222" s="7" t="s">
        <v>13</v>
      </c>
      <c r="R7222" s="7" t="s">
        <v>13</v>
      </c>
      <c r="S7222" s="7" t="s">
        <v>13</v>
      </c>
      <c r="T7222" s="7" t="s">
        <v>13</v>
      </c>
      <c r="U7222" s="7" t="s">
        <v>13</v>
      </c>
    </row>
    <row r="7223" spans="1:21">
      <c r="A7223" t="s">
        <v>4</v>
      </c>
      <c r="B7223" s="4" t="s">
        <v>5</v>
      </c>
      <c r="C7223" s="4" t="s">
        <v>14</v>
      </c>
      <c r="D7223" s="4" t="s">
        <v>10</v>
      </c>
      <c r="E7223" s="4" t="s">
        <v>14</v>
      </c>
      <c r="F7223" s="4" t="s">
        <v>6</v>
      </c>
      <c r="G7223" s="4" t="s">
        <v>6</v>
      </c>
      <c r="H7223" s="4" t="s">
        <v>6</v>
      </c>
      <c r="I7223" s="4" t="s">
        <v>6</v>
      </c>
      <c r="J7223" s="4" t="s">
        <v>6</v>
      </c>
      <c r="K7223" s="4" t="s">
        <v>6</v>
      </c>
      <c r="L7223" s="4" t="s">
        <v>6</v>
      </c>
      <c r="M7223" s="4" t="s">
        <v>6</v>
      </c>
      <c r="N7223" s="4" t="s">
        <v>6</v>
      </c>
      <c r="O7223" s="4" t="s">
        <v>6</v>
      </c>
      <c r="P7223" s="4" t="s">
        <v>6</v>
      </c>
      <c r="Q7223" s="4" t="s">
        <v>6</v>
      </c>
      <c r="R7223" s="4" t="s">
        <v>6</v>
      </c>
      <c r="S7223" s="4" t="s">
        <v>6</v>
      </c>
      <c r="T7223" s="4" t="s">
        <v>6</v>
      </c>
      <c r="U7223" s="4" t="s">
        <v>6</v>
      </c>
    </row>
    <row r="7224" spans="1:21">
      <c r="A7224" t="n">
        <v>57979</v>
      </c>
      <c r="B7224" s="59" t="n">
        <v>36</v>
      </c>
      <c r="C7224" s="7" t="n">
        <v>8</v>
      </c>
      <c r="D7224" s="7" t="n">
        <v>24</v>
      </c>
      <c r="E7224" s="7" t="n">
        <v>0</v>
      </c>
      <c r="F7224" s="7" t="s">
        <v>125</v>
      </c>
      <c r="G7224" s="7" t="s">
        <v>13</v>
      </c>
      <c r="H7224" s="7" t="s">
        <v>13</v>
      </c>
      <c r="I7224" s="7" t="s">
        <v>13</v>
      </c>
      <c r="J7224" s="7" t="s">
        <v>13</v>
      </c>
      <c r="K7224" s="7" t="s">
        <v>13</v>
      </c>
      <c r="L7224" s="7" t="s">
        <v>13</v>
      </c>
      <c r="M7224" s="7" t="s">
        <v>13</v>
      </c>
      <c r="N7224" s="7" t="s">
        <v>13</v>
      </c>
      <c r="O7224" s="7" t="s">
        <v>13</v>
      </c>
      <c r="P7224" s="7" t="s">
        <v>13</v>
      </c>
      <c r="Q7224" s="7" t="s">
        <v>13</v>
      </c>
      <c r="R7224" s="7" t="s">
        <v>13</v>
      </c>
      <c r="S7224" s="7" t="s">
        <v>13</v>
      </c>
      <c r="T7224" s="7" t="s">
        <v>13</v>
      </c>
      <c r="U7224" s="7" t="s">
        <v>13</v>
      </c>
    </row>
    <row r="7225" spans="1:21">
      <c r="A7225" t="s">
        <v>4</v>
      </c>
      <c r="B7225" s="4" t="s">
        <v>5</v>
      </c>
      <c r="C7225" s="4" t="s">
        <v>14</v>
      </c>
      <c r="D7225" s="4" t="s">
        <v>10</v>
      </c>
      <c r="E7225" s="4" t="s">
        <v>14</v>
      </c>
      <c r="F7225" s="4" t="s">
        <v>6</v>
      </c>
      <c r="G7225" s="4" t="s">
        <v>6</v>
      </c>
      <c r="H7225" s="4" t="s">
        <v>6</v>
      </c>
      <c r="I7225" s="4" t="s">
        <v>6</v>
      </c>
      <c r="J7225" s="4" t="s">
        <v>6</v>
      </c>
      <c r="K7225" s="4" t="s">
        <v>6</v>
      </c>
      <c r="L7225" s="4" t="s">
        <v>6</v>
      </c>
      <c r="M7225" s="4" t="s">
        <v>6</v>
      </c>
      <c r="N7225" s="4" t="s">
        <v>6</v>
      </c>
      <c r="O7225" s="4" t="s">
        <v>6</v>
      </c>
      <c r="P7225" s="4" t="s">
        <v>6</v>
      </c>
      <c r="Q7225" s="4" t="s">
        <v>6</v>
      </c>
      <c r="R7225" s="4" t="s">
        <v>6</v>
      </c>
      <c r="S7225" s="4" t="s">
        <v>6</v>
      </c>
      <c r="T7225" s="4" t="s">
        <v>6</v>
      </c>
      <c r="U7225" s="4" t="s">
        <v>6</v>
      </c>
    </row>
    <row r="7226" spans="1:21">
      <c r="A7226" t="n">
        <v>58009</v>
      </c>
      <c r="B7226" s="59" t="n">
        <v>36</v>
      </c>
      <c r="C7226" s="7" t="n">
        <v>8</v>
      </c>
      <c r="D7226" s="7" t="n">
        <v>25</v>
      </c>
      <c r="E7226" s="7" t="n">
        <v>0</v>
      </c>
      <c r="F7226" s="7" t="s">
        <v>125</v>
      </c>
      <c r="G7226" s="7" t="s">
        <v>85</v>
      </c>
      <c r="H7226" s="7" t="s">
        <v>13</v>
      </c>
      <c r="I7226" s="7" t="s">
        <v>13</v>
      </c>
      <c r="J7226" s="7" t="s">
        <v>13</v>
      </c>
      <c r="K7226" s="7" t="s">
        <v>13</v>
      </c>
      <c r="L7226" s="7" t="s">
        <v>13</v>
      </c>
      <c r="M7226" s="7" t="s">
        <v>13</v>
      </c>
      <c r="N7226" s="7" t="s">
        <v>13</v>
      </c>
      <c r="O7226" s="7" t="s">
        <v>13</v>
      </c>
      <c r="P7226" s="7" t="s">
        <v>13</v>
      </c>
      <c r="Q7226" s="7" t="s">
        <v>13</v>
      </c>
      <c r="R7226" s="7" t="s">
        <v>13</v>
      </c>
      <c r="S7226" s="7" t="s">
        <v>13</v>
      </c>
      <c r="T7226" s="7" t="s">
        <v>13</v>
      </c>
      <c r="U7226" s="7" t="s">
        <v>13</v>
      </c>
    </row>
    <row r="7227" spans="1:21">
      <c r="A7227" t="s">
        <v>4</v>
      </c>
      <c r="B7227" s="4" t="s">
        <v>5</v>
      </c>
      <c r="C7227" s="4" t="s">
        <v>10</v>
      </c>
      <c r="D7227" s="4" t="s">
        <v>14</v>
      </c>
      <c r="E7227" s="4" t="s">
        <v>6</v>
      </c>
      <c r="F7227" s="4" t="s">
        <v>24</v>
      </c>
      <c r="G7227" s="4" t="s">
        <v>24</v>
      </c>
      <c r="H7227" s="4" t="s">
        <v>24</v>
      </c>
    </row>
    <row r="7228" spans="1:21">
      <c r="A7228" t="n">
        <v>58051</v>
      </c>
      <c r="B7228" s="60" t="n">
        <v>48</v>
      </c>
      <c r="C7228" s="7" t="n">
        <v>1560</v>
      </c>
      <c r="D7228" s="7" t="n">
        <v>0</v>
      </c>
      <c r="E7228" s="7" t="s">
        <v>455</v>
      </c>
      <c r="F7228" s="7" t="n">
        <v>-1</v>
      </c>
      <c r="G7228" s="7" t="n">
        <v>1</v>
      </c>
      <c r="H7228" s="7" t="n">
        <v>1.12103877145985e-44</v>
      </c>
    </row>
    <row r="7229" spans="1:21">
      <c r="A7229" t="s">
        <v>4</v>
      </c>
      <c r="B7229" s="4" t="s">
        <v>5</v>
      </c>
      <c r="C7229" s="4" t="s">
        <v>10</v>
      </c>
      <c r="D7229" s="4" t="s">
        <v>14</v>
      </c>
      <c r="E7229" s="4" t="s">
        <v>6</v>
      </c>
      <c r="F7229" s="4" t="s">
        <v>24</v>
      </c>
      <c r="G7229" s="4" t="s">
        <v>24</v>
      </c>
      <c r="H7229" s="4" t="s">
        <v>24</v>
      </c>
    </row>
    <row r="7230" spans="1:21">
      <c r="A7230" t="n">
        <v>58078</v>
      </c>
      <c r="B7230" s="60" t="n">
        <v>48</v>
      </c>
      <c r="C7230" s="7" t="n">
        <v>1561</v>
      </c>
      <c r="D7230" s="7" t="n">
        <v>0</v>
      </c>
      <c r="E7230" s="7" t="s">
        <v>455</v>
      </c>
      <c r="F7230" s="7" t="n">
        <v>-1</v>
      </c>
      <c r="G7230" s="7" t="n">
        <v>1</v>
      </c>
      <c r="H7230" s="7" t="n">
        <v>1.12103877145985e-44</v>
      </c>
    </row>
    <row r="7231" spans="1:21">
      <c r="A7231" t="s">
        <v>4</v>
      </c>
      <c r="B7231" s="4" t="s">
        <v>5</v>
      </c>
      <c r="C7231" s="4" t="s">
        <v>10</v>
      </c>
      <c r="D7231" s="4" t="s">
        <v>14</v>
      </c>
      <c r="E7231" s="4" t="s">
        <v>6</v>
      </c>
      <c r="F7231" s="4" t="s">
        <v>24</v>
      </c>
      <c r="G7231" s="4" t="s">
        <v>24</v>
      </c>
      <c r="H7231" s="4" t="s">
        <v>24</v>
      </c>
    </row>
    <row r="7232" spans="1:21">
      <c r="A7232" t="n">
        <v>58105</v>
      </c>
      <c r="B7232" s="60" t="n">
        <v>48</v>
      </c>
      <c r="C7232" s="7" t="n">
        <v>1563</v>
      </c>
      <c r="D7232" s="7" t="n">
        <v>0</v>
      </c>
      <c r="E7232" s="7" t="s">
        <v>455</v>
      </c>
      <c r="F7232" s="7" t="n">
        <v>-1</v>
      </c>
      <c r="G7232" s="7" t="n">
        <v>1</v>
      </c>
      <c r="H7232" s="7" t="n">
        <v>1.12103877145985e-44</v>
      </c>
    </row>
    <row r="7233" spans="1:21">
      <c r="A7233" t="s">
        <v>4</v>
      </c>
      <c r="B7233" s="4" t="s">
        <v>5</v>
      </c>
      <c r="C7233" s="4" t="s">
        <v>10</v>
      </c>
      <c r="D7233" s="4" t="s">
        <v>14</v>
      </c>
      <c r="E7233" s="4" t="s">
        <v>6</v>
      </c>
      <c r="F7233" s="4" t="s">
        <v>24</v>
      </c>
      <c r="G7233" s="4" t="s">
        <v>24</v>
      </c>
      <c r="H7233" s="4" t="s">
        <v>24</v>
      </c>
    </row>
    <row r="7234" spans="1:21">
      <c r="A7234" t="n">
        <v>58132</v>
      </c>
      <c r="B7234" s="60" t="n">
        <v>48</v>
      </c>
      <c r="C7234" s="7" t="n">
        <v>1564</v>
      </c>
      <c r="D7234" s="7" t="n">
        <v>0</v>
      </c>
      <c r="E7234" s="7" t="s">
        <v>455</v>
      </c>
      <c r="F7234" s="7" t="n">
        <v>-1</v>
      </c>
      <c r="G7234" s="7" t="n">
        <v>1</v>
      </c>
      <c r="H7234" s="7" t="n">
        <v>1.12103877145985e-44</v>
      </c>
    </row>
    <row r="7235" spans="1:21">
      <c r="A7235" t="s">
        <v>4</v>
      </c>
      <c r="B7235" s="4" t="s">
        <v>5</v>
      </c>
      <c r="C7235" s="4" t="s">
        <v>10</v>
      </c>
      <c r="D7235" s="4" t="s">
        <v>14</v>
      </c>
      <c r="E7235" s="4" t="s">
        <v>6</v>
      </c>
      <c r="F7235" s="4" t="s">
        <v>24</v>
      </c>
      <c r="G7235" s="4" t="s">
        <v>24</v>
      </c>
      <c r="H7235" s="4" t="s">
        <v>24</v>
      </c>
    </row>
    <row r="7236" spans="1:21">
      <c r="A7236" t="n">
        <v>58159</v>
      </c>
      <c r="B7236" s="60" t="n">
        <v>48</v>
      </c>
      <c r="C7236" s="7" t="n">
        <v>1565</v>
      </c>
      <c r="D7236" s="7" t="n">
        <v>0</v>
      </c>
      <c r="E7236" s="7" t="s">
        <v>455</v>
      </c>
      <c r="F7236" s="7" t="n">
        <v>-1</v>
      </c>
      <c r="G7236" s="7" t="n">
        <v>1</v>
      </c>
      <c r="H7236" s="7" t="n">
        <v>1.12103877145985e-44</v>
      </c>
    </row>
    <row r="7237" spans="1:21">
      <c r="A7237" t="s">
        <v>4</v>
      </c>
      <c r="B7237" s="4" t="s">
        <v>5</v>
      </c>
      <c r="C7237" s="4" t="s">
        <v>10</v>
      </c>
      <c r="D7237" s="4" t="s">
        <v>14</v>
      </c>
      <c r="E7237" s="4" t="s">
        <v>6</v>
      </c>
      <c r="F7237" s="4" t="s">
        <v>24</v>
      </c>
      <c r="G7237" s="4" t="s">
        <v>24</v>
      </c>
      <c r="H7237" s="4" t="s">
        <v>24</v>
      </c>
    </row>
    <row r="7238" spans="1:21">
      <c r="A7238" t="n">
        <v>58186</v>
      </c>
      <c r="B7238" s="60" t="n">
        <v>48</v>
      </c>
      <c r="C7238" s="7" t="n">
        <v>1566</v>
      </c>
      <c r="D7238" s="7" t="n">
        <v>0</v>
      </c>
      <c r="E7238" s="7" t="s">
        <v>455</v>
      </c>
      <c r="F7238" s="7" t="n">
        <v>-1</v>
      </c>
      <c r="G7238" s="7" t="n">
        <v>1</v>
      </c>
      <c r="H7238" s="7" t="n">
        <v>1.12103877145985e-44</v>
      </c>
    </row>
    <row r="7239" spans="1:21">
      <c r="A7239" t="s">
        <v>4</v>
      </c>
      <c r="B7239" s="4" t="s">
        <v>5</v>
      </c>
      <c r="C7239" s="4" t="s">
        <v>10</v>
      </c>
      <c r="D7239" s="4" t="s">
        <v>14</v>
      </c>
      <c r="E7239" s="4" t="s">
        <v>6</v>
      </c>
      <c r="F7239" s="4" t="s">
        <v>24</v>
      </c>
      <c r="G7239" s="4" t="s">
        <v>24</v>
      </c>
      <c r="H7239" s="4" t="s">
        <v>24</v>
      </c>
    </row>
    <row r="7240" spans="1:21">
      <c r="A7240" t="n">
        <v>58213</v>
      </c>
      <c r="B7240" s="60" t="n">
        <v>48</v>
      </c>
      <c r="C7240" s="7" t="n">
        <v>1567</v>
      </c>
      <c r="D7240" s="7" t="n">
        <v>0</v>
      </c>
      <c r="E7240" s="7" t="s">
        <v>455</v>
      </c>
      <c r="F7240" s="7" t="n">
        <v>-1</v>
      </c>
      <c r="G7240" s="7" t="n">
        <v>1</v>
      </c>
      <c r="H7240" s="7" t="n">
        <v>1.12103877145985e-44</v>
      </c>
    </row>
    <row r="7241" spans="1:21">
      <c r="A7241" t="s">
        <v>4</v>
      </c>
      <c r="B7241" s="4" t="s">
        <v>5</v>
      </c>
      <c r="C7241" s="4" t="s">
        <v>10</v>
      </c>
      <c r="D7241" s="4" t="s">
        <v>14</v>
      </c>
      <c r="E7241" s="4" t="s">
        <v>14</v>
      </c>
      <c r="F7241" s="4" t="s">
        <v>6</v>
      </c>
    </row>
    <row r="7242" spans="1:21">
      <c r="A7242" t="n">
        <v>58240</v>
      </c>
      <c r="B7242" s="61" t="n">
        <v>47</v>
      </c>
      <c r="C7242" s="7" t="n">
        <v>7033</v>
      </c>
      <c r="D7242" s="7" t="n">
        <v>0</v>
      </c>
      <c r="E7242" s="7" t="n">
        <v>0</v>
      </c>
      <c r="F7242" s="7" t="s">
        <v>468</v>
      </c>
    </row>
    <row r="7243" spans="1:21">
      <c r="A7243" t="s">
        <v>4</v>
      </c>
      <c r="B7243" s="4" t="s">
        <v>5</v>
      </c>
      <c r="C7243" s="4" t="s">
        <v>10</v>
      </c>
      <c r="D7243" s="4" t="s">
        <v>14</v>
      </c>
      <c r="E7243" s="4" t="s">
        <v>6</v>
      </c>
      <c r="F7243" s="4" t="s">
        <v>24</v>
      </c>
      <c r="G7243" s="4" t="s">
        <v>24</v>
      </c>
      <c r="H7243" s="4" t="s">
        <v>24</v>
      </c>
    </row>
    <row r="7244" spans="1:21">
      <c r="A7244" t="n">
        <v>58261</v>
      </c>
      <c r="B7244" s="60" t="n">
        <v>48</v>
      </c>
      <c r="C7244" s="7" t="n">
        <v>7033</v>
      </c>
      <c r="D7244" s="7" t="n">
        <v>0</v>
      </c>
      <c r="E7244" s="7" t="s">
        <v>459</v>
      </c>
      <c r="F7244" s="7" t="n">
        <v>0</v>
      </c>
      <c r="G7244" s="7" t="n">
        <v>1</v>
      </c>
      <c r="H7244" s="7" t="n">
        <v>0</v>
      </c>
    </row>
    <row r="7245" spans="1:21">
      <c r="A7245" t="s">
        <v>4</v>
      </c>
      <c r="B7245" s="4" t="s">
        <v>5</v>
      </c>
      <c r="C7245" s="4" t="s">
        <v>10</v>
      </c>
      <c r="D7245" s="4" t="s">
        <v>14</v>
      </c>
      <c r="E7245" s="4" t="s">
        <v>6</v>
      </c>
      <c r="F7245" s="4" t="s">
        <v>24</v>
      </c>
      <c r="G7245" s="4" t="s">
        <v>24</v>
      </c>
      <c r="H7245" s="4" t="s">
        <v>24</v>
      </c>
    </row>
    <row r="7246" spans="1:21">
      <c r="A7246" t="n">
        <v>58288</v>
      </c>
      <c r="B7246" s="60" t="n">
        <v>48</v>
      </c>
      <c r="C7246" s="7" t="n">
        <v>1621</v>
      </c>
      <c r="D7246" s="7" t="n">
        <v>0</v>
      </c>
      <c r="E7246" s="7" t="s">
        <v>119</v>
      </c>
      <c r="F7246" s="7" t="n">
        <v>-1</v>
      </c>
      <c r="G7246" s="7" t="n">
        <v>1</v>
      </c>
      <c r="H7246" s="7" t="n">
        <v>1.40129846432482e-45</v>
      </c>
    </row>
    <row r="7247" spans="1:21">
      <c r="A7247" t="s">
        <v>4</v>
      </c>
      <c r="B7247" s="4" t="s">
        <v>5</v>
      </c>
      <c r="C7247" s="4" t="s">
        <v>10</v>
      </c>
      <c r="D7247" s="4" t="s">
        <v>14</v>
      </c>
      <c r="E7247" s="4" t="s">
        <v>6</v>
      </c>
      <c r="F7247" s="4" t="s">
        <v>24</v>
      </c>
      <c r="G7247" s="4" t="s">
        <v>24</v>
      </c>
      <c r="H7247" s="4" t="s">
        <v>24</v>
      </c>
    </row>
    <row r="7248" spans="1:21">
      <c r="A7248" t="n">
        <v>58317</v>
      </c>
      <c r="B7248" s="60" t="n">
        <v>48</v>
      </c>
      <c r="C7248" s="7" t="n">
        <v>7008</v>
      </c>
      <c r="D7248" s="7" t="n">
        <v>0</v>
      </c>
      <c r="E7248" s="7" t="s">
        <v>85</v>
      </c>
      <c r="F7248" s="7" t="n">
        <v>-1</v>
      </c>
      <c r="G7248" s="7" t="n">
        <v>1</v>
      </c>
      <c r="H7248" s="7" t="n">
        <v>1.40129846432482e-45</v>
      </c>
    </row>
    <row r="7249" spans="1:8">
      <c r="A7249" t="s">
        <v>4</v>
      </c>
      <c r="B7249" s="4" t="s">
        <v>5</v>
      </c>
      <c r="C7249" s="4" t="s">
        <v>10</v>
      </c>
      <c r="D7249" s="4" t="s">
        <v>14</v>
      </c>
      <c r="E7249" s="4" t="s">
        <v>14</v>
      </c>
      <c r="F7249" s="4" t="s">
        <v>6</v>
      </c>
    </row>
    <row r="7250" spans="1:8">
      <c r="A7250" t="n">
        <v>58346</v>
      </c>
      <c r="B7250" s="61" t="n">
        <v>47</v>
      </c>
      <c r="C7250" s="7" t="n">
        <v>15</v>
      </c>
      <c r="D7250" s="7" t="n">
        <v>0</v>
      </c>
      <c r="E7250" s="7" t="n">
        <v>0</v>
      </c>
      <c r="F7250" s="7" t="s">
        <v>526</v>
      </c>
    </row>
    <row r="7251" spans="1:8">
      <c r="A7251" t="s">
        <v>4</v>
      </c>
      <c r="B7251" s="4" t="s">
        <v>5</v>
      </c>
      <c r="C7251" s="4" t="s">
        <v>10</v>
      </c>
      <c r="D7251" s="4" t="s">
        <v>14</v>
      </c>
      <c r="E7251" s="4" t="s">
        <v>6</v>
      </c>
      <c r="F7251" s="4" t="s">
        <v>24</v>
      </c>
      <c r="G7251" s="4" t="s">
        <v>24</v>
      </c>
      <c r="H7251" s="4" t="s">
        <v>24</v>
      </c>
    </row>
    <row r="7252" spans="1:8">
      <c r="A7252" t="n">
        <v>58367</v>
      </c>
      <c r="B7252" s="60" t="n">
        <v>48</v>
      </c>
      <c r="C7252" s="7" t="n">
        <v>15</v>
      </c>
      <c r="D7252" s="7" t="n">
        <v>0</v>
      </c>
      <c r="E7252" s="7" t="s">
        <v>525</v>
      </c>
      <c r="F7252" s="7" t="n">
        <v>0</v>
      </c>
      <c r="G7252" s="7" t="n">
        <v>1</v>
      </c>
      <c r="H7252" s="7" t="n">
        <v>1.40129846432482e-45</v>
      </c>
    </row>
    <row r="7253" spans="1:8">
      <c r="A7253" t="s">
        <v>4</v>
      </c>
      <c r="B7253" s="4" t="s">
        <v>5</v>
      </c>
      <c r="C7253" s="4" t="s">
        <v>14</v>
      </c>
      <c r="D7253" s="4" t="s">
        <v>14</v>
      </c>
      <c r="E7253" s="4" t="s">
        <v>24</v>
      </c>
      <c r="F7253" s="4" t="s">
        <v>24</v>
      </c>
      <c r="G7253" s="4" t="s">
        <v>24</v>
      </c>
      <c r="H7253" s="4" t="s">
        <v>10</v>
      </c>
    </row>
    <row r="7254" spans="1:8">
      <c r="A7254" t="n">
        <v>58394</v>
      </c>
      <c r="B7254" s="66" t="n">
        <v>45</v>
      </c>
      <c r="C7254" s="7" t="n">
        <v>2</v>
      </c>
      <c r="D7254" s="7" t="n">
        <v>3</v>
      </c>
      <c r="E7254" s="7" t="n">
        <v>-105.529998779297</v>
      </c>
      <c r="F7254" s="7" t="n">
        <v>3.10999989509583</v>
      </c>
      <c r="G7254" s="7" t="n">
        <v>136.610000610352</v>
      </c>
      <c r="H7254" s="7" t="n">
        <v>0</v>
      </c>
    </row>
    <row r="7255" spans="1:8">
      <c r="A7255" t="s">
        <v>4</v>
      </c>
      <c r="B7255" s="4" t="s">
        <v>5</v>
      </c>
      <c r="C7255" s="4" t="s">
        <v>14</v>
      </c>
      <c r="D7255" s="4" t="s">
        <v>14</v>
      </c>
      <c r="E7255" s="4" t="s">
        <v>24</v>
      </c>
      <c r="F7255" s="4" t="s">
        <v>24</v>
      </c>
      <c r="G7255" s="4" t="s">
        <v>24</v>
      </c>
      <c r="H7255" s="4" t="s">
        <v>10</v>
      </c>
      <c r="I7255" s="4" t="s">
        <v>14</v>
      </c>
    </row>
    <row r="7256" spans="1:8">
      <c r="A7256" t="n">
        <v>58411</v>
      </c>
      <c r="B7256" s="66" t="n">
        <v>45</v>
      </c>
      <c r="C7256" s="7" t="n">
        <v>4</v>
      </c>
      <c r="D7256" s="7" t="n">
        <v>3</v>
      </c>
      <c r="E7256" s="7" t="n">
        <v>1.60000002384186</v>
      </c>
      <c r="F7256" s="7" t="n">
        <v>112.080001831055</v>
      </c>
      <c r="G7256" s="7" t="n">
        <v>-14</v>
      </c>
      <c r="H7256" s="7" t="n">
        <v>0</v>
      </c>
      <c r="I7256" s="7" t="n">
        <v>1</v>
      </c>
    </row>
    <row r="7257" spans="1:8">
      <c r="A7257" t="s">
        <v>4</v>
      </c>
      <c r="B7257" s="4" t="s">
        <v>5</v>
      </c>
      <c r="C7257" s="4" t="s">
        <v>14</v>
      </c>
      <c r="D7257" s="4" t="s">
        <v>14</v>
      </c>
      <c r="E7257" s="4" t="s">
        <v>24</v>
      </c>
      <c r="F7257" s="4" t="s">
        <v>10</v>
      </c>
    </row>
    <row r="7258" spans="1:8">
      <c r="A7258" t="n">
        <v>58429</v>
      </c>
      <c r="B7258" s="66" t="n">
        <v>45</v>
      </c>
      <c r="C7258" s="7" t="n">
        <v>5</v>
      </c>
      <c r="D7258" s="7" t="n">
        <v>3</v>
      </c>
      <c r="E7258" s="7" t="n">
        <v>18</v>
      </c>
      <c r="F7258" s="7" t="n">
        <v>0</v>
      </c>
    </row>
    <row r="7259" spans="1:8">
      <c r="A7259" t="s">
        <v>4</v>
      </c>
      <c r="B7259" s="4" t="s">
        <v>5</v>
      </c>
      <c r="C7259" s="4" t="s">
        <v>14</v>
      </c>
      <c r="D7259" s="4" t="s">
        <v>14</v>
      </c>
      <c r="E7259" s="4" t="s">
        <v>24</v>
      </c>
      <c r="F7259" s="4" t="s">
        <v>10</v>
      </c>
    </row>
    <row r="7260" spans="1:8">
      <c r="A7260" t="n">
        <v>58438</v>
      </c>
      <c r="B7260" s="66" t="n">
        <v>45</v>
      </c>
      <c r="C7260" s="7" t="n">
        <v>11</v>
      </c>
      <c r="D7260" s="7" t="n">
        <v>3</v>
      </c>
      <c r="E7260" s="7" t="n">
        <v>33.5</v>
      </c>
      <c r="F7260" s="7" t="n">
        <v>0</v>
      </c>
    </row>
    <row r="7261" spans="1:8">
      <c r="A7261" t="s">
        <v>4</v>
      </c>
      <c r="B7261" s="4" t="s">
        <v>5</v>
      </c>
      <c r="C7261" s="4" t="s">
        <v>14</v>
      </c>
      <c r="D7261" s="4" t="s">
        <v>14</v>
      </c>
      <c r="E7261" s="4" t="s">
        <v>24</v>
      </c>
      <c r="F7261" s="4" t="s">
        <v>24</v>
      </c>
      <c r="G7261" s="4" t="s">
        <v>24</v>
      </c>
      <c r="H7261" s="4" t="s">
        <v>10</v>
      </c>
    </row>
    <row r="7262" spans="1:8">
      <c r="A7262" t="n">
        <v>58447</v>
      </c>
      <c r="B7262" s="66" t="n">
        <v>45</v>
      </c>
      <c r="C7262" s="7" t="n">
        <v>2</v>
      </c>
      <c r="D7262" s="7" t="n">
        <v>3</v>
      </c>
      <c r="E7262" s="7" t="n">
        <v>-105.529998779297</v>
      </c>
      <c r="F7262" s="7" t="n">
        <v>2.19000005722046</v>
      </c>
      <c r="G7262" s="7" t="n">
        <v>136.610000610352</v>
      </c>
      <c r="H7262" s="7" t="n">
        <v>8000</v>
      </c>
    </row>
    <row r="7263" spans="1:8">
      <c r="A7263" t="s">
        <v>4</v>
      </c>
      <c r="B7263" s="4" t="s">
        <v>5</v>
      </c>
      <c r="C7263" s="4" t="s">
        <v>14</v>
      </c>
      <c r="D7263" s="4" t="s">
        <v>14</v>
      </c>
      <c r="E7263" s="4" t="s">
        <v>24</v>
      </c>
      <c r="F7263" s="4" t="s">
        <v>24</v>
      </c>
      <c r="G7263" s="4" t="s">
        <v>24</v>
      </c>
      <c r="H7263" s="4" t="s">
        <v>10</v>
      </c>
      <c r="I7263" s="4" t="s">
        <v>14</v>
      </c>
    </row>
    <row r="7264" spans="1:8">
      <c r="A7264" t="n">
        <v>58464</v>
      </c>
      <c r="B7264" s="66" t="n">
        <v>45</v>
      </c>
      <c r="C7264" s="7" t="n">
        <v>4</v>
      </c>
      <c r="D7264" s="7" t="n">
        <v>3</v>
      </c>
      <c r="E7264" s="7" t="n">
        <v>359.589996337891</v>
      </c>
      <c r="F7264" s="7" t="n">
        <v>117.919998168945</v>
      </c>
      <c r="G7264" s="7" t="n">
        <v>350</v>
      </c>
      <c r="H7264" s="7" t="n">
        <v>8000</v>
      </c>
      <c r="I7264" s="7" t="n">
        <v>1</v>
      </c>
    </row>
    <row r="7265" spans="1:9">
      <c r="A7265" t="s">
        <v>4</v>
      </c>
      <c r="B7265" s="4" t="s">
        <v>5</v>
      </c>
      <c r="C7265" s="4" t="s">
        <v>14</v>
      </c>
      <c r="D7265" s="4" t="s">
        <v>14</v>
      </c>
      <c r="E7265" s="4" t="s">
        <v>24</v>
      </c>
      <c r="F7265" s="4" t="s">
        <v>10</v>
      </c>
    </row>
    <row r="7266" spans="1:9">
      <c r="A7266" t="n">
        <v>58482</v>
      </c>
      <c r="B7266" s="66" t="n">
        <v>45</v>
      </c>
      <c r="C7266" s="7" t="n">
        <v>5</v>
      </c>
      <c r="D7266" s="7" t="n">
        <v>3</v>
      </c>
      <c r="E7266" s="7" t="n">
        <v>15.3000001907349</v>
      </c>
      <c r="F7266" s="7" t="n">
        <v>8000</v>
      </c>
    </row>
    <row r="7267" spans="1:9">
      <c r="A7267" t="s">
        <v>4</v>
      </c>
      <c r="B7267" s="4" t="s">
        <v>5</v>
      </c>
      <c r="C7267" s="4" t="s">
        <v>14</v>
      </c>
      <c r="D7267" s="4" t="s">
        <v>14</v>
      </c>
      <c r="E7267" s="4" t="s">
        <v>24</v>
      </c>
      <c r="F7267" s="4" t="s">
        <v>10</v>
      </c>
    </row>
    <row r="7268" spans="1:9">
      <c r="A7268" t="n">
        <v>58491</v>
      </c>
      <c r="B7268" s="66" t="n">
        <v>45</v>
      </c>
      <c r="C7268" s="7" t="n">
        <v>11</v>
      </c>
      <c r="D7268" s="7" t="n">
        <v>3</v>
      </c>
      <c r="E7268" s="7" t="n">
        <v>33.5</v>
      </c>
      <c r="F7268" s="7" t="n">
        <v>8000</v>
      </c>
    </row>
    <row r="7269" spans="1:9">
      <c r="A7269" t="s">
        <v>4</v>
      </c>
      <c r="B7269" s="4" t="s">
        <v>5</v>
      </c>
      <c r="C7269" s="4" t="s">
        <v>14</v>
      </c>
    </row>
    <row r="7270" spans="1:9">
      <c r="A7270" t="n">
        <v>58500</v>
      </c>
      <c r="B7270" s="72" t="n">
        <v>116</v>
      </c>
      <c r="C7270" s="7" t="n">
        <v>0</v>
      </c>
    </row>
    <row r="7271" spans="1:9">
      <c r="A7271" t="s">
        <v>4</v>
      </c>
      <c r="B7271" s="4" t="s">
        <v>5</v>
      </c>
      <c r="C7271" s="4" t="s">
        <v>14</v>
      </c>
      <c r="D7271" s="4" t="s">
        <v>10</v>
      </c>
    </row>
    <row r="7272" spans="1:9">
      <c r="A7272" t="n">
        <v>58502</v>
      </c>
      <c r="B7272" s="72" t="n">
        <v>116</v>
      </c>
      <c r="C7272" s="7" t="n">
        <v>2</v>
      </c>
      <c r="D7272" s="7" t="n">
        <v>1</v>
      </c>
    </row>
    <row r="7273" spans="1:9">
      <c r="A7273" t="s">
        <v>4</v>
      </c>
      <c r="B7273" s="4" t="s">
        <v>5</v>
      </c>
      <c r="C7273" s="4" t="s">
        <v>14</v>
      </c>
      <c r="D7273" s="4" t="s">
        <v>9</v>
      </c>
    </row>
    <row r="7274" spans="1:9">
      <c r="A7274" t="n">
        <v>58506</v>
      </c>
      <c r="B7274" s="72" t="n">
        <v>116</v>
      </c>
      <c r="C7274" s="7" t="n">
        <v>5</v>
      </c>
      <c r="D7274" s="7" t="n">
        <v>1120403456</v>
      </c>
    </row>
    <row r="7275" spans="1:9">
      <c r="A7275" t="s">
        <v>4</v>
      </c>
      <c r="B7275" s="4" t="s">
        <v>5</v>
      </c>
      <c r="C7275" s="4" t="s">
        <v>14</v>
      </c>
      <c r="D7275" s="4" t="s">
        <v>10</v>
      </c>
    </row>
    <row r="7276" spans="1:9">
      <c r="A7276" t="n">
        <v>58512</v>
      </c>
      <c r="B7276" s="72" t="n">
        <v>116</v>
      </c>
      <c r="C7276" s="7" t="n">
        <v>6</v>
      </c>
      <c r="D7276" s="7" t="n">
        <v>1</v>
      </c>
    </row>
    <row r="7277" spans="1:9">
      <c r="A7277" t="s">
        <v>4</v>
      </c>
      <c r="B7277" s="4" t="s">
        <v>5</v>
      </c>
      <c r="C7277" s="4" t="s">
        <v>10</v>
      </c>
      <c r="D7277" s="4" t="s">
        <v>10</v>
      </c>
      <c r="E7277" s="4" t="s">
        <v>10</v>
      </c>
    </row>
    <row r="7278" spans="1:9">
      <c r="A7278" t="n">
        <v>58516</v>
      </c>
      <c r="B7278" s="73" t="n">
        <v>61</v>
      </c>
      <c r="C7278" s="7" t="n">
        <v>2</v>
      </c>
      <c r="D7278" s="7" t="n">
        <v>7033</v>
      </c>
      <c r="E7278" s="7" t="n">
        <v>1000</v>
      </c>
    </row>
    <row r="7279" spans="1:9">
      <c r="A7279" t="s">
        <v>4</v>
      </c>
      <c r="B7279" s="4" t="s">
        <v>5</v>
      </c>
      <c r="C7279" s="4" t="s">
        <v>10</v>
      </c>
      <c r="D7279" s="4" t="s">
        <v>10</v>
      </c>
      <c r="E7279" s="4" t="s">
        <v>10</v>
      </c>
    </row>
    <row r="7280" spans="1:9">
      <c r="A7280" t="n">
        <v>58523</v>
      </c>
      <c r="B7280" s="73" t="n">
        <v>61</v>
      </c>
      <c r="C7280" s="7" t="n">
        <v>7</v>
      </c>
      <c r="D7280" s="7" t="n">
        <v>7033</v>
      </c>
      <c r="E7280" s="7" t="n">
        <v>1000</v>
      </c>
    </row>
    <row r="7281" spans="1:6">
      <c r="A7281" t="s">
        <v>4</v>
      </c>
      <c r="B7281" s="4" t="s">
        <v>5</v>
      </c>
      <c r="C7281" s="4" t="s">
        <v>10</v>
      </c>
      <c r="D7281" s="4" t="s">
        <v>10</v>
      </c>
      <c r="E7281" s="4" t="s">
        <v>10</v>
      </c>
    </row>
    <row r="7282" spans="1:6">
      <c r="A7282" t="n">
        <v>58530</v>
      </c>
      <c r="B7282" s="73" t="n">
        <v>61</v>
      </c>
      <c r="C7282" s="7" t="n">
        <v>4</v>
      </c>
      <c r="D7282" s="7" t="n">
        <v>7033</v>
      </c>
      <c r="E7282" s="7" t="n">
        <v>1000</v>
      </c>
    </row>
    <row r="7283" spans="1:6">
      <c r="A7283" t="s">
        <v>4</v>
      </c>
      <c r="B7283" s="4" t="s">
        <v>5</v>
      </c>
      <c r="C7283" s="4" t="s">
        <v>10</v>
      </c>
      <c r="D7283" s="4" t="s">
        <v>10</v>
      </c>
      <c r="E7283" s="4" t="s">
        <v>10</v>
      </c>
    </row>
    <row r="7284" spans="1:6">
      <c r="A7284" t="n">
        <v>58537</v>
      </c>
      <c r="B7284" s="73" t="n">
        <v>61</v>
      </c>
      <c r="C7284" s="7" t="n">
        <v>16</v>
      </c>
      <c r="D7284" s="7" t="n">
        <v>7033</v>
      </c>
      <c r="E7284" s="7" t="n">
        <v>1000</v>
      </c>
    </row>
    <row r="7285" spans="1:6">
      <c r="A7285" t="s">
        <v>4</v>
      </c>
      <c r="B7285" s="4" t="s">
        <v>5</v>
      </c>
      <c r="C7285" s="4" t="s">
        <v>14</v>
      </c>
      <c r="D7285" s="4" t="s">
        <v>10</v>
      </c>
      <c r="E7285" s="4" t="s">
        <v>9</v>
      </c>
      <c r="F7285" s="4" t="s">
        <v>10</v>
      </c>
      <c r="G7285" s="4" t="s">
        <v>9</v>
      </c>
      <c r="H7285" s="4" t="s">
        <v>14</v>
      </c>
    </row>
    <row r="7286" spans="1:6">
      <c r="A7286" t="n">
        <v>58544</v>
      </c>
      <c r="B7286" s="14" t="n">
        <v>49</v>
      </c>
      <c r="C7286" s="7" t="n">
        <v>0</v>
      </c>
      <c r="D7286" s="7" t="n">
        <v>426</v>
      </c>
      <c r="E7286" s="7" t="n">
        <v>1065353216</v>
      </c>
      <c r="F7286" s="7" t="n">
        <v>0</v>
      </c>
      <c r="G7286" s="7" t="n">
        <v>0</v>
      </c>
      <c r="H7286" s="7" t="n">
        <v>0</v>
      </c>
    </row>
    <row r="7287" spans="1:6">
      <c r="A7287" t="s">
        <v>4</v>
      </c>
      <c r="B7287" s="4" t="s">
        <v>5</v>
      </c>
      <c r="C7287" s="4" t="s">
        <v>14</v>
      </c>
      <c r="D7287" s="4" t="s">
        <v>10</v>
      </c>
      <c r="E7287" s="4" t="s">
        <v>24</v>
      </c>
      <c r="F7287" s="4" t="s">
        <v>10</v>
      </c>
      <c r="G7287" s="4" t="s">
        <v>9</v>
      </c>
      <c r="H7287" s="4" t="s">
        <v>9</v>
      </c>
      <c r="I7287" s="4" t="s">
        <v>10</v>
      </c>
      <c r="J7287" s="4" t="s">
        <v>10</v>
      </c>
      <c r="K7287" s="4" t="s">
        <v>9</v>
      </c>
      <c r="L7287" s="4" t="s">
        <v>9</v>
      </c>
      <c r="M7287" s="4" t="s">
        <v>9</v>
      </c>
      <c r="N7287" s="4" t="s">
        <v>9</v>
      </c>
      <c r="O7287" s="4" t="s">
        <v>6</v>
      </c>
    </row>
    <row r="7288" spans="1:6">
      <c r="A7288" t="n">
        <v>58559</v>
      </c>
      <c r="B7288" s="11" t="n">
        <v>50</v>
      </c>
      <c r="C7288" s="7" t="n">
        <v>0</v>
      </c>
      <c r="D7288" s="7" t="n">
        <v>8060</v>
      </c>
      <c r="E7288" s="7" t="n">
        <v>0.300000011920929</v>
      </c>
      <c r="F7288" s="7" t="n">
        <v>1000</v>
      </c>
      <c r="G7288" s="7" t="n">
        <v>0</v>
      </c>
      <c r="H7288" s="7" t="n">
        <v>-1069547520</v>
      </c>
      <c r="I7288" s="7" t="n">
        <v>0</v>
      </c>
      <c r="J7288" s="7" t="n">
        <v>65533</v>
      </c>
      <c r="K7288" s="7" t="n">
        <v>0</v>
      </c>
      <c r="L7288" s="7" t="n">
        <v>0</v>
      </c>
      <c r="M7288" s="7" t="n">
        <v>0</v>
      </c>
      <c r="N7288" s="7" t="n">
        <v>0</v>
      </c>
      <c r="O7288" s="7" t="s">
        <v>13</v>
      </c>
    </row>
    <row r="7289" spans="1:6">
      <c r="A7289" t="s">
        <v>4</v>
      </c>
      <c r="B7289" s="4" t="s">
        <v>5</v>
      </c>
      <c r="C7289" s="4" t="s">
        <v>10</v>
      </c>
      <c r="D7289" s="4" t="s">
        <v>14</v>
      </c>
      <c r="E7289" s="4" t="s">
        <v>14</v>
      </c>
      <c r="F7289" s="4" t="s">
        <v>6</v>
      </c>
    </row>
    <row r="7290" spans="1:6">
      <c r="A7290" t="n">
        <v>58598</v>
      </c>
      <c r="B7290" s="61" t="n">
        <v>47</v>
      </c>
      <c r="C7290" s="7" t="n">
        <v>1563</v>
      </c>
      <c r="D7290" s="7" t="n">
        <v>0</v>
      </c>
      <c r="E7290" s="7" t="n">
        <v>0</v>
      </c>
      <c r="F7290" s="7" t="s">
        <v>519</v>
      </c>
    </row>
    <row r="7291" spans="1:6">
      <c r="A7291" t="s">
        <v>4</v>
      </c>
      <c r="B7291" s="4" t="s">
        <v>5</v>
      </c>
      <c r="C7291" s="4" t="s">
        <v>10</v>
      </c>
    </row>
    <row r="7292" spans="1:6">
      <c r="A7292" t="n">
        <v>58616</v>
      </c>
      <c r="B7292" s="41" t="n">
        <v>16</v>
      </c>
      <c r="C7292" s="7" t="n">
        <v>100</v>
      </c>
    </row>
    <row r="7293" spans="1:6">
      <c r="A7293" t="s">
        <v>4</v>
      </c>
      <c r="B7293" s="4" t="s">
        <v>5</v>
      </c>
      <c r="C7293" s="4" t="s">
        <v>10</v>
      </c>
      <c r="D7293" s="4" t="s">
        <v>14</v>
      </c>
      <c r="E7293" s="4" t="s">
        <v>6</v>
      </c>
      <c r="F7293" s="4" t="s">
        <v>24</v>
      </c>
      <c r="G7293" s="4" t="s">
        <v>24</v>
      </c>
      <c r="H7293" s="4" t="s">
        <v>24</v>
      </c>
    </row>
    <row r="7294" spans="1:6">
      <c r="A7294" t="n">
        <v>58619</v>
      </c>
      <c r="B7294" s="60" t="n">
        <v>48</v>
      </c>
      <c r="C7294" s="7" t="n">
        <v>1561</v>
      </c>
      <c r="D7294" s="7" t="n">
        <v>0</v>
      </c>
      <c r="E7294" s="7" t="s">
        <v>460</v>
      </c>
      <c r="F7294" s="7" t="n">
        <v>-1</v>
      </c>
      <c r="G7294" s="7" t="n">
        <v>1</v>
      </c>
      <c r="H7294" s="7" t="n">
        <v>1.40129846432482e-45</v>
      </c>
    </row>
    <row r="7295" spans="1:6">
      <c r="A7295" t="s">
        <v>4</v>
      </c>
      <c r="B7295" s="4" t="s">
        <v>5</v>
      </c>
      <c r="C7295" s="4" t="s">
        <v>14</v>
      </c>
      <c r="D7295" s="4" t="s">
        <v>10</v>
      </c>
      <c r="E7295" s="4" t="s">
        <v>24</v>
      </c>
      <c r="F7295" s="4" t="s">
        <v>10</v>
      </c>
      <c r="G7295" s="4" t="s">
        <v>9</v>
      </c>
      <c r="H7295" s="4" t="s">
        <v>9</v>
      </c>
      <c r="I7295" s="4" t="s">
        <v>10</v>
      </c>
      <c r="J7295" s="4" t="s">
        <v>10</v>
      </c>
      <c r="K7295" s="4" t="s">
        <v>9</v>
      </c>
      <c r="L7295" s="4" t="s">
        <v>9</v>
      </c>
      <c r="M7295" s="4" t="s">
        <v>9</v>
      </c>
      <c r="N7295" s="4" t="s">
        <v>9</v>
      </c>
      <c r="O7295" s="4" t="s">
        <v>6</v>
      </c>
    </row>
    <row r="7296" spans="1:6">
      <c r="A7296" t="n">
        <v>58648</v>
      </c>
      <c r="B7296" s="11" t="n">
        <v>50</v>
      </c>
      <c r="C7296" s="7" t="n">
        <v>0</v>
      </c>
      <c r="D7296" s="7" t="n">
        <v>4427</v>
      </c>
      <c r="E7296" s="7" t="n">
        <v>0.699999988079071</v>
      </c>
      <c r="F7296" s="7" t="n">
        <v>300</v>
      </c>
      <c r="G7296" s="7" t="n">
        <v>0</v>
      </c>
      <c r="H7296" s="7" t="n">
        <v>-1065353216</v>
      </c>
      <c r="I7296" s="7" t="n">
        <v>1</v>
      </c>
      <c r="J7296" s="7" t="n">
        <v>1561</v>
      </c>
      <c r="K7296" s="7" t="n">
        <v>0</v>
      </c>
      <c r="L7296" s="7" t="n">
        <v>0</v>
      </c>
      <c r="M7296" s="7" t="n">
        <v>0</v>
      </c>
      <c r="N7296" s="7" t="n">
        <v>1106247680</v>
      </c>
      <c r="O7296" s="7" t="s">
        <v>13</v>
      </c>
    </row>
    <row r="7297" spans="1:15">
      <c r="A7297" t="s">
        <v>4</v>
      </c>
      <c r="B7297" s="4" t="s">
        <v>5</v>
      </c>
      <c r="C7297" s="4" t="s">
        <v>14</v>
      </c>
      <c r="D7297" s="4" t="s">
        <v>10</v>
      </c>
      <c r="E7297" s="4" t="s">
        <v>24</v>
      </c>
    </row>
    <row r="7298" spans="1:15">
      <c r="A7298" t="n">
        <v>58687</v>
      </c>
      <c r="B7298" s="37" t="n">
        <v>58</v>
      </c>
      <c r="C7298" s="7" t="n">
        <v>100</v>
      </c>
      <c r="D7298" s="7" t="n">
        <v>1000</v>
      </c>
      <c r="E7298" s="7" t="n">
        <v>1</v>
      </c>
    </row>
    <row r="7299" spans="1:15">
      <c r="A7299" t="s">
        <v>4</v>
      </c>
      <c r="B7299" s="4" t="s">
        <v>5</v>
      </c>
      <c r="C7299" s="4" t="s">
        <v>14</v>
      </c>
      <c r="D7299" s="4" t="s">
        <v>10</v>
      </c>
      <c r="E7299" s="4" t="s">
        <v>24</v>
      </c>
      <c r="F7299" s="4" t="s">
        <v>10</v>
      </c>
      <c r="G7299" s="4" t="s">
        <v>9</v>
      </c>
      <c r="H7299" s="4" t="s">
        <v>9</v>
      </c>
      <c r="I7299" s="4" t="s">
        <v>10</v>
      </c>
      <c r="J7299" s="4" t="s">
        <v>10</v>
      </c>
      <c r="K7299" s="4" t="s">
        <v>9</v>
      </c>
      <c r="L7299" s="4" t="s">
        <v>9</v>
      </c>
      <c r="M7299" s="4" t="s">
        <v>9</v>
      </c>
      <c r="N7299" s="4" t="s">
        <v>9</v>
      </c>
      <c r="O7299" s="4" t="s">
        <v>6</v>
      </c>
    </row>
    <row r="7300" spans="1:15">
      <c r="A7300" t="n">
        <v>58695</v>
      </c>
      <c r="B7300" s="11" t="n">
        <v>50</v>
      </c>
      <c r="C7300" s="7" t="n">
        <v>0</v>
      </c>
      <c r="D7300" s="7" t="n">
        <v>4546</v>
      </c>
      <c r="E7300" s="7" t="n">
        <v>0.400000005960464</v>
      </c>
      <c r="F7300" s="7" t="n">
        <v>2000</v>
      </c>
      <c r="G7300" s="7" t="n">
        <v>0</v>
      </c>
      <c r="H7300" s="7" t="n">
        <v>-1069547520</v>
      </c>
      <c r="I7300" s="7" t="n">
        <v>1</v>
      </c>
      <c r="J7300" s="7" t="n">
        <v>1561</v>
      </c>
      <c r="K7300" s="7" t="n">
        <v>0</v>
      </c>
      <c r="L7300" s="7" t="n">
        <v>0</v>
      </c>
      <c r="M7300" s="7" t="n">
        <v>0</v>
      </c>
      <c r="N7300" s="7" t="n">
        <v>1106247680</v>
      </c>
      <c r="O7300" s="7" t="s">
        <v>13</v>
      </c>
    </row>
    <row r="7301" spans="1:15">
      <c r="A7301" t="s">
        <v>4</v>
      </c>
      <c r="B7301" s="4" t="s">
        <v>5</v>
      </c>
      <c r="C7301" s="4" t="s">
        <v>14</v>
      </c>
      <c r="D7301" s="4" t="s">
        <v>10</v>
      </c>
    </row>
    <row r="7302" spans="1:15">
      <c r="A7302" t="n">
        <v>58734</v>
      </c>
      <c r="B7302" s="37" t="n">
        <v>58</v>
      </c>
      <c r="C7302" s="7" t="n">
        <v>255</v>
      </c>
      <c r="D7302" s="7" t="n">
        <v>0</v>
      </c>
    </row>
    <row r="7303" spans="1:15">
      <c r="A7303" t="s">
        <v>4</v>
      </c>
      <c r="B7303" s="4" t="s">
        <v>5</v>
      </c>
      <c r="C7303" s="4" t="s">
        <v>14</v>
      </c>
      <c r="D7303" s="4" t="s">
        <v>10</v>
      </c>
      <c r="E7303" s="4" t="s">
        <v>24</v>
      </c>
      <c r="F7303" s="4" t="s">
        <v>10</v>
      </c>
      <c r="G7303" s="4" t="s">
        <v>9</v>
      </c>
      <c r="H7303" s="4" t="s">
        <v>9</v>
      </c>
      <c r="I7303" s="4" t="s">
        <v>10</v>
      </c>
      <c r="J7303" s="4" t="s">
        <v>10</v>
      </c>
      <c r="K7303" s="4" t="s">
        <v>9</v>
      </c>
      <c r="L7303" s="4" t="s">
        <v>9</v>
      </c>
      <c r="M7303" s="4" t="s">
        <v>9</v>
      </c>
      <c r="N7303" s="4" t="s">
        <v>9</v>
      </c>
      <c r="O7303" s="4" t="s">
        <v>6</v>
      </c>
    </row>
    <row r="7304" spans="1:15">
      <c r="A7304" t="n">
        <v>58738</v>
      </c>
      <c r="B7304" s="11" t="n">
        <v>50</v>
      </c>
      <c r="C7304" s="7" t="n">
        <v>0</v>
      </c>
      <c r="D7304" s="7" t="n">
        <v>4416</v>
      </c>
      <c r="E7304" s="7" t="n">
        <v>0.800000011920929</v>
      </c>
      <c r="F7304" s="7" t="n">
        <v>200</v>
      </c>
      <c r="G7304" s="7" t="n">
        <v>0</v>
      </c>
      <c r="H7304" s="7" t="n">
        <v>-1069547520</v>
      </c>
      <c r="I7304" s="7" t="n">
        <v>1</v>
      </c>
      <c r="J7304" s="7" t="n">
        <v>1561</v>
      </c>
      <c r="K7304" s="7" t="n">
        <v>0</v>
      </c>
      <c r="L7304" s="7" t="n">
        <v>0</v>
      </c>
      <c r="M7304" s="7" t="n">
        <v>0</v>
      </c>
      <c r="N7304" s="7" t="n">
        <v>1106247680</v>
      </c>
      <c r="O7304" s="7" t="s">
        <v>13</v>
      </c>
    </row>
    <row r="7305" spans="1:15">
      <c r="A7305" t="s">
        <v>4</v>
      </c>
      <c r="B7305" s="4" t="s">
        <v>5</v>
      </c>
      <c r="C7305" s="4" t="s">
        <v>10</v>
      </c>
    </row>
    <row r="7306" spans="1:15">
      <c r="A7306" t="n">
        <v>58777</v>
      </c>
      <c r="B7306" s="41" t="n">
        <v>16</v>
      </c>
      <c r="C7306" s="7" t="n">
        <v>100</v>
      </c>
    </row>
    <row r="7307" spans="1:15">
      <c r="A7307" t="s">
        <v>4</v>
      </c>
      <c r="B7307" s="4" t="s">
        <v>5</v>
      </c>
      <c r="C7307" s="4" t="s">
        <v>14</v>
      </c>
      <c r="D7307" s="4" t="s">
        <v>10</v>
      </c>
      <c r="E7307" s="4" t="s">
        <v>24</v>
      </c>
      <c r="F7307" s="4" t="s">
        <v>10</v>
      </c>
      <c r="G7307" s="4" t="s">
        <v>9</v>
      </c>
      <c r="H7307" s="4" t="s">
        <v>9</v>
      </c>
      <c r="I7307" s="4" t="s">
        <v>10</v>
      </c>
      <c r="J7307" s="4" t="s">
        <v>10</v>
      </c>
      <c r="K7307" s="4" t="s">
        <v>9</v>
      </c>
      <c r="L7307" s="4" t="s">
        <v>9</v>
      </c>
      <c r="M7307" s="4" t="s">
        <v>9</v>
      </c>
      <c r="N7307" s="4" t="s">
        <v>9</v>
      </c>
      <c r="O7307" s="4" t="s">
        <v>6</v>
      </c>
    </row>
    <row r="7308" spans="1:15">
      <c r="A7308" t="n">
        <v>58780</v>
      </c>
      <c r="B7308" s="11" t="n">
        <v>50</v>
      </c>
      <c r="C7308" s="7" t="n">
        <v>0</v>
      </c>
      <c r="D7308" s="7" t="n">
        <v>4427</v>
      </c>
      <c r="E7308" s="7" t="n">
        <v>0.800000011920929</v>
      </c>
      <c r="F7308" s="7" t="n">
        <v>200</v>
      </c>
      <c r="G7308" s="7" t="n">
        <v>0</v>
      </c>
      <c r="H7308" s="7" t="n">
        <v>-1069547520</v>
      </c>
      <c r="I7308" s="7" t="n">
        <v>1</v>
      </c>
      <c r="J7308" s="7" t="n">
        <v>1563</v>
      </c>
      <c r="K7308" s="7" t="n">
        <v>0</v>
      </c>
      <c r="L7308" s="7" t="n">
        <v>0</v>
      </c>
      <c r="M7308" s="7" t="n">
        <v>0</v>
      </c>
      <c r="N7308" s="7" t="n">
        <v>1106247680</v>
      </c>
      <c r="O7308" s="7" t="s">
        <v>13</v>
      </c>
    </row>
    <row r="7309" spans="1:15">
      <c r="A7309" t="s">
        <v>4</v>
      </c>
      <c r="B7309" s="4" t="s">
        <v>5</v>
      </c>
      <c r="C7309" s="4" t="s">
        <v>10</v>
      </c>
      <c r="D7309" s="4" t="s">
        <v>14</v>
      </c>
      <c r="E7309" s="4" t="s">
        <v>6</v>
      </c>
    </row>
    <row r="7310" spans="1:15">
      <c r="A7310" t="n">
        <v>58819</v>
      </c>
      <c r="B7310" s="84" t="n">
        <v>86</v>
      </c>
      <c r="C7310" s="7" t="n">
        <v>1561</v>
      </c>
      <c r="D7310" s="7" t="n">
        <v>0</v>
      </c>
      <c r="E7310" s="7" t="s">
        <v>13</v>
      </c>
    </row>
    <row r="7311" spans="1:15">
      <c r="A7311" t="s">
        <v>4</v>
      </c>
      <c r="B7311" s="4" t="s">
        <v>5</v>
      </c>
      <c r="C7311" s="4" t="s">
        <v>14</v>
      </c>
      <c r="D7311" s="4" t="s">
        <v>14</v>
      </c>
      <c r="E7311" s="4" t="s">
        <v>14</v>
      </c>
      <c r="F7311" s="4" t="s">
        <v>14</v>
      </c>
    </row>
    <row r="7312" spans="1:15">
      <c r="A7312" t="n">
        <v>58824</v>
      </c>
      <c r="B7312" s="8" t="n">
        <v>14</v>
      </c>
      <c r="C7312" s="7" t="n">
        <v>0</v>
      </c>
      <c r="D7312" s="7" t="n">
        <v>1</v>
      </c>
      <c r="E7312" s="7" t="n">
        <v>0</v>
      </c>
      <c r="F7312" s="7" t="n">
        <v>0</v>
      </c>
    </row>
    <row r="7313" spans="1:15">
      <c r="A7313" t="s">
        <v>4</v>
      </c>
      <c r="B7313" s="4" t="s">
        <v>5</v>
      </c>
      <c r="C7313" s="4" t="s">
        <v>14</v>
      </c>
      <c r="D7313" s="4" t="s">
        <v>10</v>
      </c>
      <c r="E7313" s="4" t="s">
        <v>6</v>
      </c>
    </row>
    <row r="7314" spans="1:15">
      <c r="A7314" t="n">
        <v>58829</v>
      </c>
      <c r="B7314" s="57" t="n">
        <v>51</v>
      </c>
      <c r="C7314" s="7" t="n">
        <v>4</v>
      </c>
      <c r="D7314" s="7" t="n">
        <v>1563</v>
      </c>
      <c r="E7314" s="7" t="s">
        <v>76</v>
      </c>
    </row>
    <row r="7315" spans="1:15">
      <c r="A7315" t="s">
        <v>4</v>
      </c>
      <c r="B7315" s="4" t="s">
        <v>5</v>
      </c>
      <c r="C7315" s="4" t="s">
        <v>10</v>
      </c>
    </row>
    <row r="7316" spans="1:15">
      <c r="A7316" t="n">
        <v>58842</v>
      </c>
      <c r="B7316" s="41" t="n">
        <v>16</v>
      </c>
      <c r="C7316" s="7" t="n">
        <v>0</v>
      </c>
    </row>
    <row r="7317" spans="1:15">
      <c r="A7317" t="s">
        <v>4</v>
      </c>
      <c r="B7317" s="4" t="s">
        <v>5</v>
      </c>
      <c r="C7317" s="4" t="s">
        <v>10</v>
      </c>
      <c r="D7317" s="4" t="s">
        <v>14</v>
      </c>
      <c r="E7317" s="4" t="s">
        <v>9</v>
      </c>
      <c r="F7317" s="4" t="s">
        <v>50</v>
      </c>
      <c r="G7317" s="4" t="s">
        <v>14</v>
      </c>
      <c r="H7317" s="4" t="s">
        <v>14</v>
      </c>
    </row>
    <row r="7318" spans="1:15">
      <c r="A7318" t="n">
        <v>58845</v>
      </c>
      <c r="B7318" s="58" t="n">
        <v>26</v>
      </c>
      <c r="C7318" s="7" t="n">
        <v>1563</v>
      </c>
      <c r="D7318" s="7" t="n">
        <v>17</v>
      </c>
      <c r="E7318" s="7" t="n">
        <v>61168</v>
      </c>
      <c r="F7318" s="7" t="s">
        <v>527</v>
      </c>
      <c r="G7318" s="7" t="n">
        <v>2</v>
      </c>
      <c r="H7318" s="7" t="n">
        <v>0</v>
      </c>
    </row>
    <row r="7319" spans="1:15">
      <c r="A7319" t="s">
        <v>4</v>
      </c>
      <c r="B7319" s="4" t="s">
        <v>5</v>
      </c>
    </row>
    <row r="7320" spans="1:15">
      <c r="A7320" t="n">
        <v>58894</v>
      </c>
      <c r="B7320" s="33" t="n">
        <v>28</v>
      </c>
    </row>
    <row r="7321" spans="1:15">
      <c r="A7321" t="s">
        <v>4</v>
      </c>
      <c r="B7321" s="4" t="s">
        <v>5</v>
      </c>
      <c r="C7321" s="4" t="s">
        <v>14</v>
      </c>
      <c r="D7321" s="4" t="s">
        <v>10</v>
      </c>
      <c r="E7321" s="4" t="s">
        <v>6</v>
      </c>
    </row>
    <row r="7322" spans="1:15">
      <c r="A7322" t="n">
        <v>58895</v>
      </c>
      <c r="B7322" s="57" t="n">
        <v>51</v>
      </c>
      <c r="C7322" s="7" t="n">
        <v>4</v>
      </c>
      <c r="D7322" s="7" t="n">
        <v>1561</v>
      </c>
      <c r="E7322" s="7" t="s">
        <v>76</v>
      </c>
    </row>
    <row r="7323" spans="1:15">
      <c r="A7323" t="s">
        <v>4</v>
      </c>
      <c r="B7323" s="4" t="s">
        <v>5</v>
      </c>
      <c r="C7323" s="4" t="s">
        <v>10</v>
      </c>
    </row>
    <row r="7324" spans="1:15">
      <c r="A7324" t="n">
        <v>58908</v>
      </c>
      <c r="B7324" s="41" t="n">
        <v>16</v>
      </c>
      <c r="C7324" s="7" t="n">
        <v>0</v>
      </c>
    </row>
    <row r="7325" spans="1:15">
      <c r="A7325" t="s">
        <v>4</v>
      </c>
      <c r="B7325" s="4" t="s">
        <v>5</v>
      </c>
      <c r="C7325" s="4" t="s">
        <v>10</v>
      </c>
      <c r="D7325" s="4" t="s">
        <v>14</v>
      </c>
      <c r="E7325" s="4" t="s">
        <v>9</v>
      </c>
      <c r="F7325" s="4" t="s">
        <v>50</v>
      </c>
      <c r="G7325" s="4" t="s">
        <v>14</v>
      </c>
      <c r="H7325" s="4" t="s">
        <v>14</v>
      </c>
    </row>
    <row r="7326" spans="1:15">
      <c r="A7326" t="n">
        <v>58911</v>
      </c>
      <c r="B7326" s="58" t="n">
        <v>26</v>
      </c>
      <c r="C7326" s="7" t="n">
        <v>1561</v>
      </c>
      <c r="D7326" s="7" t="n">
        <v>17</v>
      </c>
      <c r="E7326" s="7" t="n">
        <v>61169</v>
      </c>
      <c r="F7326" s="7" t="s">
        <v>528</v>
      </c>
      <c r="G7326" s="7" t="n">
        <v>2</v>
      </c>
      <c r="H7326" s="7" t="n">
        <v>0</v>
      </c>
    </row>
    <row r="7327" spans="1:15">
      <c r="A7327" t="s">
        <v>4</v>
      </c>
      <c r="B7327" s="4" t="s">
        <v>5</v>
      </c>
    </row>
    <row r="7328" spans="1:15">
      <c r="A7328" t="n">
        <v>58957</v>
      </c>
      <c r="B7328" s="33" t="n">
        <v>28</v>
      </c>
    </row>
    <row r="7329" spans="1:8">
      <c r="A7329" t="s">
        <v>4</v>
      </c>
      <c r="B7329" s="4" t="s">
        <v>5</v>
      </c>
      <c r="C7329" s="4" t="s">
        <v>10</v>
      </c>
      <c r="D7329" s="4" t="s">
        <v>14</v>
      </c>
    </row>
    <row r="7330" spans="1:8">
      <c r="A7330" t="n">
        <v>58958</v>
      </c>
      <c r="B7330" s="69" t="n">
        <v>89</v>
      </c>
      <c r="C7330" s="7" t="n">
        <v>65533</v>
      </c>
      <c r="D7330" s="7" t="n">
        <v>1</v>
      </c>
    </row>
    <row r="7331" spans="1:8">
      <c r="A7331" t="s">
        <v>4</v>
      </c>
      <c r="B7331" s="4" t="s">
        <v>5</v>
      </c>
      <c r="C7331" s="4" t="s">
        <v>6</v>
      </c>
      <c r="D7331" s="4" t="s">
        <v>10</v>
      </c>
    </row>
    <row r="7332" spans="1:8">
      <c r="A7332" t="n">
        <v>58962</v>
      </c>
      <c r="B7332" s="78" t="n">
        <v>29</v>
      </c>
      <c r="C7332" s="7" t="s">
        <v>472</v>
      </c>
      <c r="D7332" s="7" t="n">
        <v>65533</v>
      </c>
    </row>
    <row r="7333" spans="1:8">
      <c r="A7333" t="s">
        <v>4</v>
      </c>
      <c r="B7333" s="4" t="s">
        <v>5</v>
      </c>
      <c r="C7333" s="4" t="s">
        <v>14</v>
      </c>
      <c r="D7333" s="4" t="s">
        <v>10</v>
      </c>
      <c r="E7333" s="4" t="s">
        <v>6</v>
      </c>
    </row>
    <row r="7334" spans="1:8">
      <c r="A7334" t="n">
        <v>58978</v>
      </c>
      <c r="B7334" s="57" t="n">
        <v>51</v>
      </c>
      <c r="C7334" s="7" t="n">
        <v>4</v>
      </c>
      <c r="D7334" s="7" t="n">
        <v>7033</v>
      </c>
      <c r="E7334" s="7" t="s">
        <v>76</v>
      </c>
    </row>
    <row r="7335" spans="1:8">
      <c r="A7335" t="s">
        <v>4</v>
      </c>
      <c r="B7335" s="4" t="s">
        <v>5</v>
      </c>
      <c r="C7335" s="4" t="s">
        <v>10</v>
      </c>
    </row>
    <row r="7336" spans="1:8">
      <c r="A7336" t="n">
        <v>58991</v>
      </c>
      <c r="B7336" s="41" t="n">
        <v>16</v>
      </c>
      <c r="C7336" s="7" t="n">
        <v>0</v>
      </c>
    </row>
    <row r="7337" spans="1:8">
      <c r="A7337" t="s">
        <v>4</v>
      </c>
      <c r="B7337" s="4" t="s">
        <v>5</v>
      </c>
      <c r="C7337" s="4" t="s">
        <v>10</v>
      </c>
      <c r="D7337" s="4" t="s">
        <v>14</v>
      </c>
      <c r="E7337" s="4" t="s">
        <v>9</v>
      </c>
      <c r="F7337" s="4" t="s">
        <v>50</v>
      </c>
      <c r="G7337" s="4" t="s">
        <v>14</v>
      </c>
      <c r="H7337" s="4" t="s">
        <v>14</v>
      </c>
      <c r="I7337" s="4" t="s">
        <v>14</v>
      </c>
      <c r="J7337" s="4" t="s">
        <v>9</v>
      </c>
      <c r="K7337" s="4" t="s">
        <v>50</v>
      </c>
      <c r="L7337" s="4" t="s">
        <v>14</v>
      </c>
      <c r="M7337" s="4" t="s">
        <v>14</v>
      </c>
    </row>
    <row r="7338" spans="1:8">
      <c r="A7338" t="n">
        <v>58994</v>
      </c>
      <c r="B7338" s="58" t="n">
        <v>26</v>
      </c>
      <c r="C7338" s="7" t="n">
        <v>7033</v>
      </c>
      <c r="D7338" s="7" t="n">
        <v>17</v>
      </c>
      <c r="E7338" s="7" t="n">
        <v>52516</v>
      </c>
      <c r="F7338" s="7" t="s">
        <v>529</v>
      </c>
      <c r="G7338" s="7" t="n">
        <v>2</v>
      </c>
      <c r="H7338" s="7" t="n">
        <v>3</v>
      </c>
      <c r="I7338" s="7" t="n">
        <v>17</v>
      </c>
      <c r="J7338" s="7" t="n">
        <v>52517</v>
      </c>
      <c r="K7338" s="7" t="s">
        <v>530</v>
      </c>
      <c r="L7338" s="7" t="n">
        <v>2</v>
      </c>
      <c r="M7338" s="7" t="n">
        <v>0</v>
      </c>
    </row>
    <row r="7339" spans="1:8">
      <c r="A7339" t="s">
        <v>4</v>
      </c>
      <c r="B7339" s="4" t="s">
        <v>5</v>
      </c>
    </row>
    <row r="7340" spans="1:8">
      <c r="A7340" t="n">
        <v>59096</v>
      </c>
      <c r="B7340" s="33" t="n">
        <v>28</v>
      </c>
    </row>
    <row r="7341" spans="1:8">
      <c r="A7341" t="s">
        <v>4</v>
      </c>
      <c r="B7341" s="4" t="s">
        <v>5</v>
      </c>
      <c r="C7341" s="4" t="s">
        <v>10</v>
      </c>
      <c r="D7341" s="4" t="s">
        <v>14</v>
      </c>
    </row>
    <row r="7342" spans="1:8">
      <c r="A7342" t="n">
        <v>59097</v>
      </c>
      <c r="B7342" s="69" t="n">
        <v>89</v>
      </c>
      <c r="C7342" s="7" t="n">
        <v>65533</v>
      </c>
      <c r="D7342" s="7" t="n">
        <v>1</v>
      </c>
    </row>
    <row r="7343" spans="1:8">
      <c r="A7343" t="s">
        <v>4</v>
      </c>
      <c r="B7343" s="4" t="s">
        <v>5</v>
      </c>
      <c r="C7343" s="4" t="s">
        <v>6</v>
      </c>
      <c r="D7343" s="4" t="s">
        <v>10</v>
      </c>
    </row>
    <row r="7344" spans="1:8">
      <c r="A7344" t="n">
        <v>59101</v>
      </c>
      <c r="B7344" s="78" t="n">
        <v>29</v>
      </c>
      <c r="C7344" s="7" t="s">
        <v>13</v>
      </c>
      <c r="D7344" s="7" t="n">
        <v>65533</v>
      </c>
    </row>
    <row r="7345" spans="1:13">
      <c r="A7345" t="s">
        <v>4</v>
      </c>
      <c r="B7345" s="4" t="s">
        <v>5</v>
      </c>
      <c r="C7345" s="4" t="s">
        <v>14</v>
      </c>
      <c r="D7345" s="4" t="s">
        <v>10</v>
      </c>
      <c r="E7345" s="4" t="s">
        <v>6</v>
      </c>
    </row>
    <row r="7346" spans="1:13">
      <c r="A7346" t="n">
        <v>59105</v>
      </c>
      <c r="B7346" s="57" t="n">
        <v>51</v>
      </c>
      <c r="C7346" s="7" t="n">
        <v>4</v>
      </c>
      <c r="D7346" s="7" t="n">
        <v>1560</v>
      </c>
      <c r="E7346" s="7" t="s">
        <v>76</v>
      </c>
    </row>
    <row r="7347" spans="1:13">
      <c r="A7347" t="s">
        <v>4</v>
      </c>
      <c r="B7347" s="4" t="s">
        <v>5</v>
      </c>
      <c r="C7347" s="4" t="s">
        <v>10</v>
      </c>
    </row>
    <row r="7348" spans="1:13">
      <c r="A7348" t="n">
        <v>59118</v>
      </c>
      <c r="B7348" s="41" t="n">
        <v>16</v>
      </c>
      <c r="C7348" s="7" t="n">
        <v>0</v>
      </c>
    </row>
    <row r="7349" spans="1:13">
      <c r="A7349" t="s">
        <v>4</v>
      </c>
      <c r="B7349" s="4" t="s">
        <v>5</v>
      </c>
      <c r="C7349" s="4" t="s">
        <v>10</v>
      </c>
      <c r="D7349" s="4" t="s">
        <v>14</v>
      </c>
      <c r="E7349" s="4" t="s">
        <v>9</v>
      </c>
      <c r="F7349" s="4" t="s">
        <v>50</v>
      </c>
      <c r="G7349" s="4" t="s">
        <v>14</v>
      </c>
      <c r="H7349" s="4" t="s">
        <v>14</v>
      </c>
    </row>
    <row r="7350" spans="1:13">
      <c r="A7350" t="n">
        <v>59121</v>
      </c>
      <c r="B7350" s="58" t="n">
        <v>26</v>
      </c>
      <c r="C7350" s="7" t="n">
        <v>1560</v>
      </c>
      <c r="D7350" s="7" t="n">
        <v>17</v>
      </c>
      <c r="E7350" s="7" t="n">
        <v>61170</v>
      </c>
      <c r="F7350" s="7" t="s">
        <v>531</v>
      </c>
      <c r="G7350" s="7" t="n">
        <v>2</v>
      </c>
      <c r="H7350" s="7" t="n">
        <v>0</v>
      </c>
    </row>
    <row r="7351" spans="1:13">
      <c r="A7351" t="s">
        <v>4</v>
      </c>
      <c r="B7351" s="4" t="s">
        <v>5</v>
      </c>
    </row>
    <row r="7352" spans="1:13">
      <c r="A7352" t="n">
        <v>59147</v>
      </c>
      <c r="B7352" s="33" t="n">
        <v>28</v>
      </c>
    </row>
    <row r="7353" spans="1:13">
      <c r="A7353" t="s">
        <v>4</v>
      </c>
      <c r="B7353" s="4" t="s">
        <v>5</v>
      </c>
      <c r="C7353" s="4" t="s">
        <v>10</v>
      </c>
      <c r="D7353" s="4" t="s">
        <v>14</v>
      </c>
    </row>
    <row r="7354" spans="1:13">
      <c r="A7354" t="n">
        <v>59148</v>
      </c>
      <c r="B7354" s="69" t="n">
        <v>89</v>
      </c>
      <c r="C7354" s="7" t="n">
        <v>65533</v>
      </c>
      <c r="D7354" s="7" t="n">
        <v>1</v>
      </c>
    </row>
    <row r="7355" spans="1:13">
      <c r="A7355" t="s">
        <v>4</v>
      </c>
      <c r="B7355" s="4" t="s">
        <v>5</v>
      </c>
      <c r="C7355" s="4" t="s">
        <v>9</v>
      </c>
    </row>
    <row r="7356" spans="1:13">
      <c r="A7356" t="n">
        <v>59152</v>
      </c>
      <c r="B7356" s="44" t="n">
        <v>15</v>
      </c>
      <c r="C7356" s="7" t="n">
        <v>256</v>
      </c>
    </row>
    <row r="7357" spans="1:13">
      <c r="A7357" t="s">
        <v>4</v>
      </c>
      <c r="B7357" s="4" t="s">
        <v>5</v>
      </c>
      <c r="C7357" s="4" t="s">
        <v>14</v>
      </c>
      <c r="D7357" s="4" t="s">
        <v>10</v>
      </c>
      <c r="E7357" s="4" t="s">
        <v>24</v>
      </c>
    </row>
    <row r="7358" spans="1:13">
      <c r="A7358" t="n">
        <v>59157</v>
      </c>
      <c r="B7358" s="37" t="n">
        <v>58</v>
      </c>
      <c r="C7358" s="7" t="n">
        <v>101</v>
      </c>
      <c r="D7358" s="7" t="n">
        <v>500</v>
      </c>
      <c r="E7358" s="7" t="n">
        <v>1</v>
      </c>
    </row>
    <row r="7359" spans="1:13">
      <c r="A7359" t="s">
        <v>4</v>
      </c>
      <c r="B7359" s="4" t="s">
        <v>5</v>
      </c>
      <c r="C7359" s="4" t="s">
        <v>14</v>
      </c>
      <c r="D7359" s="4" t="s">
        <v>10</v>
      </c>
    </row>
    <row r="7360" spans="1:13">
      <c r="A7360" t="n">
        <v>59165</v>
      </c>
      <c r="B7360" s="37" t="n">
        <v>58</v>
      </c>
      <c r="C7360" s="7" t="n">
        <v>254</v>
      </c>
      <c r="D7360" s="7" t="n">
        <v>0</v>
      </c>
    </row>
    <row r="7361" spans="1:8">
      <c r="A7361" t="s">
        <v>4</v>
      </c>
      <c r="B7361" s="4" t="s">
        <v>5</v>
      </c>
      <c r="C7361" s="4" t="s">
        <v>14</v>
      </c>
      <c r="D7361" s="4" t="s">
        <v>14</v>
      </c>
      <c r="E7361" s="4" t="s">
        <v>24</v>
      </c>
      <c r="F7361" s="4" t="s">
        <v>24</v>
      </c>
      <c r="G7361" s="4" t="s">
        <v>24</v>
      </c>
      <c r="H7361" s="4" t="s">
        <v>10</v>
      </c>
    </row>
    <row r="7362" spans="1:8">
      <c r="A7362" t="n">
        <v>59169</v>
      </c>
      <c r="B7362" s="66" t="n">
        <v>45</v>
      </c>
      <c r="C7362" s="7" t="n">
        <v>2</v>
      </c>
      <c r="D7362" s="7" t="n">
        <v>3</v>
      </c>
      <c r="E7362" s="7" t="n">
        <v>-93.7799987792969</v>
      </c>
      <c r="F7362" s="7" t="n">
        <v>0.529999971389771</v>
      </c>
      <c r="G7362" s="7" t="n">
        <v>148.339996337891</v>
      </c>
      <c r="H7362" s="7" t="n">
        <v>0</v>
      </c>
    </row>
    <row r="7363" spans="1:8">
      <c r="A7363" t="s">
        <v>4</v>
      </c>
      <c r="B7363" s="4" t="s">
        <v>5</v>
      </c>
      <c r="C7363" s="4" t="s">
        <v>14</v>
      </c>
      <c r="D7363" s="4" t="s">
        <v>14</v>
      </c>
      <c r="E7363" s="4" t="s">
        <v>24</v>
      </c>
      <c r="F7363" s="4" t="s">
        <v>24</v>
      </c>
      <c r="G7363" s="4" t="s">
        <v>24</v>
      </c>
      <c r="H7363" s="4" t="s">
        <v>10</v>
      </c>
      <c r="I7363" s="4" t="s">
        <v>14</v>
      </c>
    </row>
    <row r="7364" spans="1:8">
      <c r="A7364" t="n">
        <v>59186</v>
      </c>
      <c r="B7364" s="66" t="n">
        <v>45</v>
      </c>
      <c r="C7364" s="7" t="n">
        <v>4</v>
      </c>
      <c r="D7364" s="7" t="n">
        <v>3</v>
      </c>
      <c r="E7364" s="7" t="n">
        <v>357.809997558594</v>
      </c>
      <c r="F7364" s="7" t="n">
        <v>38.3400001525879</v>
      </c>
      <c r="G7364" s="7" t="n">
        <v>0</v>
      </c>
      <c r="H7364" s="7" t="n">
        <v>0</v>
      </c>
      <c r="I7364" s="7" t="n">
        <v>1</v>
      </c>
    </row>
    <row r="7365" spans="1:8">
      <c r="A7365" t="s">
        <v>4</v>
      </c>
      <c r="B7365" s="4" t="s">
        <v>5</v>
      </c>
      <c r="C7365" s="4" t="s">
        <v>14</v>
      </c>
      <c r="D7365" s="4" t="s">
        <v>14</v>
      </c>
      <c r="E7365" s="4" t="s">
        <v>24</v>
      </c>
      <c r="F7365" s="4" t="s">
        <v>10</v>
      </c>
    </row>
    <row r="7366" spans="1:8">
      <c r="A7366" t="n">
        <v>59204</v>
      </c>
      <c r="B7366" s="66" t="n">
        <v>45</v>
      </c>
      <c r="C7366" s="7" t="n">
        <v>5</v>
      </c>
      <c r="D7366" s="7" t="n">
        <v>3</v>
      </c>
      <c r="E7366" s="7" t="n">
        <v>4</v>
      </c>
      <c r="F7366" s="7" t="n">
        <v>0</v>
      </c>
    </row>
    <row r="7367" spans="1:8">
      <c r="A7367" t="s">
        <v>4</v>
      </c>
      <c r="B7367" s="4" t="s">
        <v>5</v>
      </c>
      <c r="C7367" s="4" t="s">
        <v>14</v>
      </c>
      <c r="D7367" s="4" t="s">
        <v>14</v>
      </c>
      <c r="E7367" s="4" t="s">
        <v>24</v>
      </c>
      <c r="F7367" s="4" t="s">
        <v>10</v>
      </c>
    </row>
    <row r="7368" spans="1:8">
      <c r="A7368" t="n">
        <v>59213</v>
      </c>
      <c r="B7368" s="66" t="n">
        <v>45</v>
      </c>
      <c r="C7368" s="7" t="n">
        <v>11</v>
      </c>
      <c r="D7368" s="7" t="n">
        <v>3</v>
      </c>
      <c r="E7368" s="7" t="n">
        <v>45</v>
      </c>
      <c r="F7368" s="7" t="n">
        <v>0</v>
      </c>
    </row>
    <row r="7369" spans="1:8">
      <c r="A7369" t="s">
        <v>4</v>
      </c>
      <c r="B7369" s="4" t="s">
        <v>5</v>
      </c>
      <c r="C7369" s="4" t="s">
        <v>14</v>
      </c>
      <c r="D7369" s="4" t="s">
        <v>14</v>
      </c>
      <c r="E7369" s="4" t="s">
        <v>24</v>
      </c>
      <c r="F7369" s="4" t="s">
        <v>24</v>
      </c>
      <c r="G7369" s="4" t="s">
        <v>24</v>
      </c>
      <c r="H7369" s="4" t="s">
        <v>10</v>
      </c>
      <c r="I7369" s="4" t="s">
        <v>14</v>
      </c>
    </row>
    <row r="7370" spans="1:8">
      <c r="A7370" t="n">
        <v>59222</v>
      </c>
      <c r="B7370" s="66" t="n">
        <v>45</v>
      </c>
      <c r="C7370" s="7" t="n">
        <v>4</v>
      </c>
      <c r="D7370" s="7" t="n">
        <v>3</v>
      </c>
      <c r="E7370" s="7" t="n">
        <v>354.899993896484</v>
      </c>
      <c r="F7370" s="7" t="n">
        <v>38.3400001525879</v>
      </c>
      <c r="G7370" s="7" t="n">
        <v>0</v>
      </c>
      <c r="H7370" s="7" t="n">
        <v>10000</v>
      </c>
      <c r="I7370" s="7" t="n">
        <v>1</v>
      </c>
    </row>
    <row r="7371" spans="1:8">
      <c r="A7371" t="s">
        <v>4</v>
      </c>
      <c r="B7371" s="4" t="s">
        <v>5</v>
      </c>
      <c r="C7371" s="4" t="s">
        <v>14</v>
      </c>
      <c r="D7371" s="4" t="s">
        <v>14</v>
      </c>
      <c r="E7371" s="4" t="s">
        <v>24</v>
      </c>
      <c r="F7371" s="4" t="s">
        <v>10</v>
      </c>
    </row>
    <row r="7372" spans="1:8">
      <c r="A7372" t="n">
        <v>59240</v>
      </c>
      <c r="B7372" s="66" t="n">
        <v>45</v>
      </c>
      <c r="C7372" s="7" t="n">
        <v>5</v>
      </c>
      <c r="D7372" s="7" t="n">
        <v>3</v>
      </c>
      <c r="E7372" s="7" t="n">
        <v>4.5</v>
      </c>
      <c r="F7372" s="7" t="n">
        <v>10000</v>
      </c>
    </row>
    <row r="7373" spans="1:8">
      <c r="A7373" t="s">
        <v>4</v>
      </c>
      <c r="B7373" s="4" t="s">
        <v>5</v>
      </c>
      <c r="C7373" s="4" t="s">
        <v>14</v>
      </c>
      <c r="D7373" s="4" t="s">
        <v>10</v>
      </c>
    </row>
    <row r="7374" spans="1:8">
      <c r="A7374" t="n">
        <v>59249</v>
      </c>
      <c r="B7374" s="37" t="n">
        <v>58</v>
      </c>
      <c r="C7374" s="7" t="n">
        <v>255</v>
      </c>
      <c r="D7374" s="7" t="n">
        <v>0</v>
      </c>
    </row>
    <row r="7375" spans="1:8">
      <c r="A7375" t="s">
        <v>4</v>
      </c>
      <c r="B7375" s="4" t="s">
        <v>5</v>
      </c>
      <c r="C7375" s="4" t="s">
        <v>14</v>
      </c>
      <c r="D7375" s="4" t="s">
        <v>10</v>
      </c>
      <c r="E7375" s="4" t="s">
        <v>6</v>
      </c>
    </row>
    <row r="7376" spans="1:8">
      <c r="A7376" t="n">
        <v>59253</v>
      </c>
      <c r="B7376" s="57" t="n">
        <v>51</v>
      </c>
      <c r="C7376" s="7" t="n">
        <v>4</v>
      </c>
      <c r="D7376" s="7" t="n">
        <v>2</v>
      </c>
      <c r="E7376" s="7" t="s">
        <v>474</v>
      </c>
    </row>
    <row r="7377" spans="1:9">
      <c r="A7377" t="s">
        <v>4</v>
      </c>
      <c r="B7377" s="4" t="s">
        <v>5</v>
      </c>
      <c r="C7377" s="4" t="s">
        <v>10</v>
      </c>
    </row>
    <row r="7378" spans="1:9">
      <c r="A7378" t="n">
        <v>59267</v>
      </c>
      <c r="B7378" s="41" t="n">
        <v>16</v>
      </c>
      <c r="C7378" s="7" t="n">
        <v>0</v>
      </c>
    </row>
    <row r="7379" spans="1:9">
      <c r="A7379" t="s">
        <v>4</v>
      </c>
      <c r="B7379" s="4" t="s">
        <v>5</v>
      </c>
      <c r="C7379" s="4" t="s">
        <v>10</v>
      </c>
      <c r="D7379" s="4" t="s">
        <v>14</v>
      </c>
      <c r="E7379" s="4" t="s">
        <v>9</v>
      </c>
      <c r="F7379" s="4" t="s">
        <v>50</v>
      </c>
      <c r="G7379" s="4" t="s">
        <v>14</v>
      </c>
      <c r="H7379" s="4" t="s">
        <v>14</v>
      </c>
    </row>
    <row r="7380" spans="1:9">
      <c r="A7380" t="n">
        <v>59270</v>
      </c>
      <c r="B7380" s="58" t="n">
        <v>26</v>
      </c>
      <c r="C7380" s="7" t="n">
        <v>2</v>
      </c>
      <c r="D7380" s="7" t="n">
        <v>17</v>
      </c>
      <c r="E7380" s="7" t="n">
        <v>6342</v>
      </c>
      <c r="F7380" s="7" t="s">
        <v>532</v>
      </c>
      <c r="G7380" s="7" t="n">
        <v>2</v>
      </c>
      <c r="H7380" s="7" t="n">
        <v>0</v>
      </c>
    </row>
    <row r="7381" spans="1:9">
      <c r="A7381" t="s">
        <v>4</v>
      </c>
      <c r="B7381" s="4" t="s">
        <v>5</v>
      </c>
    </row>
    <row r="7382" spans="1:9">
      <c r="A7382" t="n">
        <v>59294</v>
      </c>
      <c r="B7382" s="33" t="n">
        <v>28</v>
      </c>
    </row>
    <row r="7383" spans="1:9">
      <c r="A7383" t="s">
        <v>4</v>
      </c>
      <c r="B7383" s="4" t="s">
        <v>5</v>
      </c>
      <c r="C7383" s="4" t="s">
        <v>14</v>
      </c>
      <c r="D7383" s="4" t="s">
        <v>10</v>
      </c>
      <c r="E7383" s="4" t="s">
        <v>6</v>
      </c>
    </row>
    <row r="7384" spans="1:9">
      <c r="A7384" t="n">
        <v>59295</v>
      </c>
      <c r="B7384" s="57" t="n">
        <v>51</v>
      </c>
      <c r="C7384" s="7" t="n">
        <v>4</v>
      </c>
      <c r="D7384" s="7" t="n">
        <v>7</v>
      </c>
      <c r="E7384" s="7" t="s">
        <v>533</v>
      </c>
    </row>
    <row r="7385" spans="1:9">
      <c r="A7385" t="s">
        <v>4</v>
      </c>
      <c r="B7385" s="4" t="s">
        <v>5</v>
      </c>
      <c r="C7385" s="4" t="s">
        <v>10</v>
      </c>
    </row>
    <row r="7386" spans="1:9">
      <c r="A7386" t="n">
        <v>59308</v>
      </c>
      <c r="B7386" s="41" t="n">
        <v>16</v>
      </c>
      <c r="C7386" s="7" t="n">
        <v>0</v>
      </c>
    </row>
    <row r="7387" spans="1:9">
      <c r="A7387" t="s">
        <v>4</v>
      </c>
      <c r="B7387" s="4" t="s">
        <v>5</v>
      </c>
      <c r="C7387" s="4" t="s">
        <v>10</v>
      </c>
      <c r="D7387" s="4" t="s">
        <v>14</v>
      </c>
      <c r="E7387" s="4" t="s">
        <v>9</v>
      </c>
      <c r="F7387" s="4" t="s">
        <v>50</v>
      </c>
      <c r="G7387" s="4" t="s">
        <v>14</v>
      </c>
      <c r="H7387" s="4" t="s">
        <v>14</v>
      </c>
    </row>
    <row r="7388" spans="1:9">
      <c r="A7388" t="n">
        <v>59311</v>
      </c>
      <c r="B7388" s="58" t="n">
        <v>26</v>
      </c>
      <c r="C7388" s="7" t="n">
        <v>7</v>
      </c>
      <c r="D7388" s="7" t="n">
        <v>17</v>
      </c>
      <c r="E7388" s="7" t="n">
        <v>4343</v>
      </c>
      <c r="F7388" s="7" t="s">
        <v>534</v>
      </c>
      <c r="G7388" s="7" t="n">
        <v>2</v>
      </c>
      <c r="H7388" s="7" t="n">
        <v>0</v>
      </c>
    </row>
    <row r="7389" spans="1:9">
      <c r="A7389" t="s">
        <v>4</v>
      </c>
      <c r="B7389" s="4" t="s">
        <v>5</v>
      </c>
    </row>
    <row r="7390" spans="1:9">
      <c r="A7390" t="n">
        <v>59340</v>
      </c>
      <c r="B7390" s="33" t="n">
        <v>28</v>
      </c>
    </row>
    <row r="7391" spans="1:9">
      <c r="A7391" t="s">
        <v>4</v>
      </c>
      <c r="B7391" s="4" t="s">
        <v>5</v>
      </c>
      <c r="C7391" s="4" t="s">
        <v>14</v>
      </c>
      <c r="D7391" s="4" t="s">
        <v>10</v>
      </c>
      <c r="E7391" s="4" t="s">
        <v>6</v>
      </c>
    </row>
    <row r="7392" spans="1:9">
      <c r="A7392" t="n">
        <v>59341</v>
      </c>
      <c r="B7392" s="57" t="n">
        <v>51</v>
      </c>
      <c r="C7392" s="7" t="n">
        <v>4</v>
      </c>
      <c r="D7392" s="7" t="n">
        <v>4</v>
      </c>
      <c r="E7392" s="7" t="s">
        <v>535</v>
      </c>
    </row>
    <row r="7393" spans="1:8">
      <c r="A7393" t="s">
        <v>4</v>
      </c>
      <c r="B7393" s="4" t="s">
        <v>5</v>
      </c>
      <c r="C7393" s="4" t="s">
        <v>10</v>
      </c>
    </row>
    <row r="7394" spans="1:8">
      <c r="A7394" t="n">
        <v>59354</v>
      </c>
      <c r="B7394" s="41" t="n">
        <v>16</v>
      </c>
      <c r="C7394" s="7" t="n">
        <v>0</v>
      </c>
    </row>
    <row r="7395" spans="1:8">
      <c r="A7395" t="s">
        <v>4</v>
      </c>
      <c r="B7395" s="4" t="s">
        <v>5</v>
      </c>
      <c r="C7395" s="4" t="s">
        <v>10</v>
      </c>
      <c r="D7395" s="4" t="s">
        <v>14</v>
      </c>
      <c r="E7395" s="4" t="s">
        <v>9</v>
      </c>
      <c r="F7395" s="4" t="s">
        <v>50</v>
      </c>
      <c r="G7395" s="4" t="s">
        <v>14</v>
      </c>
      <c r="H7395" s="4" t="s">
        <v>14</v>
      </c>
    </row>
    <row r="7396" spans="1:8">
      <c r="A7396" t="n">
        <v>59357</v>
      </c>
      <c r="B7396" s="58" t="n">
        <v>26</v>
      </c>
      <c r="C7396" s="7" t="n">
        <v>4</v>
      </c>
      <c r="D7396" s="7" t="n">
        <v>17</v>
      </c>
      <c r="E7396" s="7" t="n">
        <v>7336</v>
      </c>
      <c r="F7396" s="7" t="s">
        <v>536</v>
      </c>
      <c r="G7396" s="7" t="n">
        <v>2</v>
      </c>
      <c r="H7396" s="7" t="n">
        <v>0</v>
      </c>
    </row>
    <row r="7397" spans="1:8">
      <c r="A7397" t="s">
        <v>4</v>
      </c>
      <c r="B7397" s="4" t="s">
        <v>5</v>
      </c>
    </row>
    <row r="7398" spans="1:8">
      <c r="A7398" t="n">
        <v>59424</v>
      </c>
      <c r="B7398" s="33" t="n">
        <v>28</v>
      </c>
    </row>
    <row r="7399" spans="1:8">
      <c r="A7399" t="s">
        <v>4</v>
      </c>
      <c r="B7399" s="4" t="s">
        <v>5</v>
      </c>
      <c r="C7399" s="4" t="s">
        <v>10</v>
      </c>
      <c r="D7399" s="4" t="s">
        <v>14</v>
      </c>
    </row>
    <row r="7400" spans="1:8">
      <c r="A7400" t="n">
        <v>59425</v>
      </c>
      <c r="B7400" s="69" t="n">
        <v>89</v>
      </c>
      <c r="C7400" s="7" t="n">
        <v>65533</v>
      </c>
      <c r="D7400" s="7" t="n">
        <v>1</v>
      </c>
    </row>
    <row r="7401" spans="1:8">
      <c r="A7401" t="s">
        <v>4</v>
      </c>
      <c r="B7401" s="4" t="s">
        <v>5</v>
      </c>
      <c r="C7401" s="4" t="s">
        <v>14</v>
      </c>
      <c r="D7401" s="4" t="s">
        <v>10</v>
      </c>
      <c r="E7401" s="4" t="s">
        <v>24</v>
      </c>
    </row>
    <row r="7402" spans="1:8">
      <c r="A7402" t="n">
        <v>59429</v>
      </c>
      <c r="B7402" s="37" t="n">
        <v>58</v>
      </c>
      <c r="C7402" s="7" t="n">
        <v>101</v>
      </c>
      <c r="D7402" s="7" t="n">
        <v>500</v>
      </c>
      <c r="E7402" s="7" t="n">
        <v>1</v>
      </c>
    </row>
    <row r="7403" spans="1:8">
      <c r="A7403" t="s">
        <v>4</v>
      </c>
      <c r="B7403" s="4" t="s">
        <v>5</v>
      </c>
      <c r="C7403" s="4" t="s">
        <v>14</v>
      </c>
      <c r="D7403" s="4" t="s">
        <v>10</v>
      </c>
    </row>
    <row r="7404" spans="1:8">
      <c r="A7404" t="n">
        <v>59437</v>
      </c>
      <c r="B7404" s="37" t="n">
        <v>58</v>
      </c>
      <c r="C7404" s="7" t="n">
        <v>254</v>
      </c>
      <c r="D7404" s="7" t="n">
        <v>0</v>
      </c>
    </row>
    <row r="7405" spans="1:8">
      <c r="A7405" t="s">
        <v>4</v>
      </c>
      <c r="B7405" s="4" t="s">
        <v>5</v>
      </c>
      <c r="C7405" s="4" t="s">
        <v>14</v>
      </c>
      <c r="D7405" s="4" t="s">
        <v>14</v>
      </c>
      <c r="E7405" s="4" t="s">
        <v>24</v>
      </c>
      <c r="F7405" s="4" t="s">
        <v>24</v>
      </c>
      <c r="G7405" s="4" t="s">
        <v>24</v>
      </c>
      <c r="H7405" s="4" t="s">
        <v>10</v>
      </c>
    </row>
    <row r="7406" spans="1:8">
      <c r="A7406" t="n">
        <v>59441</v>
      </c>
      <c r="B7406" s="66" t="n">
        <v>45</v>
      </c>
      <c r="C7406" s="7" t="n">
        <v>2</v>
      </c>
      <c r="D7406" s="7" t="n">
        <v>3</v>
      </c>
      <c r="E7406" s="7" t="n">
        <v>-111.569999694824</v>
      </c>
      <c r="F7406" s="7" t="n">
        <v>2.98000001907349</v>
      </c>
      <c r="G7406" s="7" t="n">
        <v>136.580001831055</v>
      </c>
      <c r="H7406" s="7" t="n">
        <v>0</v>
      </c>
    </row>
    <row r="7407" spans="1:8">
      <c r="A7407" t="s">
        <v>4</v>
      </c>
      <c r="B7407" s="4" t="s">
        <v>5</v>
      </c>
      <c r="C7407" s="4" t="s">
        <v>14</v>
      </c>
      <c r="D7407" s="4" t="s">
        <v>14</v>
      </c>
      <c r="E7407" s="4" t="s">
        <v>24</v>
      </c>
      <c r="F7407" s="4" t="s">
        <v>24</v>
      </c>
      <c r="G7407" s="4" t="s">
        <v>24</v>
      </c>
      <c r="H7407" s="4" t="s">
        <v>10</v>
      </c>
      <c r="I7407" s="4" t="s">
        <v>14</v>
      </c>
    </row>
    <row r="7408" spans="1:8">
      <c r="A7408" t="n">
        <v>59458</v>
      </c>
      <c r="B7408" s="66" t="n">
        <v>45</v>
      </c>
      <c r="C7408" s="7" t="n">
        <v>4</v>
      </c>
      <c r="D7408" s="7" t="n">
        <v>3</v>
      </c>
      <c r="E7408" s="7" t="n">
        <v>6.57000017166138</v>
      </c>
      <c r="F7408" s="7" t="n">
        <v>78.9100036621094</v>
      </c>
      <c r="G7408" s="7" t="n">
        <v>350</v>
      </c>
      <c r="H7408" s="7" t="n">
        <v>0</v>
      </c>
      <c r="I7408" s="7" t="n">
        <v>1</v>
      </c>
    </row>
    <row r="7409" spans="1:9">
      <c r="A7409" t="s">
        <v>4</v>
      </c>
      <c r="B7409" s="4" t="s">
        <v>5</v>
      </c>
      <c r="C7409" s="4" t="s">
        <v>14</v>
      </c>
      <c r="D7409" s="4" t="s">
        <v>14</v>
      </c>
      <c r="E7409" s="4" t="s">
        <v>24</v>
      </c>
      <c r="F7409" s="4" t="s">
        <v>10</v>
      </c>
    </row>
    <row r="7410" spans="1:9">
      <c r="A7410" t="n">
        <v>59476</v>
      </c>
      <c r="B7410" s="66" t="n">
        <v>45</v>
      </c>
      <c r="C7410" s="7" t="n">
        <v>5</v>
      </c>
      <c r="D7410" s="7" t="n">
        <v>3</v>
      </c>
      <c r="E7410" s="7" t="n">
        <v>23.7999992370605</v>
      </c>
      <c r="F7410" s="7" t="n">
        <v>0</v>
      </c>
    </row>
    <row r="7411" spans="1:9">
      <c r="A7411" t="s">
        <v>4</v>
      </c>
      <c r="B7411" s="4" t="s">
        <v>5</v>
      </c>
      <c r="C7411" s="4" t="s">
        <v>14</v>
      </c>
      <c r="D7411" s="4" t="s">
        <v>14</v>
      </c>
      <c r="E7411" s="4" t="s">
        <v>24</v>
      </c>
      <c r="F7411" s="4" t="s">
        <v>10</v>
      </c>
    </row>
    <row r="7412" spans="1:9">
      <c r="A7412" t="n">
        <v>59485</v>
      </c>
      <c r="B7412" s="66" t="n">
        <v>45</v>
      </c>
      <c r="C7412" s="7" t="n">
        <v>11</v>
      </c>
      <c r="D7412" s="7" t="n">
        <v>3</v>
      </c>
      <c r="E7412" s="7" t="n">
        <v>20.8999996185303</v>
      </c>
      <c r="F7412" s="7" t="n">
        <v>0</v>
      </c>
    </row>
    <row r="7413" spans="1:9">
      <c r="A7413" t="s">
        <v>4</v>
      </c>
      <c r="B7413" s="4" t="s">
        <v>5</v>
      </c>
      <c r="C7413" s="4" t="s">
        <v>14</v>
      </c>
      <c r="D7413" s="4" t="s">
        <v>14</v>
      </c>
      <c r="E7413" s="4" t="s">
        <v>24</v>
      </c>
      <c r="F7413" s="4" t="s">
        <v>24</v>
      </c>
      <c r="G7413" s="4" t="s">
        <v>24</v>
      </c>
      <c r="H7413" s="4" t="s">
        <v>10</v>
      </c>
    </row>
    <row r="7414" spans="1:9">
      <c r="A7414" t="n">
        <v>59494</v>
      </c>
      <c r="B7414" s="66" t="n">
        <v>45</v>
      </c>
      <c r="C7414" s="7" t="n">
        <v>2</v>
      </c>
      <c r="D7414" s="7" t="n">
        <v>3</v>
      </c>
      <c r="E7414" s="7" t="n">
        <v>-111.569999694824</v>
      </c>
      <c r="F7414" s="7" t="n">
        <v>3.75</v>
      </c>
      <c r="G7414" s="7" t="n">
        <v>136.580001831055</v>
      </c>
      <c r="H7414" s="7" t="n">
        <v>15000</v>
      </c>
    </row>
    <row r="7415" spans="1:9">
      <c r="A7415" t="s">
        <v>4</v>
      </c>
      <c r="B7415" s="4" t="s">
        <v>5</v>
      </c>
      <c r="C7415" s="4" t="s">
        <v>14</v>
      </c>
      <c r="D7415" s="4" t="s">
        <v>14</v>
      </c>
      <c r="E7415" s="4" t="s">
        <v>24</v>
      </c>
      <c r="F7415" s="4" t="s">
        <v>24</v>
      </c>
      <c r="G7415" s="4" t="s">
        <v>24</v>
      </c>
      <c r="H7415" s="4" t="s">
        <v>10</v>
      </c>
      <c r="I7415" s="4" t="s">
        <v>14</v>
      </c>
    </row>
    <row r="7416" spans="1:9">
      <c r="A7416" t="n">
        <v>59511</v>
      </c>
      <c r="B7416" s="66" t="n">
        <v>45</v>
      </c>
      <c r="C7416" s="7" t="n">
        <v>4</v>
      </c>
      <c r="D7416" s="7" t="n">
        <v>3</v>
      </c>
      <c r="E7416" s="7" t="n">
        <v>12.75</v>
      </c>
      <c r="F7416" s="7" t="n">
        <v>82.6500015258789</v>
      </c>
      <c r="G7416" s="7" t="n">
        <v>350</v>
      </c>
      <c r="H7416" s="7" t="n">
        <v>15000</v>
      </c>
      <c r="I7416" s="7" t="n">
        <v>1</v>
      </c>
    </row>
    <row r="7417" spans="1:9">
      <c r="A7417" t="s">
        <v>4</v>
      </c>
      <c r="B7417" s="4" t="s">
        <v>5</v>
      </c>
      <c r="C7417" s="4" t="s">
        <v>14</v>
      </c>
      <c r="D7417" s="4" t="s">
        <v>14</v>
      </c>
      <c r="E7417" s="4" t="s">
        <v>24</v>
      </c>
      <c r="F7417" s="4" t="s">
        <v>10</v>
      </c>
    </row>
    <row r="7418" spans="1:9">
      <c r="A7418" t="n">
        <v>59529</v>
      </c>
      <c r="B7418" s="66" t="n">
        <v>45</v>
      </c>
      <c r="C7418" s="7" t="n">
        <v>5</v>
      </c>
      <c r="D7418" s="7" t="n">
        <v>3</v>
      </c>
      <c r="E7418" s="7" t="n">
        <v>25.7000007629395</v>
      </c>
      <c r="F7418" s="7" t="n">
        <v>15000</v>
      </c>
    </row>
    <row r="7419" spans="1:9">
      <c r="A7419" t="s">
        <v>4</v>
      </c>
      <c r="B7419" s="4" t="s">
        <v>5</v>
      </c>
      <c r="C7419" s="4" t="s">
        <v>14</v>
      </c>
      <c r="D7419" s="4" t="s">
        <v>14</v>
      </c>
      <c r="E7419" s="4" t="s">
        <v>24</v>
      </c>
      <c r="F7419" s="4" t="s">
        <v>10</v>
      </c>
    </row>
    <row r="7420" spans="1:9">
      <c r="A7420" t="n">
        <v>59538</v>
      </c>
      <c r="B7420" s="66" t="n">
        <v>45</v>
      </c>
      <c r="C7420" s="7" t="n">
        <v>11</v>
      </c>
      <c r="D7420" s="7" t="n">
        <v>3</v>
      </c>
      <c r="E7420" s="7" t="n">
        <v>20.8999996185303</v>
      </c>
      <c r="F7420" s="7" t="n">
        <v>15000</v>
      </c>
    </row>
    <row r="7421" spans="1:9">
      <c r="A7421" t="s">
        <v>4</v>
      </c>
      <c r="B7421" s="4" t="s">
        <v>5</v>
      </c>
      <c r="C7421" s="4" t="s">
        <v>10</v>
      </c>
      <c r="D7421" s="4" t="s">
        <v>24</v>
      </c>
      <c r="E7421" s="4" t="s">
        <v>24</v>
      </c>
      <c r="F7421" s="4" t="s">
        <v>24</v>
      </c>
      <c r="G7421" s="4" t="s">
        <v>24</v>
      </c>
    </row>
    <row r="7422" spans="1:9">
      <c r="A7422" t="n">
        <v>59547</v>
      </c>
      <c r="B7422" s="51" t="n">
        <v>46</v>
      </c>
      <c r="C7422" s="7" t="n">
        <v>1561</v>
      </c>
      <c r="D7422" s="7" t="n">
        <v>-113.309997558594</v>
      </c>
      <c r="E7422" s="7" t="n">
        <v>-1.1599999666214</v>
      </c>
      <c r="F7422" s="7" t="n">
        <v>131.149993896484</v>
      </c>
      <c r="G7422" s="7" t="n">
        <v>84.3000030517578</v>
      </c>
    </row>
    <row r="7423" spans="1:9">
      <c r="A7423" t="s">
        <v>4</v>
      </c>
      <c r="B7423" s="4" t="s">
        <v>5</v>
      </c>
      <c r="C7423" s="4" t="s">
        <v>10</v>
      </c>
      <c r="D7423" s="4" t="s">
        <v>24</v>
      </c>
      <c r="E7423" s="4" t="s">
        <v>24</v>
      </c>
      <c r="F7423" s="4" t="s">
        <v>24</v>
      </c>
      <c r="G7423" s="4" t="s">
        <v>24</v>
      </c>
    </row>
    <row r="7424" spans="1:9">
      <c r="A7424" t="n">
        <v>59566</v>
      </c>
      <c r="B7424" s="51" t="n">
        <v>46</v>
      </c>
      <c r="C7424" s="7" t="n">
        <v>7033</v>
      </c>
      <c r="D7424" s="7" t="n">
        <v>-105.129997253418</v>
      </c>
      <c r="E7424" s="7" t="n">
        <v>-1.1599999666214</v>
      </c>
      <c r="F7424" s="7" t="n">
        <v>134.820007324219</v>
      </c>
      <c r="G7424" s="7" t="n">
        <v>270</v>
      </c>
    </row>
    <row r="7425" spans="1:9">
      <c r="A7425" t="s">
        <v>4</v>
      </c>
      <c r="B7425" s="4" t="s">
        <v>5</v>
      </c>
      <c r="C7425" s="4" t="s">
        <v>10</v>
      </c>
      <c r="D7425" s="4" t="s">
        <v>14</v>
      </c>
      <c r="E7425" s="4" t="s">
        <v>6</v>
      </c>
      <c r="F7425" s="4" t="s">
        <v>24</v>
      </c>
      <c r="G7425" s="4" t="s">
        <v>24</v>
      </c>
      <c r="H7425" s="4" t="s">
        <v>24</v>
      </c>
    </row>
    <row r="7426" spans="1:9">
      <c r="A7426" t="n">
        <v>59585</v>
      </c>
      <c r="B7426" s="60" t="n">
        <v>48</v>
      </c>
      <c r="C7426" s="7" t="n">
        <v>7033</v>
      </c>
      <c r="D7426" s="7" t="n">
        <v>0</v>
      </c>
      <c r="E7426" s="7" t="s">
        <v>514</v>
      </c>
      <c r="F7426" s="7" t="n">
        <v>0</v>
      </c>
      <c r="G7426" s="7" t="n">
        <v>1</v>
      </c>
      <c r="H7426" s="7" t="n">
        <v>0</v>
      </c>
    </row>
    <row r="7427" spans="1:9">
      <c r="A7427" t="s">
        <v>4</v>
      </c>
      <c r="B7427" s="4" t="s">
        <v>5</v>
      </c>
      <c r="C7427" s="4" t="s">
        <v>14</v>
      </c>
      <c r="D7427" s="4" t="s">
        <v>10</v>
      </c>
    </row>
    <row r="7428" spans="1:9">
      <c r="A7428" t="n">
        <v>59612</v>
      </c>
      <c r="B7428" s="37" t="n">
        <v>58</v>
      </c>
      <c r="C7428" s="7" t="n">
        <v>255</v>
      </c>
      <c r="D7428" s="7" t="n">
        <v>0</v>
      </c>
    </row>
    <row r="7429" spans="1:9">
      <c r="A7429" t="s">
        <v>4</v>
      </c>
      <c r="B7429" s="4" t="s">
        <v>5</v>
      </c>
      <c r="C7429" s="4" t="s">
        <v>10</v>
      </c>
    </row>
    <row r="7430" spans="1:9">
      <c r="A7430" t="n">
        <v>59616</v>
      </c>
      <c r="B7430" s="41" t="n">
        <v>16</v>
      </c>
      <c r="C7430" s="7" t="n">
        <v>1000</v>
      </c>
    </row>
    <row r="7431" spans="1:9">
      <c r="A7431" t="s">
        <v>4</v>
      </c>
      <c r="B7431" s="4" t="s">
        <v>5</v>
      </c>
      <c r="C7431" s="4" t="s">
        <v>10</v>
      </c>
      <c r="D7431" s="4" t="s">
        <v>14</v>
      </c>
      <c r="E7431" s="4" t="s">
        <v>14</v>
      </c>
      <c r="F7431" s="4" t="s">
        <v>6</v>
      </c>
    </row>
    <row r="7432" spans="1:9">
      <c r="A7432" t="n">
        <v>59619</v>
      </c>
      <c r="B7432" s="61" t="n">
        <v>47</v>
      </c>
      <c r="C7432" s="7" t="n">
        <v>1567</v>
      </c>
      <c r="D7432" s="7" t="n">
        <v>0</v>
      </c>
      <c r="E7432" s="7" t="n">
        <v>0</v>
      </c>
      <c r="F7432" s="7" t="s">
        <v>520</v>
      </c>
    </row>
    <row r="7433" spans="1:9">
      <c r="A7433" t="s">
        <v>4</v>
      </c>
      <c r="B7433" s="4" t="s">
        <v>5</v>
      </c>
      <c r="C7433" s="4" t="s">
        <v>14</v>
      </c>
      <c r="D7433" s="4" t="s">
        <v>10</v>
      </c>
      <c r="E7433" s="4" t="s">
        <v>24</v>
      </c>
      <c r="F7433" s="4" t="s">
        <v>10</v>
      </c>
      <c r="G7433" s="4" t="s">
        <v>9</v>
      </c>
      <c r="H7433" s="4" t="s">
        <v>9</v>
      </c>
      <c r="I7433" s="4" t="s">
        <v>10</v>
      </c>
      <c r="J7433" s="4" t="s">
        <v>10</v>
      </c>
      <c r="K7433" s="4" t="s">
        <v>9</v>
      </c>
      <c r="L7433" s="4" t="s">
        <v>9</v>
      </c>
      <c r="M7433" s="4" t="s">
        <v>9</v>
      </c>
      <c r="N7433" s="4" t="s">
        <v>9</v>
      </c>
      <c r="O7433" s="4" t="s">
        <v>6</v>
      </c>
    </row>
    <row r="7434" spans="1:9">
      <c r="A7434" t="n">
        <v>59636</v>
      </c>
      <c r="B7434" s="11" t="n">
        <v>50</v>
      </c>
      <c r="C7434" s="7" t="n">
        <v>0</v>
      </c>
      <c r="D7434" s="7" t="n">
        <v>2119</v>
      </c>
      <c r="E7434" s="7" t="n">
        <v>0.699999988079071</v>
      </c>
      <c r="F7434" s="7" t="n">
        <v>200</v>
      </c>
      <c r="G7434" s="7" t="n">
        <v>0</v>
      </c>
      <c r="H7434" s="7" t="n">
        <v>-1082130432</v>
      </c>
      <c r="I7434" s="7" t="n">
        <v>1</v>
      </c>
      <c r="J7434" s="7" t="n">
        <v>1567</v>
      </c>
      <c r="K7434" s="7" t="n">
        <v>0</v>
      </c>
      <c r="L7434" s="7" t="n">
        <v>0</v>
      </c>
      <c r="M7434" s="7" t="n">
        <v>0</v>
      </c>
      <c r="N7434" s="7" t="n">
        <v>1112014848</v>
      </c>
      <c r="O7434" s="7" t="s">
        <v>13</v>
      </c>
    </row>
    <row r="7435" spans="1:9">
      <c r="A7435" t="s">
        <v>4</v>
      </c>
      <c r="B7435" s="4" t="s">
        <v>5</v>
      </c>
      <c r="C7435" s="4" t="s">
        <v>10</v>
      </c>
    </row>
    <row r="7436" spans="1:9">
      <c r="A7436" t="n">
        <v>59675</v>
      </c>
      <c r="B7436" s="41" t="n">
        <v>16</v>
      </c>
      <c r="C7436" s="7" t="n">
        <v>1000</v>
      </c>
    </row>
    <row r="7437" spans="1:9">
      <c r="A7437" t="s">
        <v>4</v>
      </c>
      <c r="B7437" s="4" t="s">
        <v>5</v>
      </c>
      <c r="C7437" s="4" t="s">
        <v>10</v>
      </c>
      <c r="D7437" s="4" t="s">
        <v>14</v>
      </c>
      <c r="E7437" s="4" t="s">
        <v>14</v>
      </c>
      <c r="F7437" s="4" t="s">
        <v>6</v>
      </c>
    </row>
    <row r="7438" spans="1:9">
      <c r="A7438" t="n">
        <v>59678</v>
      </c>
      <c r="B7438" s="61" t="n">
        <v>47</v>
      </c>
      <c r="C7438" s="7" t="n">
        <v>1566</v>
      </c>
      <c r="D7438" s="7" t="n">
        <v>0</v>
      </c>
      <c r="E7438" s="7" t="n">
        <v>0</v>
      </c>
      <c r="F7438" s="7" t="s">
        <v>520</v>
      </c>
    </row>
    <row r="7439" spans="1:9">
      <c r="A7439" t="s">
        <v>4</v>
      </c>
      <c r="B7439" s="4" t="s">
        <v>5</v>
      </c>
      <c r="C7439" s="4" t="s">
        <v>14</v>
      </c>
      <c r="D7439" s="4" t="s">
        <v>10</v>
      </c>
      <c r="E7439" s="4" t="s">
        <v>24</v>
      </c>
      <c r="F7439" s="4" t="s">
        <v>10</v>
      </c>
      <c r="G7439" s="4" t="s">
        <v>9</v>
      </c>
      <c r="H7439" s="4" t="s">
        <v>9</v>
      </c>
      <c r="I7439" s="4" t="s">
        <v>10</v>
      </c>
      <c r="J7439" s="4" t="s">
        <v>10</v>
      </c>
      <c r="K7439" s="4" t="s">
        <v>9</v>
      </c>
      <c r="L7439" s="4" t="s">
        <v>9</v>
      </c>
      <c r="M7439" s="4" t="s">
        <v>9</v>
      </c>
      <c r="N7439" s="4" t="s">
        <v>9</v>
      </c>
      <c r="O7439" s="4" t="s">
        <v>6</v>
      </c>
    </row>
    <row r="7440" spans="1:9">
      <c r="A7440" t="n">
        <v>59695</v>
      </c>
      <c r="B7440" s="11" t="n">
        <v>50</v>
      </c>
      <c r="C7440" s="7" t="n">
        <v>0</v>
      </c>
      <c r="D7440" s="7" t="n">
        <v>2119</v>
      </c>
      <c r="E7440" s="7" t="n">
        <v>0.699999988079071</v>
      </c>
      <c r="F7440" s="7" t="n">
        <v>200</v>
      </c>
      <c r="G7440" s="7" t="n">
        <v>0</v>
      </c>
      <c r="H7440" s="7" t="n">
        <v>-1082130432</v>
      </c>
      <c r="I7440" s="7" t="n">
        <v>1</v>
      </c>
      <c r="J7440" s="7" t="n">
        <v>1566</v>
      </c>
      <c r="K7440" s="7" t="n">
        <v>0</v>
      </c>
      <c r="L7440" s="7" t="n">
        <v>0</v>
      </c>
      <c r="M7440" s="7" t="n">
        <v>0</v>
      </c>
      <c r="N7440" s="7" t="n">
        <v>1112014848</v>
      </c>
      <c r="O7440" s="7" t="s">
        <v>13</v>
      </c>
    </row>
    <row r="7441" spans="1:15">
      <c r="A7441" t="s">
        <v>4</v>
      </c>
      <c r="B7441" s="4" t="s">
        <v>5</v>
      </c>
      <c r="C7441" s="4" t="s">
        <v>10</v>
      </c>
    </row>
    <row r="7442" spans="1:15">
      <c r="A7442" t="n">
        <v>59734</v>
      </c>
      <c r="B7442" s="41" t="n">
        <v>16</v>
      </c>
      <c r="C7442" s="7" t="n">
        <v>300</v>
      </c>
    </row>
    <row r="7443" spans="1:15">
      <c r="A7443" t="s">
        <v>4</v>
      </c>
      <c r="B7443" s="4" t="s">
        <v>5</v>
      </c>
      <c r="C7443" s="4" t="s">
        <v>10</v>
      </c>
      <c r="D7443" s="4" t="s">
        <v>14</v>
      </c>
      <c r="E7443" s="4" t="s">
        <v>14</v>
      </c>
      <c r="F7443" s="4" t="s">
        <v>6</v>
      </c>
    </row>
    <row r="7444" spans="1:15">
      <c r="A7444" t="n">
        <v>59737</v>
      </c>
      <c r="B7444" s="61" t="n">
        <v>47</v>
      </c>
      <c r="C7444" s="7" t="n">
        <v>1565</v>
      </c>
      <c r="D7444" s="7" t="n">
        <v>0</v>
      </c>
      <c r="E7444" s="7" t="n">
        <v>0</v>
      </c>
      <c r="F7444" s="7" t="s">
        <v>520</v>
      </c>
    </row>
    <row r="7445" spans="1:15">
      <c r="A7445" t="s">
        <v>4</v>
      </c>
      <c r="B7445" s="4" t="s">
        <v>5</v>
      </c>
      <c r="C7445" s="4" t="s">
        <v>14</v>
      </c>
      <c r="D7445" s="4" t="s">
        <v>10</v>
      </c>
      <c r="E7445" s="4" t="s">
        <v>24</v>
      </c>
      <c r="F7445" s="4" t="s">
        <v>10</v>
      </c>
      <c r="G7445" s="4" t="s">
        <v>9</v>
      </c>
      <c r="H7445" s="4" t="s">
        <v>9</v>
      </c>
      <c r="I7445" s="4" t="s">
        <v>10</v>
      </c>
      <c r="J7445" s="4" t="s">
        <v>10</v>
      </c>
      <c r="K7445" s="4" t="s">
        <v>9</v>
      </c>
      <c r="L7445" s="4" t="s">
        <v>9</v>
      </c>
      <c r="M7445" s="4" t="s">
        <v>9</v>
      </c>
      <c r="N7445" s="4" t="s">
        <v>9</v>
      </c>
      <c r="O7445" s="4" t="s">
        <v>6</v>
      </c>
    </row>
    <row r="7446" spans="1:15">
      <c r="A7446" t="n">
        <v>59754</v>
      </c>
      <c r="B7446" s="11" t="n">
        <v>50</v>
      </c>
      <c r="C7446" s="7" t="n">
        <v>0</v>
      </c>
      <c r="D7446" s="7" t="n">
        <v>2119</v>
      </c>
      <c r="E7446" s="7" t="n">
        <v>0.699999988079071</v>
      </c>
      <c r="F7446" s="7" t="n">
        <v>200</v>
      </c>
      <c r="G7446" s="7" t="n">
        <v>0</v>
      </c>
      <c r="H7446" s="7" t="n">
        <v>-1082130432</v>
      </c>
      <c r="I7446" s="7" t="n">
        <v>1</v>
      </c>
      <c r="J7446" s="7" t="n">
        <v>1565</v>
      </c>
      <c r="K7446" s="7" t="n">
        <v>0</v>
      </c>
      <c r="L7446" s="7" t="n">
        <v>0</v>
      </c>
      <c r="M7446" s="7" t="n">
        <v>0</v>
      </c>
      <c r="N7446" s="7" t="n">
        <v>1112014848</v>
      </c>
      <c r="O7446" s="7" t="s">
        <v>13</v>
      </c>
    </row>
    <row r="7447" spans="1:15">
      <c r="A7447" t="s">
        <v>4</v>
      </c>
      <c r="B7447" s="4" t="s">
        <v>5</v>
      </c>
      <c r="C7447" s="4" t="s">
        <v>10</v>
      </c>
    </row>
    <row r="7448" spans="1:15">
      <c r="A7448" t="n">
        <v>59793</v>
      </c>
      <c r="B7448" s="41" t="n">
        <v>16</v>
      </c>
      <c r="C7448" s="7" t="n">
        <v>800</v>
      </c>
    </row>
    <row r="7449" spans="1:15">
      <c r="A7449" t="s">
        <v>4</v>
      </c>
      <c r="B7449" s="4" t="s">
        <v>5</v>
      </c>
      <c r="C7449" s="4" t="s">
        <v>10</v>
      </c>
      <c r="D7449" s="4" t="s">
        <v>14</v>
      </c>
      <c r="E7449" s="4" t="s">
        <v>14</v>
      </c>
      <c r="F7449" s="4" t="s">
        <v>6</v>
      </c>
    </row>
    <row r="7450" spans="1:15">
      <c r="A7450" t="n">
        <v>59796</v>
      </c>
      <c r="B7450" s="61" t="n">
        <v>47</v>
      </c>
      <c r="C7450" s="7" t="n">
        <v>1564</v>
      </c>
      <c r="D7450" s="7" t="n">
        <v>0</v>
      </c>
      <c r="E7450" s="7" t="n">
        <v>0</v>
      </c>
      <c r="F7450" s="7" t="s">
        <v>520</v>
      </c>
    </row>
    <row r="7451" spans="1:15">
      <c r="A7451" t="s">
        <v>4</v>
      </c>
      <c r="B7451" s="4" t="s">
        <v>5</v>
      </c>
      <c r="C7451" s="4" t="s">
        <v>14</v>
      </c>
      <c r="D7451" s="4" t="s">
        <v>10</v>
      </c>
      <c r="E7451" s="4" t="s">
        <v>24</v>
      </c>
      <c r="F7451" s="4" t="s">
        <v>10</v>
      </c>
      <c r="G7451" s="4" t="s">
        <v>9</v>
      </c>
      <c r="H7451" s="4" t="s">
        <v>9</v>
      </c>
      <c r="I7451" s="4" t="s">
        <v>10</v>
      </c>
      <c r="J7451" s="4" t="s">
        <v>10</v>
      </c>
      <c r="K7451" s="4" t="s">
        <v>9</v>
      </c>
      <c r="L7451" s="4" t="s">
        <v>9</v>
      </c>
      <c r="M7451" s="4" t="s">
        <v>9</v>
      </c>
      <c r="N7451" s="4" t="s">
        <v>9</v>
      </c>
      <c r="O7451" s="4" t="s">
        <v>6</v>
      </c>
    </row>
    <row r="7452" spans="1:15">
      <c r="A7452" t="n">
        <v>59813</v>
      </c>
      <c r="B7452" s="11" t="n">
        <v>50</v>
      </c>
      <c r="C7452" s="7" t="n">
        <v>0</v>
      </c>
      <c r="D7452" s="7" t="n">
        <v>2119</v>
      </c>
      <c r="E7452" s="7" t="n">
        <v>0.699999988079071</v>
      </c>
      <c r="F7452" s="7" t="n">
        <v>200</v>
      </c>
      <c r="G7452" s="7" t="n">
        <v>0</v>
      </c>
      <c r="H7452" s="7" t="n">
        <v>-1082130432</v>
      </c>
      <c r="I7452" s="7" t="n">
        <v>1</v>
      </c>
      <c r="J7452" s="7" t="n">
        <v>1564</v>
      </c>
      <c r="K7452" s="7" t="n">
        <v>0</v>
      </c>
      <c r="L7452" s="7" t="n">
        <v>0</v>
      </c>
      <c r="M7452" s="7" t="n">
        <v>0</v>
      </c>
      <c r="N7452" s="7" t="n">
        <v>1112014848</v>
      </c>
      <c r="O7452" s="7" t="s">
        <v>13</v>
      </c>
    </row>
    <row r="7453" spans="1:15">
      <c r="A7453" t="s">
        <v>4</v>
      </c>
      <c r="B7453" s="4" t="s">
        <v>5</v>
      </c>
      <c r="C7453" s="4" t="s">
        <v>14</v>
      </c>
      <c r="D7453" s="4" t="s">
        <v>14</v>
      </c>
      <c r="E7453" s="4" t="s">
        <v>14</v>
      </c>
      <c r="F7453" s="4" t="s">
        <v>14</v>
      </c>
    </row>
    <row r="7454" spans="1:15">
      <c r="A7454" t="n">
        <v>59852</v>
      </c>
      <c r="B7454" s="8" t="n">
        <v>14</v>
      </c>
      <c r="C7454" s="7" t="n">
        <v>0</v>
      </c>
      <c r="D7454" s="7" t="n">
        <v>1</v>
      </c>
      <c r="E7454" s="7" t="n">
        <v>0</v>
      </c>
      <c r="F7454" s="7" t="n">
        <v>0</v>
      </c>
    </row>
    <row r="7455" spans="1:15">
      <c r="A7455" t="s">
        <v>4</v>
      </c>
      <c r="B7455" s="4" t="s">
        <v>5</v>
      </c>
      <c r="C7455" s="4" t="s">
        <v>14</v>
      </c>
      <c r="D7455" s="4" t="s">
        <v>10</v>
      </c>
      <c r="E7455" s="4" t="s">
        <v>6</v>
      </c>
    </row>
    <row r="7456" spans="1:15">
      <c r="A7456" t="n">
        <v>59857</v>
      </c>
      <c r="B7456" s="57" t="n">
        <v>51</v>
      </c>
      <c r="C7456" s="7" t="n">
        <v>4</v>
      </c>
      <c r="D7456" s="7" t="n">
        <v>1564</v>
      </c>
      <c r="E7456" s="7" t="s">
        <v>76</v>
      </c>
    </row>
    <row r="7457" spans="1:15">
      <c r="A7457" t="s">
        <v>4</v>
      </c>
      <c r="B7457" s="4" t="s">
        <v>5</v>
      </c>
      <c r="C7457" s="4" t="s">
        <v>10</v>
      </c>
    </row>
    <row r="7458" spans="1:15">
      <c r="A7458" t="n">
        <v>59870</v>
      </c>
      <c r="B7458" s="41" t="n">
        <v>16</v>
      </c>
      <c r="C7458" s="7" t="n">
        <v>0</v>
      </c>
    </row>
    <row r="7459" spans="1:15">
      <c r="A7459" t="s">
        <v>4</v>
      </c>
      <c r="B7459" s="4" t="s">
        <v>5</v>
      </c>
      <c r="C7459" s="4" t="s">
        <v>10</v>
      </c>
      <c r="D7459" s="4" t="s">
        <v>14</v>
      </c>
      <c r="E7459" s="4" t="s">
        <v>9</v>
      </c>
      <c r="F7459" s="4" t="s">
        <v>50</v>
      </c>
      <c r="G7459" s="4" t="s">
        <v>14</v>
      </c>
      <c r="H7459" s="4" t="s">
        <v>14</v>
      </c>
    </row>
    <row r="7460" spans="1:15">
      <c r="A7460" t="n">
        <v>59873</v>
      </c>
      <c r="B7460" s="58" t="n">
        <v>26</v>
      </c>
      <c r="C7460" s="7" t="n">
        <v>1564</v>
      </c>
      <c r="D7460" s="7" t="n">
        <v>17</v>
      </c>
      <c r="E7460" s="7" t="n">
        <v>61171</v>
      </c>
      <c r="F7460" s="7" t="s">
        <v>537</v>
      </c>
      <c r="G7460" s="7" t="n">
        <v>2</v>
      </c>
      <c r="H7460" s="7" t="n">
        <v>0</v>
      </c>
    </row>
    <row r="7461" spans="1:15">
      <c r="A7461" t="s">
        <v>4</v>
      </c>
      <c r="B7461" s="4" t="s">
        <v>5</v>
      </c>
    </row>
    <row r="7462" spans="1:15">
      <c r="A7462" t="n">
        <v>59901</v>
      </c>
      <c r="B7462" s="33" t="n">
        <v>28</v>
      </c>
    </row>
    <row r="7463" spans="1:15">
      <c r="A7463" t="s">
        <v>4</v>
      </c>
      <c r="B7463" s="4" t="s">
        <v>5</v>
      </c>
      <c r="C7463" s="4" t="s">
        <v>14</v>
      </c>
      <c r="D7463" s="4" t="s">
        <v>10</v>
      </c>
      <c r="E7463" s="4" t="s">
        <v>6</v>
      </c>
    </row>
    <row r="7464" spans="1:15">
      <c r="A7464" t="n">
        <v>59902</v>
      </c>
      <c r="B7464" s="57" t="n">
        <v>51</v>
      </c>
      <c r="C7464" s="7" t="n">
        <v>4</v>
      </c>
      <c r="D7464" s="7" t="n">
        <v>1560</v>
      </c>
      <c r="E7464" s="7" t="s">
        <v>76</v>
      </c>
    </row>
    <row r="7465" spans="1:15">
      <c r="A7465" t="s">
        <v>4</v>
      </c>
      <c r="B7465" s="4" t="s">
        <v>5</v>
      </c>
      <c r="C7465" s="4" t="s">
        <v>10</v>
      </c>
    </row>
    <row r="7466" spans="1:15">
      <c r="A7466" t="n">
        <v>59915</v>
      </c>
      <c r="B7466" s="41" t="n">
        <v>16</v>
      </c>
      <c r="C7466" s="7" t="n">
        <v>0</v>
      </c>
    </row>
    <row r="7467" spans="1:15">
      <c r="A7467" t="s">
        <v>4</v>
      </c>
      <c r="B7467" s="4" t="s">
        <v>5</v>
      </c>
      <c r="C7467" s="4" t="s">
        <v>10</v>
      </c>
      <c r="D7467" s="4" t="s">
        <v>14</v>
      </c>
      <c r="E7467" s="4" t="s">
        <v>9</v>
      </c>
      <c r="F7467" s="4" t="s">
        <v>50</v>
      </c>
      <c r="G7467" s="4" t="s">
        <v>14</v>
      </c>
      <c r="H7467" s="4" t="s">
        <v>14</v>
      </c>
      <c r="I7467" s="4" t="s">
        <v>14</v>
      </c>
      <c r="J7467" s="4" t="s">
        <v>9</v>
      </c>
      <c r="K7467" s="4" t="s">
        <v>50</v>
      </c>
      <c r="L7467" s="4" t="s">
        <v>14</v>
      </c>
      <c r="M7467" s="4" t="s">
        <v>14</v>
      </c>
    </row>
    <row r="7468" spans="1:15">
      <c r="A7468" t="n">
        <v>59918</v>
      </c>
      <c r="B7468" s="58" t="n">
        <v>26</v>
      </c>
      <c r="C7468" s="7" t="n">
        <v>1560</v>
      </c>
      <c r="D7468" s="7" t="n">
        <v>17</v>
      </c>
      <c r="E7468" s="7" t="n">
        <v>61172</v>
      </c>
      <c r="F7468" s="7" t="s">
        <v>538</v>
      </c>
      <c r="G7468" s="7" t="n">
        <v>2</v>
      </c>
      <c r="H7468" s="7" t="n">
        <v>3</v>
      </c>
      <c r="I7468" s="7" t="n">
        <v>17</v>
      </c>
      <c r="J7468" s="7" t="n">
        <v>61173</v>
      </c>
      <c r="K7468" s="7" t="s">
        <v>539</v>
      </c>
      <c r="L7468" s="7" t="n">
        <v>2</v>
      </c>
      <c r="M7468" s="7" t="n">
        <v>0</v>
      </c>
    </row>
    <row r="7469" spans="1:15">
      <c r="A7469" t="s">
        <v>4</v>
      </c>
      <c r="B7469" s="4" t="s">
        <v>5</v>
      </c>
    </row>
    <row r="7470" spans="1:15">
      <c r="A7470" t="n">
        <v>60062</v>
      </c>
      <c r="B7470" s="33" t="n">
        <v>28</v>
      </c>
    </row>
    <row r="7471" spans="1:15">
      <c r="A7471" t="s">
        <v>4</v>
      </c>
      <c r="B7471" s="4" t="s">
        <v>5</v>
      </c>
      <c r="C7471" s="4" t="s">
        <v>10</v>
      </c>
      <c r="D7471" s="4" t="s">
        <v>14</v>
      </c>
    </row>
    <row r="7472" spans="1:15">
      <c r="A7472" t="n">
        <v>60063</v>
      </c>
      <c r="B7472" s="69" t="n">
        <v>89</v>
      </c>
      <c r="C7472" s="7" t="n">
        <v>65533</v>
      </c>
      <c r="D7472" s="7" t="n">
        <v>1</v>
      </c>
    </row>
    <row r="7473" spans="1:13">
      <c r="A7473" t="s">
        <v>4</v>
      </c>
      <c r="B7473" s="4" t="s">
        <v>5</v>
      </c>
      <c r="C7473" s="4" t="s">
        <v>9</v>
      </c>
    </row>
    <row r="7474" spans="1:13">
      <c r="A7474" t="n">
        <v>60067</v>
      </c>
      <c r="B7474" s="44" t="n">
        <v>15</v>
      </c>
      <c r="C7474" s="7" t="n">
        <v>256</v>
      </c>
    </row>
    <row r="7475" spans="1:13">
      <c r="A7475" t="s">
        <v>4</v>
      </c>
      <c r="B7475" s="4" t="s">
        <v>5</v>
      </c>
      <c r="C7475" s="4" t="s">
        <v>14</v>
      </c>
      <c r="D7475" s="4" t="s">
        <v>10</v>
      </c>
      <c r="E7475" s="4" t="s">
        <v>14</v>
      </c>
    </row>
    <row r="7476" spans="1:13">
      <c r="A7476" t="n">
        <v>60072</v>
      </c>
      <c r="B7476" s="14" t="n">
        <v>49</v>
      </c>
      <c r="C7476" s="7" t="n">
        <v>1</v>
      </c>
      <c r="D7476" s="7" t="n">
        <v>2000</v>
      </c>
      <c r="E7476" s="7" t="n">
        <v>0</v>
      </c>
    </row>
    <row r="7477" spans="1:13">
      <c r="A7477" t="s">
        <v>4</v>
      </c>
      <c r="B7477" s="4" t="s">
        <v>5</v>
      </c>
      <c r="C7477" s="4" t="s">
        <v>14</v>
      </c>
      <c r="D7477" s="4" t="s">
        <v>10</v>
      </c>
      <c r="E7477" s="4" t="s">
        <v>9</v>
      </c>
      <c r="F7477" s="4" t="s">
        <v>10</v>
      </c>
    </row>
    <row r="7478" spans="1:13">
      <c r="A7478" t="n">
        <v>60077</v>
      </c>
      <c r="B7478" s="11" t="n">
        <v>50</v>
      </c>
      <c r="C7478" s="7" t="n">
        <v>3</v>
      </c>
      <c r="D7478" s="7" t="n">
        <v>4546</v>
      </c>
      <c r="E7478" s="7" t="n">
        <v>1045220557</v>
      </c>
      <c r="F7478" s="7" t="n">
        <v>2000</v>
      </c>
    </row>
    <row r="7479" spans="1:13">
      <c r="A7479" t="s">
        <v>4</v>
      </c>
      <c r="B7479" s="4" t="s">
        <v>5</v>
      </c>
      <c r="C7479" s="4" t="s">
        <v>10</v>
      </c>
    </row>
    <row r="7480" spans="1:13">
      <c r="A7480" t="n">
        <v>60087</v>
      </c>
      <c r="B7480" s="41" t="n">
        <v>16</v>
      </c>
      <c r="C7480" s="7" t="n">
        <v>500</v>
      </c>
    </row>
    <row r="7481" spans="1:13">
      <c r="A7481" t="s">
        <v>4</v>
      </c>
      <c r="B7481" s="4" t="s">
        <v>5</v>
      </c>
      <c r="C7481" s="4" t="s">
        <v>14</v>
      </c>
      <c r="D7481" s="4" t="s">
        <v>24</v>
      </c>
      <c r="E7481" s="4" t="s">
        <v>24</v>
      </c>
      <c r="F7481" s="4" t="s">
        <v>24</v>
      </c>
    </row>
    <row r="7482" spans="1:13">
      <c r="A7482" t="n">
        <v>60090</v>
      </c>
      <c r="B7482" s="66" t="n">
        <v>45</v>
      </c>
      <c r="C7482" s="7" t="n">
        <v>9</v>
      </c>
      <c r="D7482" s="7" t="n">
        <v>0.100000001490116</v>
      </c>
      <c r="E7482" s="7" t="n">
        <v>0.100000001490116</v>
      </c>
      <c r="F7482" s="7" t="n">
        <v>0.5</v>
      </c>
    </row>
    <row r="7483" spans="1:13">
      <c r="A7483" t="s">
        <v>4</v>
      </c>
      <c r="B7483" s="4" t="s">
        <v>5</v>
      </c>
      <c r="C7483" s="4" t="s">
        <v>14</v>
      </c>
      <c r="D7483" s="4" t="s">
        <v>10</v>
      </c>
      <c r="E7483" s="4" t="s">
        <v>10</v>
      </c>
      <c r="F7483" s="4" t="s">
        <v>14</v>
      </c>
    </row>
    <row r="7484" spans="1:13">
      <c r="A7484" t="n">
        <v>60104</v>
      </c>
      <c r="B7484" s="31" t="n">
        <v>25</v>
      </c>
      <c r="C7484" s="7" t="n">
        <v>1</v>
      </c>
      <c r="D7484" s="7" t="n">
        <v>800</v>
      </c>
      <c r="E7484" s="7" t="n">
        <v>50</v>
      </c>
      <c r="F7484" s="7" t="n">
        <v>5</v>
      </c>
    </row>
    <row r="7485" spans="1:13">
      <c r="A7485" t="s">
        <v>4</v>
      </c>
      <c r="B7485" s="4" t="s">
        <v>5</v>
      </c>
      <c r="C7485" s="4" t="s">
        <v>6</v>
      </c>
      <c r="D7485" s="4" t="s">
        <v>10</v>
      </c>
    </row>
    <row r="7486" spans="1:13">
      <c r="A7486" t="n">
        <v>60111</v>
      </c>
      <c r="B7486" s="78" t="n">
        <v>29</v>
      </c>
      <c r="C7486" s="7" t="s">
        <v>540</v>
      </c>
      <c r="D7486" s="7" t="n">
        <v>65533</v>
      </c>
    </row>
    <row r="7487" spans="1:13">
      <c r="A7487" t="s">
        <v>4</v>
      </c>
      <c r="B7487" s="4" t="s">
        <v>5</v>
      </c>
      <c r="C7487" s="4" t="s">
        <v>14</v>
      </c>
      <c r="D7487" s="4" t="s">
        <v>10</v>
      </c>
      <c r="E7487" s="4" t="s">
        <v>6</v>
      </c>
    </row>
    <row r="7488" spans="1:13">
      <c r="A7488" t="n">
        <v>60129</v>
      </c>
      <c r="B7488" s="57" t="n">
        <v>51</v>
      </c>
      <c r="C7488" s="7" t="n">
        <v>4</v>
      </c>
      <c r="D7488" s="7" t="n">
        <v>7008</v>
      </c>
      <c r="E7488" s="7" t="s">
        <v>198</v>
      </c>
    </row>
    <row r="7489" spans="1:6">
      <c r="A7489" t="s">
        <v>4</v>
      </c>
      <c r="B7489" s="4" t="s">
        <v>5</v>
      </c>
      <c r="C7489" s="4" t="s">
        <v>10</v>
      </c>
    </row>
    <row r="7490" spans="1:6">
      <c r="A7490" t="n">
        <v>60142</v>
      </c>
      <c r="B7490" s="41" t="n">
        <v>16</v>
      </c>
      <c r="C7490" s="7" t="n">
        <v>0</v>
      </c>
    </row>
    <row r="7491" spans="1:6">
      <c r="A7491" t="s">
        <v>4</v>
      </c>
      <c r="B7491" s="4" t="s">
        <v>5</v>
      </c>
      <c r="C7491" s="4" t="s">
        <v>10</v>
      </c>
      <c r="D7491" s="4" t="s">
        <v>14</v>
      </c>
      <c r="E7491" s="4" t="s">
        <v>9</v>
      </c>
      <c r="F7491" s="4" t="s">
        <v>50</v>
      </c>
      <c r="G7491" s="4" t="s">
        <v>14</v>
      </c>
      <c r="H7491" s="4" t="s">
        <v>14</v>
      </c>
      <c r="I7491" s="4" t="s">
        <v>14</v>
      </c>
    </row>
    <row r="7492" spans="1:6">
      <c r="A7492" t="n">
        <v>60145</v>
      </c>
      <c r="B7492" s="58" t="n">
        <v>26</v>
      </c>
      <c r="C7492" s="7" t="n">
        <v>7008</v>
      </c>
      <c r="D7492" s="7" t="n">
        <v>17</v>
      </c>
      <c r="E7492" s="7" t="n">
        <v>36300</v>
      </c>
      <c r="F7492" s="7" t="s">
        <v>541</v>
      </c>
      <c r="G7492" s="7" t="n">
        <v>8</v>
      </c>
      <c r="H7492" s="7" t="n">
        <v>2</v>
      </c>
      <c r="I7492" s="7" t="n">
        <v>0</v>
      </c>
    </row>
    <row r="7493" spans="1:6">
      <c r="A7493" t="s">
        <v>4</v>
      </c>
      <c r="B7493" s="4" t="s">
        <v>5</v>
      </c>
      <c r="C7493" s="4" t="s">
        <v>10</v>
      </c>
    </row>
    <row r="7494" spans="1:6">
      <c r="A7494" t="n">
        <v>60169</v>
      </c>
      <c r="B7494" s="41" t="n">
        <v>16</v>
      </c>
      <c r="C7494" s="7" t="n">
        <v>1</v>
      </c>
    </row>
    <row r="7495" spans="1:6">
      <c r="A7495" t="s">
        <v>4</v>
      </c>
      <c r="B7495" s="4" t="s">
        <v>5</v>
      </c>
      <c r="C7495" s="4" t="s">
        <v>14</v>
      </c>
      <c r="D7495" s="4" t="s">
        <v>10</v>
      </c>
    </row>
    <row r="7496" spans="1:6">
      <c r="A7496" t="n">
        <v>60172</v>
      </c>
      <c r="B7496" s="11" t="n">
        <v>50</v>
      </c>
      <c r="C7496" s="7" t="n">
        <v>52</v>
      </c>
      <c r="D7496" s="7" t="n">
        <v>36300</v>
      </c>
    </row>
    <row r="7497" spans="1:6">
      <c r="A7497" t="s">
        <v>4</v>
      </c>
      <c r="B7497" s="4" t="s">
        <v>5</v>
      </c>
      <c r="C7497" s="4" t="s">
        <v>10</v>
      </c>
    </row>
    <row r="7498" spans="1:6">
      <c r="A7498" t="n">
        <v>60176</v>
      </c>
      <c r="B7498" s="41" t="n">
        <v>16</v>
      </c>
      <c r="C7498" s="7" t="n">
        <v>500</v>
      </c>
    </row>
    <row r="7499" spans="1:6">
      <c r="A7499" t="s">
        <v>4</v>
      </c>
      <c r="B7499" s="4" t="s">
        <v>5</v>
      </c>
      <c r="C7499" s="4" t="s">
        <v>10</v>
      </c>
      <c r="D7499" s="4" t="s">
        <v>14</v>
      </c>
    </row>
    <row r="7500" spans="1:6">
      <c r="A7500" t="n">
        <v>60179</v>
      </c>
      <c r="B7500" s="69" t="n">
        <v>89</v>
      </c>
      <c r="C7500" s="7" t="n">
        <v>65533</v>
      </c>
      <c r="D7500" s="7" t="n">
        <v>0</v>
      </c>
    </row>
    <row r="7501" spans="1:6">
      <c r="A7501" t="s">
        <v>4</v>
      </c>
      <c r="B7501" s="4" t="s">
        <v>5</v>
      </c>
      <c r="C7501" s="4" t="s">
        <v>10</v>
      </c>
      <c r="D7501" s="4" t="s">
        <v>14</v>
      </c>
    </row>
    <row r="7502" spans="1:6">
      <c r="A7502" t="n">
        <v>60183</v>
      </c>
      <c r="B7502" s="69" t="n">
        <v>89</v>
      </c>
      <c r="C7502" s="7" t="n">
        <v>65533</v>
      </c>
      <c r="D7502" s="7" t="n">
        <v>1</v>
      </c>
    </row>
    <row r="7503" spans="1:6">
      <c r="A7503" t="s">
        <v>4</v>
      </c>
      <c r="B7503" s="4" t="s">
        <v>5</v>
      </c>
      <c r="C7503" s="4" t="s">
        <v>6</v>
      </c>
      <c r="D7503" s="4" t="s">
        <v>10</v>
      </c>
    </row>
    <row r="7504" spans="1:6">
      <c r="A7504" t="n">
        <v>60187</v>
      </c>
      <c r="B7504" s="78" t="n">
        <v>29</v>
      </c>
      <c r="C7504" s="7" t="s">
        <v>13</v>
      </c>
      <c r="D7504" s="7" t="n">
        <v>65533</v>
      </c>
    </row>
    <row r="7505" spans="1:9">
      <c r="A7505" t="s">
        <v>4</v>
      </c>
      <c r="B7505" s="4" t="s">
        <v>5</v>
      </c>
      <c r="C7505" s="4" t="s">
        <v>14</v>
      </c>
      <c r="D7505" s="4" t="s">
        <v>10</v>
      </c>
      <c r="E7505" s="4" t="s">
        <v>10</v>
      </c>
      <c r="F7505" s="4" t="s">
        <v>14</v>
      </c>
    </row>
    <row r="7506" spans="1:9">
      <c r="A7506" t="n">
        <v>60191</v>
      </c>
      <c r="B7506" s="31" t="n">
        <v>25</v>
      </c>
      <c r="C7506" s="7" t="n">
        <v>1</v>
      </c>
      <c r="D7506" s="7" t="n">
        <v>65535</v>
      </c>
      <c r="E7506" s="7" t="n">
        <v>65535</v>
      </c>
      <c r="F7506" s="7" t="n">
        <v>0</v>
      </c>
    </row>
    <row r="7507" spans="1:9">
      <c r="A7507" t="s">
        <v>4</v>
      </c>
      <c r="B7507" s="4" t="s">
        <v>5</v>
      </c>
      <c r="C7507" s="4" t="s">
        <v>14</v>
      </c>
      <c r="D7507" s="4" t="s">
        <v>14</v>
      </c>
      <c r="E7507" s="4" t="s">
        <v>14</v>
      </c>
      <c r="F7507" s="4" t="s">
        <v>14</v>
      </c>
    </row>
    <row r="7508" spans="1:9">
      <c r="A7508" t="n">
        <v>60198</v>
      </c>
      <c r="B7508" s="8" t="n">
        <v>14</v>
      </c>
      <c r="C7508" s="7" t="n">
        <v>0</v>
      </c>
      <c r="D7508" s="7" t="n">
        <v>1</v>
      </c>
      <c r="E7508" s="7" t="n">
        <v>0</v>
      </c>
      <c r="F7508" s="7" t="n">
        <v>0</v>
      </c>
    </row>
    <row r="7509" spans="1:9">
      <c r="A7509" t="s">
        <v>4</v>
      </c>
      <c r="B7509" s="4" t="s">
        <v>5</v>
      </c>
      <c r="C7509" s="4" t="s">
        <v>14</v>
      </c>
      <c r="D7509" s="4" t="s">
        <v>10</v>
      </c>
      <c r="E7509" s="4" t="s">
        <v>6</v>
      </c>
    </row>
    <row r="7510" spans="1:9">
      <c r="A7510" t="n">
        <v>60203</v>
      </c>
      <c r="B7510" s="57" t="n">
        <v>51</v>
      </c>
      <c r="C7510" s="7" t="n">
        <v>4</v>
      </c>
      <c r="D7510" s="7" t="n">
        <v>1560</v>
      </c>
      <c r="E7510" s="7" t="s">
        <v>76</v>
      </c>
    </row>
    <row r="7511" spans="1:9">
      <c r="A7511" t="s">
        <v>4</v>
      </c>
      <c r="B7511" s="4" t="s">
        <v>5</v>
      </c>
      <c r="C7511" s="4" t="s">
        <v>10</v>
      </c>
    </row>
    <row r="7512" spans="1:9">
      <c r="A7512" t="n">
        <v>60216</v>
      </c>
      <c r="B7512" s="41" t="n">
        <v>16</v>
      </c>
      <c r="C7512" s="7" t="n">
        <v>0</v>
      </c>
    </row>
    <row r="7513" spans="1:9">
      <c r="A7513" t="s">
        <v>4</v>
      </c>
      <c r="B7513" s="4" t="s">
        <v>5</v>
      </c>
      <c r="C7513" s="4" t="s">
        <v>10</v>
      </c>
      <c r="D7513" s="4" t="s">
        <v>14</v>
      </c>
      <c r="E7513" s="4" t="s">
        <v>9</v>
      </c>
      <c r="F7513" s="4" t="s">
        <v>50</v>
      </c>
      <c r="G7513" s="4" t="s">
        <v>14</v>
      </c>
      <c r="H7513" s="4" t="s">
        <v>14</v>
      </c>
    </row>
    <row r="7514" spans="1:9">
      <c r="A7514" t="n">
        <v>60219</v>
      </c>
      <c r="B7514" s="58" t="n">
        <v>26</v>
      </c>
      <c r="C7514" s="7" t="n">
        <v>1560</v>
      </c>
      <c r="D7514" s="7" t="n">
        <v>17</v>
      </c>
      <c r="E7514" s="7" t="n">
        <v>61174</v>
      </c>
      <c r="F7514" s="7" t="s">
        <v>542</v>
      </c>
      <c r="G7514" s="7" t="n">
        <v>2</v>
      </c>
      <c r="H7514" s="7" t="n">
        <v>0</v>
      </c>
    </row>
    <row r="7515" spans="1:9">
      <c r="A7515" t="s">
        <v>4</v>
      </c>
      <c r="B7515" s="4" t="s">
        <v>5</v>
      </c>
    </row>
    <row r="7516" spans="1:9">
      <c r="A7516" t="n">
        <v>60244</v>
      </c>
      <c r="B7516" s="33" t="n">
        <v>28</v>
      </c>
    </row>
    <row r="7517" spans="1:9">
      <c r="A7517" t="s">
        <v>4</v>
      </c>
      <c r="B7517" s="4" t="s">
        <v>5</v>
      </c>
      <c r="C7517" s="4" t="s">
        <v>14</v>
      </c>
      <c r="D7517" s="4" t="s">
        <v>10</v>
      </c>
      <c r="E7517" s="4" t="s">
        <v>6</v>
      </c>
    </row>
    <row r="7518" spans="1:9">
      <c r="A7518" t="n">
        <v>60245</v>
      </c>
      <c r="B7518" s="57" t="n">
        <v>51</v>
      </c>
      <c r="C7518" s="7" t="n">
        <v>4</v>
      </c>
      <c r="D7518" s="7" t="n">
        <v>1564</v>
      </c>
      <c r="E7518" s="7" t="s">
        <v>76</v>
      </c>
    </row>
    <row r="7519" spans="1:9">
      <c r="A7519" t="s">
        <v>4</v>
      </c>
      <c r="B7519" s="4" t="s">
        <v>5</v>
      </c>
      <c r="C7519" s="4" t="s">
        <v>10</v>
      </c>
    </row>
    <row r="7520" spans="1:9">
      <c r="A7520" t="n">
        <v>60258</v>
      </c>
      <c r="B7520" s="41" t="n">
        <v>16</v>
      </c>
      <c r="C7520" s="7" t="n">
        <v>0</v>
      </c>
    </row>
    <row r="7521" spans="1:8">
      <c r="A7521" t="s">
        <v>4</v>
      </c>
      <c r="B7521" s="4" t="s">
        <v>5</v>
      </c>
      <c r="C7521" s="4" t="s">
        <v>10</v>
      </c>
      <c r="D7521" s="4" t="s">
        <v>14</v>
      </c>
      <c r="E7521" s="4" t="s">
        <v>9</v>
      </c>
      <c r="F7521" s="4" t="s">
        <v>50</v>
      </c>
      <c r="G7521" s="4" t="s">
        <v>14</v>
      </c>
      <c r="H7521" s="4" t="s">
        <v>14</v>
      </c>
    </row>
    <row r="7522" spans="1:8">
      <c r="A7522" t="n">
        <v>60261</v>
      </c>
      <c r="B7522" s="58" t="n">
        <v>26</v>
      </c>
      <c r="C7522" s="7" t="n">
        <v>1564</v>
      </c>
      <c r="D7522" s="7" t="n">
        <v>17</v>
      </c>
      <c r="E7522" s="7" t="n">
        <v>61175</v>
      </c>
      <c r="F7522" s="7" t="s">
        <v>543</v>
      </c>
      <c r="G7522" s="7" t="n">
        <v>2</v>
      </c>
      <c r="H7522" s="7" t="n">
        <v>0</v>
      </c>
    </row>
    <row r="7523" spans="1:8">
      <c r="A7523" t="s">
        <v>4</v>
      </c>
      <c r="B7523" s="4" t="s">
        <v>5</v>
      </c>
    </row>
    <row r="7524" spans="1:8">
      <c r="A7524" t="n">
        <v>60303</v>
      </c>
      <c r="B7524" s="33" t="n">
        <v>28</v>
      </c>
    </row>
    <row r="7525" spans="1:8">
      <c r="A7525" t="s">
        <v>4</v>
      </c>
      <c r="B7525" s="4" t="s">
        <v>5</v>
      </c>
      <c r="C7525" s="4" t="s">
        <v>10</v>
      </c>
      <c r="D7525" s="4" t="s">
        <v>14</v>
      </c>
    </row>
    <row r="7526" spans="1:8">
      <c r="A7526" t="n">
        <v>60304</v>
      </c>
      <c r="B7526" s="69" t="n">
        <v>89</v>
      </c>
      <c r="C7526" s="7" t="n">
        <v>65533</v>
      </c>
      <c r="D7526" s="7" t="n">
        <v>1</v>
      </c>
    </row>
    <row r="7527" spans="1:8">
      <c r="A7527" t="s">
        <v>4</v>
      </c>
      <c r="B7527" s="4" t="s">
        <v>5</v>
      </c>
      <c r="C7527" s="4" t="s">
        <v>9</v>
      </c>
    </row>
    <row r="7528" spans="1:8">
      <c r="A7528" t="n">
        <v>60308</v>
      </c>
      <c r="B7528" s="44" t="n">
        <v>15</v>
      </c>
      <c r="C7528" s="7" t="n">
        <v>256</v>
      </c>
    </row>
    <row r="7529" spans="1:8">
      <c r="A7529" t="s">
        <v>4</v>
      </c>
      <c r="B7529" s="4" t="s">
        <v>5</v>
      </c>
      <c r="C7529" s="4" t="s">
        <v>14</v>
      </c>
      <c r="D7529" s="4" t="s">
        <v>14</v>
      </c>
    </row>
    <row r="7530" spans="1:8">
      <c r="A7530" t="n">
        <v>60313</v>
      </c>
      <c r="B7530" s="14" t="n">
        <v>49</v>
      </c>
      <c r="C7530" s="7" t="n">
        <v>2</v>
      </c>
      <c r="D7530" s="7" t="n">
        <v>0</v>
      </c>
    </row>
    <row r="7531" spans="1:8">
      <c r="A7531" t="s">
        <v>4</v>
      </c>
      <c r="B7531" s="4" t="s">
        <v>5</v>
      </c>
      <c r="C7531" s="4" t="s">
        <v>14</v>
      </c>
      <c r="D7531" s="4" t="s">
        <v>10</v>
      </c>
      <c r="E7531" s="4" t="s">
        <v>9</v>
      </c>
      <c r="F7531" s="4" t="s">
        <v>10</v>
      </c>
      <c r="G7531" s="4" t="s">
        <v>9</v>
      </c>
      <c r="H7531" s="4" t="s">
        <v>14</v>
      </c>
    </row>
    <row r="7532" spans="1:8">
      <c r="A7532" t="n">
        <v>60316</v>
      </c>
      <c r="B7532" s="14" t="n">
        <v>49</v>
      </c>
      <c r="C7532" s="7" t="n">
        <v>0</v>
      </c>
      <c r="D7532" s="7" t="n">
        <v>560</v>
      </c>
      <c r="E7532" s="7" t="n">
        <v>1065353216</v>
      </c>
      <c r="F7532" s="7" t="n">
        <v>0</v>
      </c>
      <c r="G7532" s="7" t="n">
        <v>0</v>
      </c>
      <c r="H7532" s="7" t="n">
        <v>0</v>
      </c>
    </row>
    <row r="7533" spans="1:8">
      <c r="A7533" t="s">
        <v>4</v>
      </c>
      <c r="B7533" s="4" t="s">
        <v>5</v>
      </c>
      <c r="C7533" s="4" t="s">
        <v>14</v>
      </c>
      <c r="D7533" s="4" t="s">
        <v>10</v>
      </c>
      <c r="E7533" s="4" t="s">
        <v>10</v>
      </c>
    </row>
    <row r="7534" spans="1:8">
      <c r="A7534" t="n">
        <v>60331</v>
      </c>
      <c r="B7534" s="11" t="n">
        <v>50</v>
      </c>
      <c r="C7534" s="7" t="n">
        <v>1</v>
      </c>
      <c r="D7534" s="7" t="n">
        <v>4546</v>
      </c>
      <c r="E7534" s="7" t="n">
        <v>2000</v>
      </c>
    </row>
    <row r="7535" spans="1:8">
      <c r="A7535" t="s">
        <v>4</v>
      </c>
      <c r="B7535" s="4" t="s">
        <v>5</v>
      </c>
      <c r="C7535" s="4" t="s">
        <v>14</v>
      </c>
      <c r="D7535" s="4" t="s">
        <v>10</v>
      </c>
      <c r="E7535" s="4" t="s">
        <v>24</v>
      </c>
    </row>
    <row r="7536" spans="1:8">
      <c r="A7536" t="n">
        <v>60337</v>
      </c>
      <c r="B7536" s="37" t="n">
        <v>58</v>
      </c>
      <c r="C7536" s="7" t="n">
        <v>101</v>
      </c>
      <c r="D7536" s="7" t="n">
        <v>500</v>
      </c>
      <c r="E7536" s="7" t="n">
        <v>1</v>
      </c>
    </row>
    <row r="7537" spans="1:8">
      <c r="A7537" t="s">
        <v>4</v>
      </c>
      <c r="B7537" s="4" t="s">
        <v>5</v>
      </c>
      <c r="C7537" s="4" t="s">
        <v>14</v>
      </c>
      <c r="D7537" s="4" t="s">
        <v>10</v>
      </c>
    </row>
    <row r="7538" spans="1:8">
      <c r="A7538" t="n">
        <v>60345</v>
      </c>
      <c r="B7538" s="37" t="n">
        <v>58</v>
      </c>
      <c r="C7538" s="7" t="n">
        <v>254</v>
      </c>
      <c r="D7538" s="7" t="n">
        <v>0</v>
      </c>
    </row>
    <row r="7539" spans="1:8">
      <c r="A7539" t="s">
        <v>4</v>
      </c>
      <c r="B7539" s="4" t="s">
        <v>5</v>
      </c>
      <c r="C7539" s="4" t="s">
        <v>14</v>
      </c>
      <c r="D7539" s="4" t="s">
        <v>14</v>
      </c>
      <c r="E7539" s="4" t="s">
        <v>24</v>
      </c>
      <c r="F7539" s="4" t="s">
        <v>24</v>
      </c>
      <c r="G7539" s="4" t="s">
        <v>24</v>
      </c>
      <c r="H7539" s="4" t="s">
        <v>10</v>
      </c>
    </row>
    <row r="7540" spans="1:8">
      <c r="A7540" t="n">
        <v>60349</v>
      </c>
      <c r="B7540" s="66" t="n">
        <v>45</v>
      </c>
      <c r="C7540" s="7" t="n">
        <v>2</v>
      </c>
      <c r="D7540" s="7" t="n">
        <v>3</v>
      </c>
      <c r="E7540" s="7" t="n">
        <v>-120.709999084473</v>
      </c>
      <c r="F7540" s="7" t="n">
        <v>2.71000003814697</v>
      </c>
      <c r="G7540" s="7" t="n">
        <v>136.860000610352</v>
      </c>
      <c r="H7540" s="7" t="n">
        <v>0</v>
      </c>
    </row>
    <row r="7541" spans="1:8">
      <c r="A7541" t="s">
        <v>4</v>
      </c>
      <c r="B7541" s="4" t="s">
        <v>5</v>
      </c>
      <c r="C7541" s="4" t="s">
        <v>14</v>
      </c>
      <c r="D7541" s="4" t="s">
        <v>14</v>
      </c>
      <c r="E7541" s="4" t="s">
        <v>24</v>
      </c>
      <c r="F7541" s="4" t="s">
        <v>24</v>
      </c>
      <c r="G7541" s="4" t="s">
        <v>24</v>
      </c>
      <c r="H7541" s="4" t="s">
        <v>10</v>
      </c>
      <c r="I7541" s="4" t="s">
        <v>14</v>
      </c>
    </row>
    <row r="7542" spans="1:8">
      <c r="A7542" t="n">
        <v>60366</v>
      </c>
      <c r="B7542" s="66" t="n">
        <v>45</v>
      </c>
      <c r="C7542" s="7" t="n">
        <v>4</v>
      </c>
      <c r="D7542" s="7" t="n">
        <v>3</v>
      </c>
      <c r="E7542" s="7" t="n">
        <v>9.22999954223633</v>
      </c>
      <c r="F7542" s="7" t="n">
        <v>290.820007324219</v>
      </c>
      <c r="G7542" s="7" t="n">
        <v>0</v>
      </c>
      <c r="H7542" s="7" t="n">
        <v>0</v>
      </c>
      <c r="I7542" s="7" t="n">
        <v>1</v>
      </c>
    </row>
    <row r="7543" spans="1:8">
      <c r="A7543" t="s">
        <v>4</v>
      </c>
      <c r="B7543" s="4" t="s">
        <v>5</v>
      </c>
      <c r="C7543" s="4" t="s">
        <v>14</v>
      </c>
      <c r="D7543" s="4" t="s">
        <v>14</v>
      </c>
      <c r="E7543" s="4" t="s">
        <v>24</v>
      </c>
      <c r="F7543" s="4" t="s">
        <v>10</v>
      </c>
    </row>
    <row r="7544" spans="1:8">
      <c r="A7544" t="n">
        <v>60384</v>
      </c>
      <c r="B7544" s="66" t="n">
        <v>45</v>
      </c>
      <c r="C7544" s="7" t="n">
        <v>5</v>
      </c>
      <c r="D7544" s="7" t="n">
        <v>3</v>
      </c>
      <c r="E7544" s="7" t="n">
        <v>14.8999996185303</v>
      </c>
      <c r="F7544" s="7" t="n">
        <v>0</v>
      </c>
    </row>
    <row r="7545" spans="1:8">
      <c r="A7545" t="s">
        <v>4</v>
      </c>
      <c r="B7545" s="4" t="s">
        <v>5</v>
      </c>
      <c r="C7545" s="4" t="s">
        <v>14</v>
      </c>
      <c r="D7545" s="4" t="s">
        <v>14</v>
      </c>
      <c r="E7545" s="4" t="s">
        <v>24</v>
      </c>
      <c r="F7545" s="4" t="s">
        <v>10</v>
      </c>
    </row>
    <row r="7546" spans="1:8">
      <c r="A7546" t="n">
        <v>60393</v>
      </c>
      <c r="B7546" s="66" t="n">
        <v>45</v>
      </c>
      <c r="C7546" s="7" t="n">
        <v>11</v>
      </c>
      <c r="D7546" s="7" t="n">
        <v>3</v>
      </c>
      <c r="E7546" s="7" t="n">
        <v>45</v>
      </c>
      <c r="F7546" s="7" t="n">
        <v>0</v>
      </c>
    </row>
    <row r="7547" spans="1:8">
      <c r="A7547" t="s">
        <v>4</v>
      </c>
      <c r="B7547" s="4" t="s">
        <v>5</v>
      </c>
      <c r="C7547" s="4" t="s">
        <v>14</v>
      </c>
    </row>
    <row r="7548" spans="1:8">
      <c r="A7548" t="n">
        <v>60402</v>
      </c>
      <c r="B7548" s="72" t="n">
        <v>116</v>
      </c>
      <c r="C7548" s="7" t="n">
        <v>0</v>
      </c>
    </row>
    <row r="7549" spans="1:8">
      <c r="A7549" t="s">
        <v>4</v>
      </c>
      <c r="B7549" s="4" t="s">
        <v>5</v>
      </c>
      <c r="C7549" s="4" t="s">
        <v>14</v>
      </c>
      <c r="D7549" s="4" t="s">
        <v>10</v>
      </c>
    </row>
    <row r="7550" spans="1:8">
      <c r="A7550" t="n">
        <v>60404</v>
      </c>
      <c r="B7550" s="72" t="n">
        <v>116</v>
      </c>
      <c r="C7550" s="7" t="n">
        <v>2</v>
      </c>
      <c r="D7550" s="7" t="n">
        <v>1</v>
      </c>
    </row>
    <row r="7551" spans="1:8">
      <c r="A7551" t="s">
        <v>4</v>
      </c>
      <c r="B7551" s="4" t="s">
        <v>5</v>
      </c>
      <c r="C7551" s="4" t="s">
        <v>14</v>
      </c>
      <c r="D7551" s="4" t="s">
        <v>9</v>
      </c>
    </row>
    <row r="7552" spans="1:8">
      <c r="A7552" t="n">
        <v>60408</v>
      </c>
      <c r="B7552" s="72" t="n">
        <v>116</v>
      </c>
      <c r="C7552" s="7" t="n">
        <v>5</v>
      </c>
      <c r="D7552" s="7" t="n">
        <v>1148846080</v>
      </c>
    </row>
    <row r="7553" spans="1:9">
      <c r="A7553" t="s">
        <v>4</v>
      </c>
      <c r="B7553" s="4" t="s">
        <v>5</v>
      </c>
      <c r="C7553" s="4" t="s">
        <v>14</v>
      </c>
      <c r="D7553" s="4" t="s">
        <v>10</v>
      </c>
    </row>
    <row r="7554" spans="1:9">
      <c r="A7554" t="n">
        <v>60414</v>
      </c>
      <c r="B7554" s="72" t="n">
        <v>116</v>
      </c>
      <c r="C7554" s="7" t="n">
        <v>6</v>
      </c>
      <c r="D7554" s="7" t="n">
        <v>1</v>
      </c>
    </row>
    <row r="7555" spans="1:9">
      <c r="A7555" t="s">
        <v>4</v>
      </c>
      <c r="B7555" s="4" t="s">
        <v>5</v>
      </c>
      <c r="C7555" s="4" t="s">
        <v>14</v>
      </c>
      <c r="D7555" s="4" t="s">
        <v>10</v>
      </c>
      <c r="E7555" s="4" t="s">
        <v>10</v>
      </c>
      <c r="F7555" s="4" t="s">
        <v>9</v>
      </c>
    </row>
    <row r="7556" spans="1:9">
      <c r="A7556" t="n">
        <v>60418</v>
      </c>
      <c r="B7556" s="67" t="n">
        <v>84</v>
      </c>
      <c r="C7556" s="7" t="n">
        <v>0</v>
      </c>
      <c r="D7556" s="7" t="n">
        <v>1</v>
      </c>
      <c r="E7556" s="7" t="n">
        <v>0</v>
      </c>
      <c r="F7556" s="7" t="n">
        <v>1056964608</v>
      </c>
    </row>
    <row r="7557" spans="1:9">
      <c r="A7557" t="s">
        <v>4</v>
      </c>
      <c r="B7557" s="4" t="s">
        <v>5</v>
      </c>
      <c r="C7557" s="4" t="s">
        <v>14</v>
      </c>
      <c r="D7557" s="4" t="s">
        <v>10</v>
      </c>
      <c r="E7557" s="4" t="s">
        <v>10</v>
      </c>
    </row>
    <row r="7558" spans="1:9">
      <c r="A7558" t="n">
        <v>60428</v>
      </c>
      <c r="B7558" s="26" t="n">
        <v>39</v>
      </c>
      <c r="C7558" s="7" t="n">
        <v>16</v>
      </c>
      <c r="D7558" s="7" t="n">
        <v>65533</v>
      </c>
      <c r="E7558" s="7" t="n">
        <v>200</v>
      </c>
    </row>
    <row r="7559" spans="1:9">
      <c r="A7559" t="s">
        <v>4</v>
      </c>
      <c r="B7559" s="4" t="s">
        <v>5</v>
      </c>
      <c r="C7559" s="4" t="s">
        <v>10</v>
      </c>
      <c r="D7559" s="4" t="s">
        <v>24</v>
      </c>
      <c r="E7559" s="4" t="s">
        <v>24</v>
      </c>
      <c r="F7559" s="4" t="s">
        <v>24</v>
      </c>
      <c r="G7559" s="4" t="s">
        <v>24</v>
      </c>
    </row>
    <row r="7560" spans="1:9">
      <c r="A7560" t="n">
        <v>60434</v>
      </c>
      <c r="B7560" s="51" t="n">
        <v>46</v>
      </c>
      <c r="C7560" s="7" t="n">
        <v>7033</v>
      </c>
      <c r="D7560" s="7" t="n">
        <v>-98.3000030517578</v>
      </c>
      <c r="E7560" s="7" t="n">
        <v>-1.1599999666214</v>
      </c>
      <c r="F7560" s="7" t="n">
        <v>146.259994506836</v>
      </c>
      <c r="G7560" s="7" t="n">
        <v>264.299987792969</v>
      </c>
    </row>
    <row r="7561" spans="1:9">
      <c r="A7561" t="s">
        <v>4</v>
      </c>
      <c r="B7561" s="4" t="s">
        <v>5</v>
      </c>
      <c r="C7561" s="4" t="s">
        <v>10</v>
      </c>
      <c r="D7561" s="4" t="s">
        <v>14</v>
      </c>
      <c r="E7561" s="4" t="s">
        <v>6</v>
      </c>
      <c r="F7561" s="4" t="s">
        <v>24</v>
      </c>
      <c r="G7561" s="4" t="s">
        <v>24</v>
      </c>
      <c r="H7561" s="4" t="s">
        <v>24</v>
      </c>
    </row>
    <row r="7562" spans="1:9">
      <c r="A7562" t="n">
        <v>60453</v>
      </c>
      <c r="B7562" s="60" t="n">
        <v>48</v>
      </c>
      <c r="C7562" s="7" t="n">
        <v>7033</v>
      </c>
      <c r="D7562" s="7" t="n">
        <v>0</v>
      </c>
      <c r="E7562" s="7" t="s">
        <v>459</v>
      </c>
      <c r="F7562" s="7" t="n">
        <v>0</v>
      </c>
      <c r="G7562" s="7" t="n">
        <v>1</v>
      </c>
      <c r="H7562" s="7" t="n">
        <v>0</v>
      </c>
    </row>
    <row r="7563" spans="1:9">
      <c r="A7563" t="s">
        <v>4</v>
      </c>
      <c r="B7563" s="4" t="s">
        <v>5</v>
      </c>
      <c r="C7563" s="4" t="s">
        <v>10</v>
      </c>
      <c r="D7563" s="4" t="s">
        <v>9</v>
      </c>
    </row>
    <row r="7564" spans="1:9">
      <c r="A7564" t="n">
        <v>60480</v>
      </c>
      <c r="B7564" s="79" t="n">
        <v>44</v>
      </c>
      <c r="C7564" s="7" t="n">
        <v>7008</v>
      </c>
      <c r="D7564" s="7" t="n">
        <v>128</v>
      </c>
    </row>
    <row r="7565" spans="1:9">
      <c r="A7565" t="s">
        <v>4</v>
      </c>
      <c r="B7565" s="4" t="s">
        <v>5</v>
      </c>
      <c r="C7565" s="4" t="s">
        <v>10</v>
      </c>
      <c r="D7565" s="4" t="s">
        <v>9</v>
      </c>
    </row>
    <row r="7566" spans="1:9">
      <c r="A7566" t="n">
        <v>60487</v>
      </c>
      <c r="B7566" s="79" t="n">
        <v>44</v>
      </c>
      <c r="C7566" s="7" t="n">
        <v>1650</v>
      </c>
      <c r="D7566" s="7" t="n">
        <v>128</v>
      </c>
    </row>
    <row r="7567" spans="1:9">
      <c r="A7567" t="s">
        <v>4</v>
      </c>
      <c r="B7567" s="4" t="s">
        <v>5</v>
      </c>
      <c r="C7567" s="4" t="s">
        <v>10</v>
      </c>
      <c r="D7567" s="4" t="s">
        <v>9</v>
      </c>
    </row>
    <row r="7568" spans="1:9">
      <c r="A7568" t="n">
        <v>60494</v>
      </c>
      <c r="B7568" s="79" t="n">
        <v>44</v>
      </c>
      <c r="C7568" s="7" t="n">
        <v>1651</v>
      </c>
      <c r="D7568" s="7" t="n">
        <v>128</v>
      </c>
    </row>
    <row r="7569" spans="1:8">
      <c r="A7569" t="s">
        <v>4</v>
      </c>
      <c r="B7569" s="4" t="s">
        <v>5</v>
      </c>
      <c r="C7569" s="4" t="s">
        <v>10</v>
      </c>
      <c r="D7569" s="4" t="s">
        <v>9</v>
      </c>
    </row>
    <row r="7570" spans="1:8">
      <c r="A7570" t="n">
        <v>60501</v>
      </c>
      <c r="B7570" s="79" t="n">
        <v>44</v>
      </c>
      <c r="C7570" s="7" t="n">
        <v>1652</v>
      </c>
      <c r="D7570" s="7" t="n">
        <v>128</v>
      </c>
    </row>
    <row r="7571" spans="1:8">
      <c r="A7571" t="s">
        <v>4</v>
      </c>
      <c r="B7571" s="4" t="s">
        <v>5</v>
      </c>
      <c r="C7571" s="4" t="s">
        <v>10</v>
      </c>
      <c r="D7571" s="4" t="s">
        <v>9</v>
      </c>
    </row>
    <row r="7572" spans="1:8">
      <c r="A7572" t="n">
        <v>60508</v>
      </c>
      <c r="B7572" s="79" t="n">
        <v>44</v>
      </c>
      <c r="C7572" s="7" t="n">
        <v>1653</v>
      </c>
      <c r="D7572" s="7" t="n">
        <v>128</v>
      </c>
    </row>
    <row r="7573" spans="1:8">
      <c r="A7573" t="s">
        <v>4</v>
      </c>
      <c r="B7573" s="4" t="s">
        <v>5</v>
      </c>
      <c r="C7573" s="4" t="s">
        <v>10</v>
      </c>
      <c r="D7573" s="4" t="s">
        <v>9</v>
      </c>
    </row>
    <row r="7574" spans="1:8">
      <c r="A7574" t="n">
        <v>60515</v>
      </c>
      <c r="B7574" s="79" t="n">
        <v>44</v>
      </c>
      <c r="C7574" s="7" t="n">
        <v>1654</v>
      </c>
      <c r="D7574" s="7" t="n">
        <v>128</v>
      </c>
    </row>
    <row r="7575" spans="1:8">
      <c r="A7575" t="s">
        <v>4</v>
      </c>
      <c r="B7575" s="4" t="s">
        <v>5</v>
      </c>
      <c r="C7575" s="4" t="s">
        <v>14</v>
      </c>
      <c r="D7575" s="4" t="s">
        <v>10</v>
      </c>
      <c r="E7575" s="4" t="s">
        <v>6</v>
      </c>
      <c r="F7575" s="4" t="s">
        <v>6</v>
      </c>
      <c r="G7575" s="4" t="s">
        <v>14</v>
      </c>
    </row>
    <row r="7576" spans="1:8">
      <c r="A7576" t="n">
        <v>60522</v>
      </c>
      <c r="B7576" s="25" t="n">
        <v>32</v>
      </c>
      <c r="C7576" s="7" t="n">
        <v>0</v>
      </c>
      <c r="D7576" s="7" t="n">
        <v>65533</v>
      </c>
      <c r="E7576" s="7" t="s">
        <v>42</v>
      </c>
      <c r="F7576" s="7" t="s">
        <v>544</v>
      </c>
      <c r="G7576" s="7" t="n">
        <v>0</v>
      </c>
    </row>
    <row r="7577" spans="1:8">
      <c r="A7577" t="s">
        <v>4</v>
      </c>
      <c r="B7577" s="4" t="s">
        <v>5</v>
      </c>
      <c r="C7577" s="4" t="s">
        <v>14</v>
      </c>
      <c r="D7577" s="4" t="s">
        <v>10</v>
      </c>
      <c r="E7577" s="4" t="s">
        <v>24</v>
      </c>
      <c r="F7577" s="4" t="s">
        <v>10</v>
      </c>
      <c r="G7577" s="4" t="s">
        <v>9</v>
      </c>
      <c r="H7577" s="4" t="s">
        <v>9</v>
      </c>
      <c r="I7577" s="4" t="s">
        <v>10</v>
      </c>
      <c r="J7577" s="4" t="s">
        <v>10</v>
      </c>
      <c r="K7577" s="4" t="s">
        <v>9</v>
      </c>
      <c r="L7577" s="4" t="s">
        <v>9</v>
      </c>
      <c r="M7577" s="4" t="s">
        <v>9</v>
      </c>
      <c r="N7577" s="4" t="s">
        <v>9</v>
      </c>
      <c r="O7577" s="4" t="s">
        <v>6</v>
      </c>
    </row>
    <row r="7578" spans="1:8">
      <c r="A7578" t="n">
        <v>60539</v>
      </c>
      <c r="B7578" s="11" t="n">
        <v>50</v>
      </c>
      <c r="C7578" s="7" t="n">
        <v>0</v>
      </c>
      <c r="D7578" s="7" t="n">
        <v>2007</v>
      </c>
      <c r="E7578" s="7" t="n">
        <v>0.699999988079071</v>
      </c>
      <c r="F7578" s="7" t="n">
        <v>3000</v>
      </c>
      <c r="G7578" s="7" t="n">
        <v>0</v>
      </c>
      <c r="H7578" s="7" t="n">
        <v>0</v>
      </c>
      <c r="I7578" s="7" t="n">
        <v>1</v>
      </c>
      <c r="J7578" s="7" t="n">
        <v>1650</v>
      </c>
      <c r="K7578" s="7" t="n">
        <v>0</v>
      </c>
      <c r="L7578" s="7" t="n">
        <v>0</v>
      </c>
      <c r="M7578" s="7" t="n">
        <v>0</v>
      </c>
      <c r="N7578" s="7" t="n">
        <v>1142292480</v>
      </c>
      <c r="O7578" s="7" t="s">
        <v>13</v>
      </c>
    </row>
    <row r="7579" spans="1:8">
      <c r="A7579" t="s">
        <v>4</v>
      </c>
      <c r="B7579" s="4" t="s">
        <v>5</v>
      </c>
      <c r="C7579" s="4" t="s">
        <v>10</v>
      </c>
      <c r="D7579" s="4" t="s">
        <v>14</v>
      </c>
      <c r="E7579" s="4" t="s">
        <v>14</v>
      </c>
      <c r="F7579" s="4" t="s">
        <v>6</v>
      </c>
    </row>
    <row r="7580" spans="1:8">
      <c r="A7580" t="n">
        <v>60578</v>
      </c>
      <c r="B7580" s="19" t="n">
        <v>20</v>
      </c>
      <c r="C7580" s="7" t="n">
        <v>1650</v>
      </c>
      <c r="D7580" s="7" t="n">
        <v>2</v>
      </c>
      <c r="E7580" s="7" t="n">
        <v>11</v>
      </c>
      <c r="F7580" s="7" t="s">
        <v>545</v>
      </c>
    </row>
    <row r="7581" spans="1:8">
      <c r="A7581" t="s">
        <v>4</v>
      </c>
      <c r="B7581" s="4" t="s">
        <v>5</v>
      </c>
      <c r="C7581" s="4" t="s">
        <v>10</v>
      </c>
      <c r="D7581" s="4" t="s">
        <v>14</v>
      </c>
      <c r="E7581" s="4" t="s">
        <v>14</v>
      </c>
      <c r="F7581" s="4" t="s">
        <v>6</v>
      </c>
    </row>
    <row r="7582" spans="1:8">
      <c r="A7582" t="n">
        <v>60605</v>
      </c>
      <c r="B7582" s="19" t="n">
        <v>20</v>
      </c>
      <c r="C7582" s="7" t="n">
        <v>1651</v>
      </c>
      <c r="D7582" s="7" t="n">
        <v>2</v>
      </c>
      <c r="E7582" s="7" t="n">
        <v>11</v>
      </c>
      <c r="F7582" s="7" t="s">
        <v>546</v>
      </c>
    </row>
    <row r="7583" spans="1:8">
      <c r="A7583" t="s">
        <v>4</v>
      </c>
      <c r="B7583" s="4" t="s">
        <v>5</v>
      </c>
      <c r="C7583" s="4" t="s">
        <v>10</v>
      </c>
      <c r="D7583" s="4" t="s">
        <v>14</v>
      </c>
      <c r="E7583" s="4" t="s">
        <v>14</v>
      </c>
      <c r="F7583" s="4" t="s">
        <v>6</v>
      </c>
    </row>
    <row r="7584" spans="1:8">
      <c r="A7584" t="n">
        <v>60632</v>
      </c>
      <c r="B7584" s="19" t="n">
        <v>20</v>
      </c>
      <c r="C7584" s="7" t="n">
        <v>1652</v>
      </c>
      <c r="D7584" s="7" t="n">
        <v>2</v>
      </c>
      <c r="E7584" s="7" t="n">
        <v>11</v>
      </c>
      <c r="F7584" s="7" t="s">
        <v>547</v>
      </c>
    </row>
    <row r="7585" spans="1:15">
      <c r="A7585" t="s">
        <v>4</v>
      </c>
      <c r="B7585" s="4" t="s">
        <v>5</v>
      </c>
      <c r="C7585" s="4" t="s">
        <v>10</v>
      </c>
      <c r="D7585" s="4" t="s">
        <v>14</v>
      </c>
      <c r="E7585" s="4" t="s">
        <v>14</v>
      </c>
      <c r="F7585" s="4" t="s">
        <v>6</v>
      </c>
    </row>
    <row r="7586" spans="1:15">
      <c r="A7586" t="n">
        <v>60659</v>
      </c>
      <c r="B7586" s="19" t="n">
        <v>20</v>
      </c>
      <c r="C7586" s="7" t="n">
        <v>1653</v>
      </c>
      <c r="D7586" s="7" t="n">
        <v>2</v>
      </c>
      <c r="E7586" s="7" t="n">
        <v>11</v>
      </c>
      <c r="F7586" s="7" t="s">
        <v>548</v>
      </c>
    </row>
    <row r="7587" spans="1:15">
      <c r="A7587" t="s">
        <v>4</v>
      </c>
      <c r="B7587" s="4" t="s">
        <v>5</v>
      </c>
      <c r="C7587" s="4" t="s">
        <v>10</v>
      </c>
      <c r="D7587" s="4" t="s">
        <v>14</v>
      </c>
      <c r="E7587" s="4" t="s">
        <v>14</v>
      </c>
      <c r="F7587" s="4" t="s">
        <v>6</v>
      </c>
    </row>
    <row r="7588" spans="1:15">
      <c r="A7588" t="n">
        <v>60686</v>
      </c>
      <c r="B7588" s="19" t="n">
        <v>20</v>
      </c>
      <c r="C7588" s="7" t="n">
        <v>1654</v>
      </c>
      <c r="D7588" s="7" t="n">
        <v>2</v>
      </c>
      <c r="E7588" s="7" t="n">
        <v>11</v>
      </c>
      <c r="F7588" s="7" t="s">
        <v>549</v>
      </c>
    </row>
    <row r="7589" spans="1:15">
      <c r="A7589" t="s">
        <v>4</v>
      </c>
      <c r="B7589" s="4" t="s">
        <v>5</v>
      </c>
      <c r="C7589" s="4" t="s">
        <v>14</v>
      </c>
      <c r="D7589" s="4" t="s">
        <v>10</v>
      </c>
    </row>
    <row r="7590" spans="1:15">
      <c r="A7590" t="n">
        <v>60713</v>
      </c>
      <c r="B7590" s="37" t="n">
        <v>58</v>
      </c>
      <c r="C7590" s="7" t="n">
        <v>255</v>
      </c>
      <c r="D7590" s="7" t="n">
        <v>0</v>
      </c>
    </row>
    <row r="7591" spans="1:15">
      <c r="A7591" t="s">
        <v>4</v>
      </c>
      <c r="B7591" s="4" t="s">
        <v>5</v>
      </c>
      <c r="C7591" s="4" t="s">
        <v>14</v>
      </c>
      <c r="D7591" s="4" t="s">
        <v>14</v>
      </c>
      <c r="E7591" s="4" t="s">
        <v>24</v>
      </c>
      <c r="F7591" s="4" t="s">
        <v>24</v>
      </c>
      <c r="G7591" s="4" t="s">
        <v>24</v>
      </c>
      <c r="H7591" s="4" t="s">
        <v>10</v>
      </c>
    </row>
    <row r="7592" spans="1:15">
      <c r="A7592" t="n">
        <v>60717</v>
      </c>
      <c r="B7592" s="66" t="n">
        <v>45</v>
      </c>
      <c r="C7592" s="7" t="n">
        <v>2</v>
      </c>
      <c r="D7592" s="7" t="n">
        <v>3</v>
      </c>
      <c r="E7592" s="7" t="n">
        <v>17.4200000762939</v>
      </c>
      <c r="F7592" s="7" t="n">
        <v>2.52999997138977</v>
      </c>
      <c r="G7592" s="7" t="n">
        <v>92.25</v>
      </c>
      <c r="H7592" s="7" t="n">
        <v>10000</v>
      </c>
    </row>
    <row r="7593" spans="1:15">
      <c r="A7593" t="s">
        <v>4</v>
      </c>
      <c r="B7593" s="4" t="s">
        <v>5</v>
      </c>
      <c r="C7593" s="4" t="s">
        <v>14</v>
      </c>
      <c r="D7593" s="4" t="s">
        <v>14</v>
      </c>
      <c r="E7593" s="4" t="s">
        <v>24</v>
      </c>
      <c r="F7593" s="4" t="s">
        <v>24</v>
      </c>
      <c r="G7593" s="4" t="s">
        <v>24</v>
      </c>
      <c r="H7593" s="4" t="s">
        <v>10</v>
      </c>
      <c r="I7593" s="4" t="s">
        <v>14</v>
      </c>
    </row>
    <row r="7594" spans="1:15">
      <c r="A7594" t="n">
        <v>60734</v>
      </c>
      <c r="B7594" s="66" t="n">
        <v>45</v>
      </c>
      <c r="C7594" s="7" t="n">
        <v>4</v>
      </c>
      <c r="D7594" s="7" t="n">
        <v>3</v>
      </c>
      <c r="E7594" s="7" t="n">
        <v>353.010009765625</v>
      </c>
      <c r="F7594" s="7" t="n">
        <v>293.399993896484</v>
      </c>
      <c r="G7594" s="7" t="n">
        <v>0</v>
      </c>
      <c r="H7594" s="7" t="n">
        <v>10000</v>
      </c>
      <c r="I7594" s="7" t="n">
        <v>1</v>
      </c>
    </row>
    <row r="7595" spans="1:15">
      <c r="A7595" t="s">
        <v>4</v>
      </c>
      <c r="B7595" s="4" t="s">
        <v>5</v>
      </c>
      <c r="C7595" s="4" t="s">
        <v>14</v>
      </c>
      <c r="D7595" s="4" t="s">
        <v>14</v>
      </c>
      <c r="E7595" s="4" t="s">
        <v>24</v>
      </c>
      <c r="F7595" s="4" t="s">
        <v>10</v>
      </c>
    </row>
    <row r="7596" spans="1:15">
      <c r="A7596" t="n">
        <v>60752</v>
      </c>
      <c r="B7596" s="66" t="n">
        <v>45</v>
      </c>
      <c r="C7596" s="7" t="n">
        <v>5</v>
      </c>
      <c r="D7596" s="7" t="n">
        <v>3</v>
      </c>
      <c r="E7596" s="7" t="n">
        <v>14.8999996185303</v>
      </c>
      <c r="F7596" s="7" t="n">
        <v>10000</v>
      </c>
    </row>
    <row r="7597" spans="1:15">
      <c r="A7597" t="s">
        <v>4</v>
      </c>
      <c r="B7597" s="4" t="s">
        <v>5</v>
      </c>
      <c r="C7597" s="4" t="s">
        <v>10</v>
      </c>
    </row>
    <row r="7598" spans="1:15">
      <c r="A7598" t="n">
        <v>60761</v>
      </c>
      <c r="B7598" s="41" t="n">
        <v>16</v>
      </c>
      <c r="C7598" s="7" t="n">
        <v>4000</v>
      </c>
    </row>
    <row r="7599" spans="1:15">
      <c r="A7599" t="s">
        <v>4</v>
      </c>
      <c r="B7599" s="4" t="s">
        <v>5</v>
      </c>
      <c r="C7599" s="4" t="s">
        <v>14</v>
      </c>
      <c r="D7599" s="4" t="s">
        <v>10</v>
      </c>
      <c r="E7599" s="4" t="s">
        <v>24</v>
      </c>
    </row>
    <row r="7600" spans="1:15">
      <c r="A7600" t="n">
        <v>60764</v>
      </c>
      <c r="B7600" s="37" t="n">
        <v>58</v>
      </c>
      <c r="C7600" s="7" t="n">
        <v>101</v>
      </c>
      <c r="D7600" s="7" t="n">
        <v>500</v>
      </c>
      <c r="E7600" s="7" t="n">
        <v>1</v>
      </c>
    </row>
    <row r="7601" spans="1:9">
      <c r="A7601" t="s">
        <v>4</v>
      </c>
      <c r="B7601" s="4" t="s">
        <v>5</v>
      </c>
      <c r="C7601" s="4" t="s">
        <v>14</v>
      </c>
      <c r="D7601" s="4" t="s">
        <v>10</v>
      </c>
    </row>
    <row r="7602" spans="1:9">
      <c r="A7602" t="n">
        <v>60772</v>
      </c>
      <c r="B7602" s="37" t="n">
        <v>58</v>
      </c>
      <c r="C7602" s="7" t="n">
        <v>254</v>
      </c>
      <c r="D7602" s="7" t="n">
        <v>0</v>
      </c>
    </row>
    <row r="7603" spans="1:9">
      <c r="A7603" t="s">
        <v>4</v>
      </c>
      <c r="B7603" s="4" t="s">
        <v>5</v>
      </c>
      <c r="C7603" s="4" t="s">
        <v>14</v>
      </c>
    </row>
    <row r="7604" spans="1:9">
      <c r="A7604" t="n">
        <v>60776</v>
      </c>
      <c r="B7604" s="66" t="n">
        <v>45</v>
      </c>
      <c r="C7604" s="7" t="n">
        <v>0</v>
      </c>
    </row>
    <row r="7605" spans="1:9">
      <c r="A7605" t="s">
        <v>4</v>
      </c>
      <c r="B7605" s="4" t="s">
        <v>5</v>
      </c>
      <c r="C7605" s="4" t="s">
        <v>14</v>
      </c>
      <c r="D7605" s="4" t="s">
        <v>10</v>
      </c>
      <c r="E7605" s="4" t="s">
        <v>24</v>
      </c>
      <c r="F7605" s="4" t="s">
        <v>24</v>
      </c>
      <c r="G7605" s="4" t="s">
        <v>24</v>
      </c>
    </row>
    <row r="7606" spans="1:9">
      <c r="A7606" t="n">
        <v>60778</v>
      </c>
      <c r="B7606" s="66" t="n">
        <v>45</v>
      </c>
      <c r="C7606" s="7" t="n">
        <v>15</v>
      </c>
      <c r="D7606" s="7" t="n">
        <v>1650</v>
      </c>
      <c r="E7606" s="7" t="n">
        <v>-4</v>
      </c>
      <c r="F7606" s="7" t="n">
        <v>2.25</v>
      </c>
      <c r="G7606" s="7" t="n">
        <v>0</v>
      </c>
    </row>
    <row r="7607" spans="1:9">
      <c r="A7607" t="s">
        <v>4</v>
      </c>
      <c r="B7607" s="4" t="s">
        <v>5</v>
      </c>
      <c r="C7607" s="4" t="s">
        <v>14</v>
      </c>
      <c r="D7607" s="4" t="s">
        <v>14</v>
      </c>
      <c r="E7607" s="4" t="s">
        <v>24</v>
      </c>
      <c r="F7607" s="4" t="s">
        <v>24</v>
      </c>
      <c r="G7607" s="4" t="s">
        <v>24</v>
      </c>
      <c r="H7607" s="4" t="s">
        <v>10</v>
      </c>
      <c r="I7607" s="4" t="s">
        <v>14</v>
      </c>
    </row>
    <row r="7608" spans="1:9">
      <c r="A7608" t="n">
        <v>60794</v>
      </c>
      <c r="B7608" s="66" t="n">
        <v>45</v>
      </c>
      <c r="C7608" s="7" t="n">
        <v>4</v>
      </c>
      <c r="D7608" s="7" t="n">
        <v>3</v>
      </c>
      <c r="E7608" s="7" t="n">
        <v>349.359985351563</v>
      </c>
      <c r="F7608" s="7" t="n">
        <v>270</v>
      </c>
      <c r="G7608" s="7" t="n">
        <v>10</v>
      </c>
      <c r="H7608" s="7" t="n">
        <v>0</v>
      </c>
      <c r="I7608" s="7" t="n">
        <v>1</v>
      </c>
    </row>
    <row r="7609" spans="1:9">
      <c r="A7609" t="s">
        <v>4</v>
      </c>
      <c r="B7609" s="4" t="s">
        <v>5</v>
      </c>
      <c r="C7609" s="4" t="s">
        <v>14</v>
      </c>
      <c r="D7609" s="4" t="s">
        <v>14</v>
      </c>
      <c r="E7609" s="4" t="s">
        <v>24</v>
      </c>
      <c r="F7609" s="4" t="s">
        <v>10</v>
      </c>
    </row>
    <row r="7610" spans="1:9">
      <c r="A7610" t="n">
        <v>60812</v>
      </c>
      <c r="B7610" s="66" t="n">
        <v>45</v>
      </c>
      <c r="C7610" s="7" t="n">
        <v>5</v>
      </c>
      <c r="D7610" s="7" t="n">
        <v>3</v>
      </c>
      <c r="E7610" s="7" t="n">
        <v>6.69999980926514</v>
      </c>
      <c r="F7610" s="7" t="n">
        <v>0</v>
      </c>
    </row>
    <row r="7611" spans="1:9">
      <c r="A7611" t="s">
        <v>4</v>
      </c>
      <c r="B7611" s="4" t="s">
        <v>5</v>
      </c>
      <c r="C7611" s="4" t="s">
        <v>14</v>
      </c>
      <c r="D7611" s="4" t="s">
        <v>14</v>
      </c>
      <c r="E7611" s="4" t="s">
        <v>24</v>
      </c>
      <c r="F7611" s="4" t="s">
        <v>10</v>
      </c>
    </row>
    <row r="7612" spans="1:9">
      <c r="A7612" t="n">
        <v>60821</v>
      </c>
      <c r="B7612" s="66" t="n">
        <v>45</v>
      </c>
      <c r="C7612" s="7" t="n">
        <v>11</v>
      </c>
      <c r="D7612" s="7" t="n">
        <v>3</v>
      </c>
      <c r="E7612" s="7" t="n">
        <v>45</v>
      </c>
      <c r="F7612" s="7" t="n">
        <v>0</v>
      </c>
    </row>
    <row r="7613" spans="1:9">
      <c r="A7613" t="s">
        <v>4</v>
      </c>
      <c r="B7613" s="4" t="s">
        <v>5</v>
      </c>
      <c r="C7613" s="4" t="s">
        <v>14</v>
      </c>
      <c r="D7613" s="4" t="s">
        <v>14</v>
      </c>
      <c r="E7613" s="4" t="s">
        <v>24</v>
      </c>
      <c r="F7613" s="4" t="s">
        <v>24</v>
      </c>
      <c r="G7613" s="4" t="s">
        <v>24</v>
      </c>
      <c r="H7613" s="4" t="s">
        <v>10</v>
      </c>
      <c r="I7613" s="4" t="s">
        <v>14</v>
      </c>
    </row>
    <row r="7614" spans="1:9">
      <c r="A7614" t="n">
        <v>60830</v>
      </c>
      <c r="B7614" s="66" t="n">
        <v>45</v>
      </c>
      <c r="C7614" s="7" t="n">
        <v>4</v>
      </c>
      <c r="D7614" s="7" t="n">
        <v>3</v>
      </c>
      <c r="E7614" s="7" t="n">
        <v>4.71999979019165</v>
      </c>
      <c r="F7614" s="7" t="n">
        <v>324.679992675781</v>
      </c>
      <c r="G7614" s="7" t="n">
        <v>10</v>
      </c>
      <c r="H7614" s="7" t="n">
        <v>8000</v>
      </c>
      <c r="I7614" s="7" t="n">
        <v>1</v>
      </c>
    </row>
    <row r="7615" spans="1:9">
      <c r="A7615" t="s">
        <v>4</v>
      </c>
      <c r="B7615" s="4" t="s">
        <v>5</v>
      </c>
      <c r="C7615" s="4" t="s">
        <v>14</v>
      </c>
      <c r="D7615" s="4" t="s">
        <v>14</v>
      </c>
      <c r="E7615" s="4" t="s">
        <v>24</v>
      </c>
      <c r="F7615" s="4" t="s">
        <v>10</v>
      </c>
    </row>
    <row r="7616" spans="1:9">
      <c r="A7616" t="n">
        <v>60848</v>
      </c>
      <c r="B7616" s="66" t="n">
        <v>45</v>
      </c>
      <c r="C7616" s="7" t="n">
        <v>5</v>
      </c>
      <c r="D7616" s="7" t="n">
        <v>3</v>
      </c>
      <c r="E7616" s="7" t="n">
        <v>10.3999996185303</v>
      </c>
      <c r="F7616" s="7" t="n">
        <v>8000</v>
      </c>
    </row>
    <row r="7617" spans="1:9">
      <c r="A7617" t="s">
        <v>4</v>
      </c>
      <c r="B7617" s="4" t="s">
        <v>5</v>
      </c>
      <c r="C7617" s="4" t="s">
        <v>14</v>
      </c>
      <c r="D7617" s="4" t="s">
        <v>14</v>
      </c>
      <c r="E7617" s="4" t="s">
        <v>24</v>
      </c>
      <c r="F7617" s="4" t="s">
        <v>10</v>
      </c>
    </row>
    <row r="7618" spans="1:9">
      <c r="A7618" t="n">
        <v>60857</v>
      </c>
      <c r="B7618" s="66" t="n">
        <v>45</v>
      </c>
      <c r="C7618" s="7" t="n">
        <v>11</v>
      </c>
      <c r="D7618" s="7" t="n">
        <v>3</v>
      </c>
      <c r="E7618" s="7" t="n">
        <v>29</v>
      </c>
      <c r="F7618" s="7" t="n">
        <v>8000</v>
      </c>
    </row>
    <row r="7619" spans="1:9">
      <c r="A7619" t="s">
        <v>4</v>
      </c>
      <c r="B7619" s="4" t="s">
        <v>5</v>
      </c>
      <c r="C7619" s="4" t="s">
        <v>14</v>
      </c>
    </row>
    <row r="7620" spans="1:9">
      <c r="A7620" t="n">
        <v>60866</v>
      </c>
      <c r="B7620" s="72" t="n">
        <v>116</v>
      </c>
      <c r="C7620" s="7" t="n">
        <v>0</v>
      </c>
    </row>
    <row r="7621" spans="1:9">
      <c r="A7621" t="s">
        <v>4</v>
      </c>
      <c r="B7621" s="4" t="s">
        <v>5</v>
      </c>
      <c r="C7621" s="4" t="s">
        <v>14</v>
      </c>
      <c r="D7621" s="4" t="s">
        <v>10</v>
      </c>
    </row>
    <row r="7622" spans="1:9">
      <c r="A7622" t="n">
        <v>60868</v>
      </c>
      <c r="B7622" s="72" t="n">
        <v>116</v>
      </c>
      <c r="C7622" s="7" t="n">
        <v>2</v>
      </c>
      <c r="D7622" s="7" t="n">
        <v>1</v>
      </c>
    </row>
    <row r="7623" spans="1:9">
      <c r="A7623" t="s">
        <v>4</v>
      </c>
      <c r="B7623" s="4" t="s">
        <v>5</v>
      </c>
      <c r="C7623" s="4" t="s">
        <v>14</v>
      </c>
      <c r="D7623" s="4" t="s">
        <v>9</v>
      </c>
    </row>
    <row r="7624" spans="1:9">
      <c r="A7624" t="n">
        <v>60872</v>
      </c>
      <c r="B7624" s="72" t="n">
        <v>116</v>
      </c>
      <c r="C7624" s="7" t="n">
        <v>5</v>
      </c>
      <c r="D7624" s="7" t="n">
        <v>1157234688</v>
      </c>
    </row>
    <row r="7625" spans="1:9">
      <c r="A7625" t="s">
        <v>4</v>
      </c>
      <c r="B7625" s="4" t="s">
        <v>5</v>
      </c>
      <c r="C7625" s="4" t="s">
        <v>14</v>
      </c>
      <c r="D7625" s="4" t="s">
        <v>10</v>
      </c>
    </row>
    <row r="7626" spans="1:9">
      <c r="A7626" t="n">
        <v>60878</v>
      </c>
      <c r="B7626" s="72" t="n">
        <v>116</v>
      </c>
      <c r="C7626" s="7" t="n">
        <v>6</v>
      </c>
      <c r="D7626" s="7" t="n">
        <v>1</v>
      </c>
    </row>
    <row r="7627" spans="1:9">
      <c r="A7627" t="s">
        <v>4</v>
      </c>
      <c r="B7627" s="4" t="s">
        <v>5</v>
      </c>
      <c r="C7627" s="4" t="s">
        <v>14</v>
      </c>
      <c r="D7627" s="4" t="s">
        <v>10</v>
      </c>
    </row>
    <row r="7628" spans="1:9">
      <c r="A7628" t="n">
        <v>60882</v>
      </c>
      <c r="B7628" s="37" t="n">
        <v>58</v>
      </c>
      <c r="C7628" s="7" t="n">
        <v>255</v>
      </c>
      <c r="D7628" s="7" t="n">
        <v>0</v>
      </c>
    </row>
    <row r="7629" spans="1:9">
      <c r="A7629" t="s">
        <v>4</v>
      </c>
      <c r="B7629" s="4" t="s">
        <v>5</v>
      </c>
      <c r="C7629" s="4" t="s">
        <v>10</v>
      </c>
    </row>
    <row r="7630" spans="1:9">
      <c r="A7630" t="n">
        <v>60886</v>
      </c>
      <c r="B7630" s="41" t="n">
        <v>16</v>
      </c>
      <c r="C7630" s="7" t="n">
        <v>7000</v>
      </c>
    </row>
    <row r="7631" spans="1:9">
      <c r="A7631" t="s">
        <v>4</v>
      </c>
      <c r="B7631" s="4" t="s">
        <v>5</v>
      </c>
      <c r="C7631" s="4" t="s">
        <v>14</v>
      </c>
      <c r="D7631" s="4" t="s">
        <v>10</v>
      </c>
      <c r="E7631" s="4" t="s">
        <v>24</v>
      </c>
    </row>
    <row r="7632" spans="1:9">
      <c r="A7632" t="n">
        <v>60889</v>
      </c>
      <c r="B7632" s="37" t="n">
        <v>58</v>
      </c>
      <c r="C7632" s="7" t="n">
        <v>101</v>
      </c>
      <c r="D7632" s="7" t="n">
        <v>300</v>
      </c>
      <c r="E7632" s="7" t="n">
        <v>1</v>
      </c>
    </row>
    <row r="7633" spans="1:6">
      <c r="A7633" t="s">
        <v>4</v>
      </c>
      <c r="B7633" s="4" t="s">
        <v>5</v>
      </c>
      <c r="C7633" s="4" t="s">
        <v>14</v>
      </c>
      <c r="D7633" s="4" t="s">
        <v>10</v>
      </c>
    </row>
    <row r="7634" spans="1:6">
      <c r="A7634" t="n">
        <v>60897</v>
      </c>
      <c r="B7634" s="37" t="n">
        <v>58</v>
      </c>
      <c r="C7634" s="7" t="n">
        <v>254</v>
      </c>
      <c r="D7634" s="7" t="n">
        <v>0</v>
      </c>
    </row>
    <row r="7635" spans="1:6">
      <c r="A7635" t="s">
        <v>4</v>
      </c>
      <c r="B7635" s="4" t="s">
        <v>5</v>
      </c>
      <c r="C7635" s="4" t="s">
        <v>14</v>
      </c>
    </row>
    <row r="7636" spans="1:6">
      <c r="A7636" t="n">
        <v>60901</v>
      </c>
      <c r="B7636" s="66" t="n">
        <v>45</v>
      </c>
      <c r="C7636" s="7" t="n">
        <v>16</v>
      </c>
    </row>
    <row r="7637" spans="1:6">
      <c r="A7637" t="s">
        <v>4</v>
      </c>
      <c r="B7637" s="4" t="s">
        <v>5</v>
      </c>
      <c r="C7637" s="4" t="s">
        <v>14</v>
      </c>
      <c r="D7637" s="4" t="s">
        <v>14</v>
      </c>
      <c r="E7637" s="4" t="s">
        <v>24</v>
      </c>
      <c r="F7637" s="4" t="s">
        <v>24</v>
      </c>
      <c r="G7637" s="4" t="s">
        <v>24</v>
      </c>
      <c r="H7637" s="4" t="s">
        <v>10</v>
      </c>
    </row>
    <row r="7638" spans="1:6">
      <c r="A7638" t="n">
        <v>60903</v>
      </c>
      <c r="B7638" s="66" t="n">
        <v>45</v>
      </c>
      <c r="C7638" s="7" t="n">
        <v>2</v>
      </c>
      <c r="D7638" s="7" t="n">
        <v>3</v>
      </c>
      <c r="E7638" s="7" t="n">
        <v>-132.039993286133</v>
      </c>
      <c r="F7638" s="7" t="n">
        <v>3.17000007629395</v>
      </c>
      <c r="G7638" s="7" t="n">
        <v>136.350006103516</v>
      </c>
      <c r="H7638" s="7" t="n">
        <v>0</v>
      </c>
    </row>
    <row r="7639" spans="1:6">
      <c r="A7639" t="s">
        <v>4</v>
      </c>
      <c r="B7639" s="4" t="s">
        <v>5</v>
      </c>
      <c r="C7639" s="4" t="s">
        <v>14</v>
      </c>
      <c r="D7639" s="4" t="s">
        <v>14</v>
      </c>
      <c r="E7639" s="4" t="s">
        <v>24</v>
      </c>
      <c r="F7639" s="4" t="s">
        <v>24</v>
      </c>
      <c r="G7639" s="4" t="s">
        <v>24</v>
      </c>
      <c r="H7639" s="4" t="s">
        <v>10</v>
      </c>
      <c r="I7639" s="4" t="s">
        <v>14</v>
      </c>
    </row>
    <row r="7640" spans="1:6">
      <c r="A7640" t="n">
        <v>60920</v>
      </c>
      <c r="B7640" s="66" t="n">
        <v>45</v>
      </c>
      <c r="C7640" s="7" t="n">
        <v>4</v>
      </c>
      <c r="D7640" s="7" t="n">
        <v>3</v>
      </c>
      <c r="E7640" s="7" t="n">
        <v>4.19000005722046</v>
      </c>
      <c r="F7640" s="7" t="n">
        <v>3.30999994277954</v>
      </c>
      <c r="G7640" s="7" t="n">
        <v>10</v>
      </c>
      <c r="H7640" s="7" t="n">
        <v>0</v>
      </c>
      <c r="I7640" s="7" t="n">
        <v>1</v>
      </c>
    </row>
    <row r="7641" spans="1:6">
      <c r="A7641" t="s">
        <v>4</v>
      </c>
      <c r="B7641" s="4" t="s">
        <v>5</v>
      </c>
      <c r="C7641" s="4" t="s">
        <v>14</v>
      </c>
      <c r="D7641" s="4" t="s">
        <v>14</v>
      </c>
      <c r="E7641" s="4" t="s">
        <v>24</v>
      </c>
      <c r="F7641" s="4" t="s">
        <v>10</v>
      </c>
    </row>
    <row r="7642" spans="1:6">
      <c r="A7642" t="n">
        <v>60938</v>
      </c>
      <c r="B7642" s="66" t="n">
        <v>45</v>
      </c>
      <c r="C7642" s="7" t="n">
        <v>5</v>
      </c>
      <c r="D7642" s="7" t="n">
        <v>3</v>
      </c>
      <c r="E7642" s="7" t="n">
        <v>22.3999996185303</v>
      </c>
      <c r="F7642" s="7" t="n">
        <v>0</v>
      </c>
    </row>
    <row r="7643" spans="1:6">
      <c r="A7643" t="s">
        <v>4</v>
      </c>
      <c r="B7643" s="4" t="s">
        <v>5</v>
      </c>
      <c r="C7643" s="4" t="s">
        <v>14</v>
      </c>
      <c r="D7643" s="4" t="s">
        <v>14</v>
      </c>
      <c r="E7643" s="4" t="s">
        <v>24</v>
      </c>
      <c r="F7643" s="4" t="s">
        <v>10</v>
      </c>
    </row>
    <row r="7644" spans="1:6">
      <c r="A7644" t="n">
        <v>60947</v>
      </c>
      <c r="B7644" s="66" t="n">
        <v>45</v>
      </c>
      <c r="C7644" s="7" t="n">
        <v>11</v>
      </c>
      <c r="D7644" s="7" t="n">
        <v>3</v>
      </c>
      <c r="E7644" s="7" t="n">
        <v>30.1000003814697</v>
      </c>
      <c r="F7644" s="7" t="n">
        <v>0</v>
      </c>
    </row>
    <row r="7645" spans="1:6">
      <c r="A7645" t="s">
        <v>4</v>
      </c>
      <c r="B7645" s="4" t="s">
        <v>5</v>
      </c>
      <c r="C7645" s="4" t="s">
        <v>14</v>
      </c>
      <c r="D7645" s="4" t="s">
        <v>14</v>
      </c>
      <c r="E7645" s="4" t="s">
        <v>24</v>
      </c>
      <c r="F7645" s="4" t="s">
        <v>24</v>
      </c>
      <c r="G7645" s="4" t="s">
        <v>24</v>
      </c>
      <c r="H7645" s="4" t="s">
        <v>10</v>
      </c>
    </row>
    <row r="7646" spans="1:6">
      <c r="A7646" t="n">
        <v>60956</v>
      </c>
      <c r="B7646" s="66" t="n">
        <v>45</v>
      </c>
      <c r="C7646" s="7" t="n">
        <v>2</v>
      </c>
      <c r="D7646" s="7" t="n">
        <v>3</v>
      </c>
      <c r="E7646" s="7" t="n">
        <v>-132.720001220703</v>
      </c>
      <c r="F7646" s="7" t="n">
        <v>3.17000007629395</v>
      </c>
      <c r="G7646" s="7" t="n">
        <v>136.470001220703</v>
      </c>
      <c r="H7646" s="7" t="n">
        <v>8000</v>
      </c>
    </row>
    <row r="7647" spans="1:6">
      <c r="A7647" t="s">
        <v>4</v>
      </c>
      <c r="B7647" s="4" t="s">
        <v>5</v>
      </c>
      <c r="C7647" s="4" t="s">
        <v>14</v>
      </c>
      <c r="D7647" s="4" t="s">
        <v>14</v>
      </c>
      <c r="E7647" s="4" t="s">
        <v>24</v>
      </c>
      <c r="F7647" s="4" t="s">
        <v>24</v>
      </c>
      <c r="G7647" s="4" t="s">
        <v>24</v>
      </c>
      <c r="H7647" s="4" t="s">
        <v>10</v>
      </c>
      <c r="I7647" s="4" t="s">
        <v>14</v>
      </c>
    </row>
    <row r="7648" spans="1:6">
      <c r="A7648" t="n">
        <v>60973</v>
      </c>
      <c r="B7648" s="66" t="n">
        <v>45</v>
      </c>
      <c r="C7648" s="7" t="n">
        <v>4</v>
      </c>
      <c r="D7648" s="7" t="n">
        <v>3</v>
      </c>
      <c r="E7648" s="7" t="n">
        <v>357.329986572266</v>
      </c>
      <c r="F7648" s="7" t="n">
        <v>12.5900001525879</v>
      </c>
      <c r="G7648" s="7" t="n">
        <v>10</v>
      </c>
      <c r="H7648" s="7" t="n">
        <v>8000</v>
      </c>
      <c r="I7648" s="7" t="n">
        <v>1</v>
      </c>
    </row>
    <row r="7649" spans="1:9">
      <c r="A7649" t="s">
        <v>4</v>
      </c>
      <c r="B7649" s="4" t="s">
        <v>5</v>
      </c>
      <c r="C7649" s="4" t="s">
        <v>14</v>
      </c>
      <c r="D7649" s="4" t="s">
        <v>14</v>
      </c>
      <c r="E7649" s="4" t="s">
        <v>24</v>
      </c>
      <c r="F7649" s="4" t="s">
        <v>10</v>
      </c>
    </row>
    <row r="7650" spans="1:9">
      <c r="A7650" t="n">
        <v>60991</v>
      </c>
      <c r="B7650" s="66" t="n">
        <v>45</v>
      </c>
      <c r="C7650" s="7" t="n">
        <v>5</v>
      </c>
      <c r="D7650" s="7" t="n">
        <v>3</v>
      </c>
      <c r="E7650" s="7" t="n">
        <v>18.5</v>
      </c>
      <c r="F7650" s="7" t="n">
        <v>8000</v>
      </c>
    </row>
    <row r="7651" spans="1:9">
      <c r="A7651" t="s">
        <v>4</v>
      </c>
      <c r="B7651" s="4" t="s">
        <v>5</v>
      </c>
      <c r="C7651" s="4" t="s">
        <v>14</v>
      </c>
      <c r="D7651" s="4" t="s">
        <v>14</v>
      </c>
      <c r="E7651" s="4" t="s">
        <v>24</v>
      </c>
      <c r="F7651" s="4" t="s">
        <v>10</v>
      </c>
    </row>
    <row r="7652" spans="1:9">
      <c r="A7652" t="n">
        <v>61000</v>
      </c>
      <c r="B7652" s="66" t="n">
        <v>45</v>
      </c>
      <c r="C7652" s="7" t="n">
        <v>11</v>
      </c>
      <c r="D7652" s="7" t="n">
        <v>3</v>
      </c>
      <c r="E7652" s="7" t="n">
        <v>30.1000003814697</v>
      </c>
      <c r="F7652" s="7" t="n">
        <v>8000</v>
      </c>
    </row>
    <row r="7653" spans="1:9">
      <c r="A7653" t="s">
        <v>4</v>
      </c>
      <c r="B7653" s="4" t="s">
        <v>5</v>
      </c>
      <c r="C7653" s="4" t="s">
        <v>14</v>
      </c>
      <c r="D7653" s="4" t="s">
        <v>10</v>
      </c>
      <c r="E7653" s="4" t="s">
        <v>10</v>
      </c>
      <c r="F7653" s="4" t="s">
        <v>9</v>
      </c>
    </row>
    <row r="7654" spans="1:9">
      <c r="A7654" t="n">
        <v>61009</v>
      </c>
      <c r="B7654" s="67" t="n">
        <v>84</v>
      </c>
      <c r="C7654" s="7" t="n">
        <v>1</v>
      </c>
      <c r="D7654" s="7" t="n">
        <v>0</v>
      </c>
      <c r="E7654" s="7" t="n">
        <v>0</v>
      </c>
      <c r="F7654" s="7" t="n">
        <v>0</v>
      </c>
    </row>
    <row r="7655" spans="1:9">
      <c r="A7655" t="s">
        <v>4</v>
      </c>
      <c r="B7655" s="4" t="s">
        <v>5</v>
      </c>
      <c r="C7655" s="4" t="s">
        <v>10</v>
      </c>
      <c r="D7655" s="4" t="s">
        <v>14</v>
      </c>
      <c r="E7655" s="4" t="s">
        <v>6</v>
      </c>
      <c r="F7655" s="4" t="s">
        <v>24</v>
      </c>
      <c r="G7655" s="4" t="s">
        <v>24</v>
      </c>
      <c r="H7655" s="4" t="s">
        <v>24</v>
      </c>
    </row>
    <row r="7656" spans="1:9">
      <c r="A7656" t="n">
        <v>61019</v>
      </c>
      <c r="B7656" s="60" t="n">
        <v>48</v>
      </c>
      <c r="C7656" s="7" t="n">
        <v>1565</v>
      </c>
      <c r="D7656" s="7" t="n">
        <v>0</v>
      </c>
      <c r="E7656" s="7" t="s">
        <v>455</v>
      </c>
      <c r="F7656" s="7" t="n">
        <v>0</v>
      </c>
      <c r="G7656" s="7" t="n">
        <v>1</v>
      </c>
      <c r="H7656" s="7" t="n">
        <v>1.40129846432482e-45</v>
      </c>
    </row>
    <row r="7657" spans="1:9">
      <c r="A7657" t="s">
        <v>4</v>
      </c>
      <c r="B7657" s="4" t="s">
        <v>5</v>
      </c>
      <c r="C7657" s="4" t="s">
        <v>10</v>
      </c>
      <c r="D7657" s="4" t="s">
        <v>14</v>
      </c>
    </row>
    <row r="7658" spans="1:9">
      <c r="A7658" t="n">
        <v>61046</v>
      </c>
      <c r="B7658" s="76" t="n">
        <v>56</v>
      </c>
      <c r="C7658" s="7" t="n">
        <v>1650</v>
      </c>
      <c r="D7658" s="7" t="n">
        <v>1</v>
      </c>
    </row>
    <row r="7659" spans="1:9">
      <c r="A7659" t="s">
        <v>4</v>
      </c>
      <c r="B7659" s="4" t="s">
        <v>5</v>
      </c>
      <c r="C7659" s="4" t="s">
        <v>10</v>
      </c>
      <c r="D7659" s="4" t="s">
        <v>14</v>
      </c>
    </row>
    <row r="7660" spans="1:9">
      <c r="A7660" t="n">
        <v>61050</v>
      </c>
      <c r="B7660" s="76" t="n">
        <v>56</v>
      </c>
      <c r="C7660" s="7" t="n">
        <v>1651</v>
      </c>
      <c r="D7660" s="7" t="n">
        <v>1</v>
      </c>
    </row>
    <row r="7661" spans="1:9">
      <c r="A7661" t="s">
        <v>4</v>
      </c>
      <c r="B7661" s="4" t="s">
        <v>5</v>
      </c>
      <c r="C7661" s="4" t="s">
        <v>10</v>
      </c>
      <c r="D7661" s="4" t="s">
        <v>14</v>
      </c>
    </row>
    <row r="7662" spans="1:9">
      <c r="A7662" t="n">
        <v>61054</v>
      </c>
      <c r="B7662" s="76" t="n">
        <v>56</v>
      </c>
      <c r="C7662" s="7" t="n">
        <v>1652</v>
      </c>
      <c r="D7662" s="7" t="n">
        <v>1</v>
      </c>
    </row>
    <row r="7663" spans="1:9">
      <c r="A7663" t="s">
        <v>4</v>
      </c>
      <c r="B7663" s="4" t="s">
        <v>5</v>
      </c>
      <c r="C7663" s="4" t="s">
        <v>10</v>
      </c>
      <c r="D7663" s="4" t="s">
        <v>14</v>
      </c>
    </row>
    <row r="7664" spans="1:9">
      <c r="A7664" t="n">
        <v>61058</v>
      </c>
      <c r="B7664" s="76" t="n">
        <v>56</v>
      </c>
      <c r="C7664" s="7" t="n">
        <v>1653</v>
      </c>
      <c r="D7664" s="7" t="n">
        <v>1</v>
      </c>
    </row>
    <row r="7665" spans="1:8">
      <c r="A7665" t="s">
        <v>4</v>
      </c>
      <c r="B7665" s="4" t="s">
        <v>5</v>
      </c>
      <c r="C7665" s="4" t="s">
        <v>10</v>
      </c>
      <c r="D7665" s="4" t="s">
        <v>14</v>
      </c>
    </row>
    <row r="7666" spans="1:8">
      <c r="A7666" t="n">
        <v>61062</v>
      </c>
      <c r="B7666" s="76" t="n">
        <v>56</v>
      </c>
      <c r="C7666" s="7" t="n">
        <v>1654</v>
      </c>
      <c r="D7666" s="7" t="n">
        <v>1</v>
      </c>
    </row>
    <row r="7667" spans="1:8">
      <c r="A7667" t="s">
        <v>4</v>
      </c>
      <c r="B7667" s="4" t="s">
        <v>5</v>
      </c>
      <c r="C7667" s="4" t="s">
        <v>10</v>
      </c>
      <c r="D7667" s="4" t="s">
        <v>14</v>
      </c>
    </row>
    <row r="7668" spans="1:8">
      <c r="A7668" t="n">
        <v>61066</v>
      </c>
      <c r="B7668" s="86" t="n">
        <v>21</v>
      </c>
      <c r="C7668" s="7" t="n">
        <v>1650</v>
      </c>
      <c r="D7668" s="7" t="n">
        <v>2</v>
      </c>
    </row>
    <row r="7669" spans="1:8">
      <c r="A7669" t="s">
        <v>4</v>
      </c>
      <c r="B7669" s="4" t="s">
        <v>5</v>
      </c>
      <c r="C7669" s="4" t="s">
        <v>10</v>
      </c>
      <c r="D7669" s="4" t="s">
        <v>14</v>
      </c>
    </row>
    <row r="7670" spans="1:8">
      <c r="A7670" t="n">
        <v>61070</v>
      </c>
      <c r="B7670" s="86" t="n">
        <v>21</v>
      </c>
      <c r="C7670" s="7" t="n">
        <v>1651</v>
      </c>
      <c r="D7670" s="7" t="n">
        <v>2</v>
      </c>
    </row>
    <row r="7671" spans="1:8">
      <c r="A7671" t="s">
        <v>4</v>
      </c>
      <c r="B7671" s="4" t="s">
        <v>5</v>
      </c>
      <c r="C7671" s="4" t="s">
        <v>10</v>
      </c>
      <c r="D7671" s="4" t="s">
        <v>14</v>
      </c>
    </row>
    <row r="7672" spans="1:8">
      <c r="A7672" t="n">
        <v>61074</v>
      </c>
      <c r="B7672" s="86" t="n">
        <v>21</v>
      </c>
      <c r="C7672" s="7" t="n">
        <v>1652</v>
      </c>
      <c r="D7672" s="7" t="n">
        <v>2</v>
      </c>
    </row>
    <row r="7673" spans="1:8">
      <c r="A7673" t="s">
        <v>4</v>
      </c>
      <c r="B7673" s="4" t="s">
        <v>5</v>
      </c>
      <c r="C7673" s="4" t="s">
        <v>10</v>
      </c>
      <c r="D7673" s="4" t="s">
        <v>14</v>
      </c>
    </row>
    <row r="7674" spans="1:8">
      <c r="A7674" t="n">
        <v>61078</v>
      </c>
      <c r="B7674" s="86" t="n">
        <v>21</v>
      </c>
      <c r="C7674" s="7" t="n">
        <v>1653</v>
      </c>
      <c r="D7674" s="7" t="n">
        <v>2</v>
      </c>
    </row>
    <row r="7675" spans="1:8">
      <c r="A7675" t="s">
        <v>4</v>
      </c>
      <c r="B7675" s="4" t="s">
        <v>5</v>
      </c>
      <c r="C7675" s="4" t="s">
        <v>10</v>
      </c>
      <c r="D7675" s="4" t="s">
        <v>14</v>
      </c>
    </row>
    <row r="7676" spans="1:8">
      <c r="A7676" t="n">
        <v>61082</v>
      </c>
      <c r="B7676" s="86" t="n">
        <v>21</v>
      </c>
      <c r="C7676" s="7" t="n">
        <v>1654</v>
      </c>
      <c r="D7676" s="7" t="n">
        <v>2</v>
      </c>
    </row>
    <row r="7677" spans="1:8">
      <c r="A7677" t="s">
        <v>4</v>
      </c>
      <c r="B7677" s="4" t="s">
        <v>5</v>
      </c>
      <c r="C7677" s="4" t="s">
        <v>10</v>
      </c>
      <c r="D7677" s="4" t="s">
        <v>24</v>
      </c>
      <c r="E7677" s="4" t="s">
        <v>24</v>
      </c>
      <c r="F7677" s="4" t="s">
        <v>24</v>
      </c>
      <c r="G7677" s="4" t="s">
        <v>24</v>
      </c>
    </row>
    <row r="7678" spans="1:8">
      <c r="A7678" t="n">
        <v>61086</v>
      </c>
      <c r="B7678" s="51" t="n">
        <v>46</v>
      </c>
      <c r="C7678" s="7" t="n">
        <v>1650</v>
      </c>
      <c r="D7678" s="7" t="n">
        <v>-53.1199989318848</v>
      </c>
      <c r="E7678" s="7" t="n">
        <v>-1.1599999666214</v>
      </c>
      <c r="F7678" s="7" t="n">
        <v>124.580001831055</v>
      </c>
      <c r="G7678" s="7" t="n">
        <v>283.799987792969</v>
      </c>
    </row>
    <row r="7679" spans="1:8">
      <c r="A7679" t="s">
        <v>4</v>
      </c>
      <c r="B7679" s="4" t="s">
        <v>5</v>
      </c>
      <c r="C7679" s="4" t="s">
        <v>10</v>
      </c>
      <c r="D7679" s="4" t="s">
        <v>24</v>
      </c>
      <c r="E7679" s="4" t="s">
        <v>24</v>
      </c>
      <c r="F7679" s="4" t="s">
        <v>24</v>
      </c>
      <c r="G7679" s="4" t="s">
        <v>24</v>
      </c>
    </row>
    <row r="7680" spans="1:8">
      <c r="A7680" t="n">
        <v>61105</v>
      </c>
      <c r="B7680" s="51" t="n">
        <v>46</v>
      </c>
      <c r="C7680" s="7" t="n">
        <v>1651</v>
      </c>
      <c r="D7680" s="7" t="n">
        <v>-55.4199981689453</v>
      </c>
      <c r="E7680" s="7" t="n">
        <v>-1.1599999666214</v>
      </c>
      <c r="F7680" s="7" t="n">
        <v>117.129997253418</v>
      </c>
      <c r="G7680" s="7" t="n">
        <v>284.700012207031</v>
      </c>
    </row>
    <row r="7681" spans="1:7">
      <c r="A7681" t="s">
        <v>4</v>
      </c>
      <c r="B7681" s="4" t="s">
        <v>5</v>
      </c>
      <c r="C7681" s="4" t="s">
        <v>10</v>
      </c>
      <c r="D7681" s="4" t="s">
        <v>24</v>
      </c>
      <c r="E7681" s="4" t="s">
        <v>24</v>
      </c>
      <c r="F7681" s="4" t="s">
        <v>24</v>
      </c>
      <c r="G7681" s="4" t="s">
        <v>24</v>
      </c>
    </row>
    <row r="7682" spans="1:7">
      <c r="A7682" t="n">
        <v>61124</v>
      </c>
      <c r="B7682" s="51" t="n">
        <v>46</v>
      </c>
      <c r="C7682" s="7" t="n">
        <v>1652</v>
      </c>
      <c r="D7682" s="7" t="n">
        <v>-59.5999984741211</v>
      </c>
      <c r="E7682" s="7" t="n">
        <v>-1.1599999666214</v>
      </c>
      <c r="F7682" s="7" t="n">
        <v>110.230003356934</v>
      </c>
      <c r="G7682" s="7" t="n">
        <v>286.899993896484</v>
      </c>
    </row>
    <row r="7683" spans="1:7">
      <c r="A7683" t="s">
        <v>4</v>
      </c>
      <c r="B7683" s="4" t="s">
        <v>5</v>
      </c>
      <c r="C7683" s="4" t="s">
        <v>10</v>
      </c>
      <c r="D7683" s="4" t="s">
        <v>24</v>
      </c>
      <c r="E7683" s="4" t="s">
        <v>24</v>
      </c>
      <c r="F7683" s="4" t="s">
        <v>24</v>
      </c>
      <c r="G7683" s="4" t="s">
        <v>24</v>
      </c>
    </row>
    <row r="7684" spans="1:7">
      <c r="A7684" t="n">
        <v>61143</v>
      </c>
      <c r="B7684" s="51" t="n">
        <v>46</v>
      </c>
      <c r="C7684" s="7" t="n">
        <v>1653</v>
      </c>
      <c r="D7684" s="7" t="n">
        <v>-65.4100036621094</v>
      </c>
      <c r="E7684" s="7" t="n">
        <v>-1.1599999666214</v>
      </c>
      <c r="F7684" s="7" t="n">
        <v>104.209999084473</v>
      </c>
      <c r="G7684" s="7" t="n">
        <v>287.799987792969</v>
      </c>
    </row>
    <row r="7685" spans="1:7">
      <c r="A7685" t="s">
        <v>4</v>
      </c>
      <c r="B7685" s="4" t="s">
        <v>5</v>
      </c>
      <c r="C7685" s="4" t="s">
        <v>10</v>
      </c>
      <c r="D7685" s="4" t="s">
        <v>24</v>
      </c>
      <c r="E7685" s="4" t="s">
        <v>24</v>
      </c>
      <c r="F7685" s="4" t="s">
        <v>24</v>
      </c>
      <c r="G7685" s="4" t="s">
        <v>24</v>
      </c>
    </row>
    <row r="7686" spans="1:7">
      <c r="A7686" t="n">
        <v>61162</v>
      </c>
      <c r="B7686" s="51" t="n">
        <v>46</v>
      </c>
      <c r="C7686" s="7" t="n">
        <v>1654</v>
      </c>
      <c r="D7686" s="7" t="n">
        <v>-71.9400024414063</v>
      </c>
      <c r="E7686" s="7" t="n">
        <v>-1.1599999666214</v>
      </c>
      <c r="F7686" s="7" t="n">
        <v>99.379997253418</v>
      </c>
      <c r="G7686" s="7" t="n">
        <v>289.600006103516</v>
      </c>
    </row>
    <row r="7687" spans="1:7">
      <c r="A7687" t="s">
        <v>4</v>
      </c>
      <c r="B7687" s="4" t="s">
        <v>5</v>
      </c>
      <c r="C7687" s="4" t="s">
        <v>14</v>
      </c>
      <c r="D7687" s="4" t="s">
        <v>10</v>
      </c>
      <c r="E7687" s="4" t="s">
        <v>10</v>
      </c>
    </row>
    <row r="7688" spans="1:7">
      <c r="A7688" t="n">
        <v>61181</v>
      </c>
      <c r="B7688" s="26" t="n">
        <v>39</v>
      </c>
      <c r="C7688" s="7" t="n">
        <v>16</v>
      </c>
      <c r="D7688" s="7" t="n">
        <v>65533</v>
      </c>
      <c r="E7688" s="7" t="n">
        <v>205</v>
      </c>
    </row>
    <row r="7689" spans="1:7">
      <c r="A7689" t="s">
        <v>4</v>
      </c>
      <c r="B7689" s="4" t="s">
        <v>5</v>
      </c>
      <c r="C7689" s="4" t="s">
        <v>10</v>
      </c>
      <c r="D7689" s="4" t="s">
        <v>14</v>
      </c>
      <c r="E7689" s="4" t="s">
        <v>14</v>
      </c>
      <c r="F7689" s="4" t="s">
        <v>6</v>
      </c>
    </row>
    <row r="7690" spans="1:7">
      <c r="A7690" t="n">
        <v>61187</v>
      </c>
      <c r="B7690" s="19" t="n">
        <v>20</v>
      </c>
      <c r="C7690" s="7" t="n">
        <v>65533</v>
      </c>
      <c r="D7690" s="7" t="n">
        <v>1</v>
      </c>
      <c r="E7690" s="7" t="n">
        <v>11</v>
      </c>
      <c r="F7690" s="7" t="s">
        <v>550</v>
      </c>
    </row>
    <row r="7691" spans="1:7">
      <c r="A7691" t="s">
        <v>4</v>
      </c>
      <c r="B7691" s="4" t="s">
        <v>5</v>
      </c>
      <c r="C7691" s="4" t="s">
        <v>14</v>
      </c>
      <c r="D7691" s="4" t="s">
        <v>10</v>
      </c>
    </row>
    <row r="7692" spans="1:7">
      <c r="A7692" t="n">
        <v>61216</v>
      </c>
      <c r="B7692" s="37" t="n">
        <v>58</v>
      </c>
      <c r="C7692" s="7" t="n">
        <v>255</v>
      </c>
      <c r="D7692" s="7" t="n">
        <v>0</v>
      </c>
    </row>
    <row r="7693" spans="1:7">
      <c r="A7693" t="s">
        <v>4</v>
      </c>
      <c r="B7693" s="4" t="s">
        <v>5</v>
      </c>
      <c r="C7693" s="4" t="s">
        <v>10</v>
      </c>
    </row>
    <row r="7694" spans="1:7">
      <c r="A7694" t="n">
        <v>61220</v>
      </c>
      <c r="B7694" s="41" t="n">
        <v>16</v>
      </c>
      <c r="C7694" s="7" t="n">
        <v>500</v>
      </c>
    </row>
    <row r="7695" spans="1:7">
      <c r="A7695" t="s">
        <v>4</v>
      </c>
      <c r="B7695" s="4" t="s">
        <v>5</v>
      </c>
      <c r="C7695" s="4" t="s">
        <v>14</v>
      </c>
      <c r="D7695" s="4" t="s">
        <v>14</v>
      </c>
      <c r="E7695" s="4" t="s">
        <v>14</v>
      </c>
      <c r="F7695" s="4" t="s">
        <v>14</v>
      </c>
    </row>
    <row r="7696" spans="1:7">
      <c r="A7696" t="n">
        <v>61223</v>
      </c>
      <c r="B7696" s="8" t="n">
        <v>14</v>
      </c>
      <c r="C7696" s="7" t="n">
        <v>0</v>
      </c>
      <c r="D7696" s="7" t="n">
        <v>1</v>
      </c>
      <c r="E7696" s="7" t="n">
        <v>0</v>
      </c>
      <c r="F7696" s="7" t="n">
        <v>0</v>
      </c>
    </row>
    <row r="7697" spans="1:7">
      <c r="A7697" t="s">
        <v>4</v>
      </c>
      <c r="B7697" s="4" t="s">
        <v>5</v>
      </c>
      <c r="C7697" s="4" t="s">
        <v>14</v>
      </c>
      <c r="D7697" s="4" t="s">
        <v>10</v>
      </c>
      <c r="E7697" s="4" t="s">
        <v>10</v>
      </c>
      <c r="F7697" s="4" t="s">
        <v>10</v>
      </c>
      <c r="G7697" s="4" t="s">
        <v>10</v>
      </c>
      <c r="H7697" s="4" t="s">
        <v>10</v>
      </c>
      <c r="I7697" s="4" t="s">
        <v>6</v>
      </c>
      <c r="J7697" s="4" t="s">
        <v>24</v>
      </c>
      <c r="K7697" s="4" t="s">
        <v>24</v>
      </c>
      <c r="L7697" s="4" t="s">
        <v>24</v>
      </c>
      <c r="M7697" s="4" t="s">
        <v>9</v>
      </c>
      <c r="N7697" s="4" t="s">
        <v>9</v>
      </c>
      <c r="O7697" s="4" t="s">
        <v>24</v>
      </c>
      <c r="P7697" s="4" t="s">
        <v>24</v>
      </c>
      <c r="Q7697" s="4" t="s">
        <v>24</v>
      </c>
      <c r="R7697" s="4" t="s">
        <v>24</v>
      </c>
      <c r="S7697" s="4" t="s">
        <v>14</v>
      </c>
    </row>
    <row r="7698" spans="1:7">
      <c r="A7698" t="n">
        <v>61228</v>
      </c>
      <c r="B7698" s="26" t="n">
        <v>39</v>
      </c>
      <c r="C7698" s="7" t="n">
        <v>12</v>
      </c>
      <c r="D7698" s="7" t="n">
        <v>65533</v>
      </c>
      <c r="E7698" s="7" t="n">
        <v>206</v>
      </c>
      <c r="F7698" s="7" t="n">
        <v>0</v>
      </c>
      <c r="G7698" s="7" t="n">
        <v>1564</v>
      </c>
      <c r="H7698" s="7" t="n">
        <v>257</v>
      </c>
      <c r="I7698" s="7" t="s">
        <v>410</v>
      </c>
      <c r="J7698" s="7" t="n">
        <v>0</v>
      </c>
      <c r="K7698" s="7" t="n">
        <v>0</v>
      </c>
      <c r="L7698" s="7" t="n">
        <v>0</v>
      </c>
      <c r="M7698" s="7" t="n">
        <v>0</v>
      </c>
      <c r="N7698" s="7" t="n">
        <v>1133248512</v>
      </c>
      <c r="O7698" s="7" t="n">
        <v>0</v>
      </c>
      <c r="P7698" s="7" t="n">
        <v>1</v>
      </c>
      <c r="Q7698" s="7" t="n">
        <v>1</v>
      </c>
      <c r="R7698" s="7" t="n">
        <v>1</v>
      </c>
      <c r="S7698" s="7" t="n">
        <v>255</v>
      </c>
    </row>
    <row r="7699" spans="1:7">
      <c r="A7699" t="s">
        <v>4</v>
      </c>
      <c r="B7699" s="4" t="s">
        <v>5</v>
      </c>
      <c r="C7699" s="4" t="s">
        <v>10</v>
      </c>
    </row>
    <row r="7700" spans="1:7">
      <c r="A7700" t="n">
        <v>61289</v>
      </c>
      <c r="B7700" s="41" t="n">
        <v>16</v>
      </c>
      <c r="C7700" s="7" t="n">
        <v>500</v>
      </c>
    </row>
    <row r="7701" spans="1:7">
      <c r="A7701" t="s">
        <v>4</v>
      </c>
      <c r="B7701" s="4" t="s">
        <v>5</v>
      </c>
      <c r="C7701" s="4" t="s">
        <v>14</v>
      </c>
      <c r="D7701" s="4" t="s">
        <v>10</v>
      </c>
      <c r="E7701" s="4" t="s">
        <v>10</v>
      </c>
      <c r="F7701" s="4" t="s">
        <v>10</v>
      </c>
      <c r="G7701" s="4" t="s">
        <v>10</v>
      </c>
      <c r="H7701" s="4" t="s">
        <v>10</v>
      </c>
      <c r="I7701" s="4" t="s">
        <v>6</v>
      </c>
      <c r="J7701" s="4" t="s">
        <v>24</v>
      </c>
      <c r="K7701" s="4" t="s">
        <v>24</v>
      </c>
      <c r="L7701" s="4" t="s">
        <v>24</v>
      </c>
      <c r="M7701" s="4" t="s">
        <v>9</v>
      </c>
      <c r="N7701" s="4" t="s">
        <v>9</v>
      </c>
      <c r="O7701" s="4" t="s">
        <v>24</v>
      </c>
      <c r="P7701" s="4" t="s">
        <v>24</v>
      </c>
      <c r="Q7701" s="4" t="s">
        <v>24</v>
      </c>
      <c r="R7701" s="4" t="s">
        <v>24</v>
      </c>
      <c r="S7701" s="4" t="s">
        <v>14</v>
      </c>
    </row>
    <row r="7702" spans="1:7">
      <c r="A7702" t="n">
        <v>61292</v>
      </c>
      <c r="B7702" s="26" t="n">
        <v>39</v>
      </c>
      <c r="C7702" s="7" t="n">
        <v>12</v>
      </c>
      <c r="D7702" s="7" t="n">
        <v>65533</v>
      </c>
      <c r="E7702" s="7" t="n">
        <v>200</v>
      </c>
      <c r="F7702" s="7" t="n">
        <v>0</v>
      </c>
      <c r="G7702" s="7" t="n">
        <v>1564</v>
      </c>
      <c r="H7702" s="7" t="n">
        <v>3</v>
      </c>
      <c r="I7702" s="7" t="s">
        <v>410</v>
      </c>
      <c r="J7702" s="7" t="n">
        <v>0</v>
      </c>
      <c r="K7702" s="7" t="n">
        <v>0</v>
      </c>
      <c r="L7702" s="7" t="n">
        <v>0</v>
      </c>
      <c r="M7702" s="7" t="n">
        <v>0</v>
      </c>
      <c r="N7702" s="7" t="n">
        <v>0</v>
      </c>
      <c r="O7702" s="7" t="n">
        <v>0</v>
      </c>
      <c r="P7702" s="7" t="n">
        <v>2</v>
      </c>
      <c r="Q7702" s="7" t="n">
        <v>2</v>
      </c>
      <c r="R7702" s="7" t="n">
        <v>2</v>
      </c>
      <c r="S7702" s="7" t="n">
        <v>2</v>
      </c>
    </row>
    <row r="7703" spans="1:7">
      <c r="A7703" t="s">
        <v>4</v>
      </c>
      <c r="B7703" s="4" t="s">
        <v>5</v>
      </c>
      <c r="C7703" s="4" t="s">
        <v>14</v>
      </c>
      <c r="D7703" s="4" t="s">
        <v>10</v>
      </c>
      <c r="E7703" s="4" t="s">
        <v>24</v>
      </c>
      <c r="F7703" s="4" t="s">
        <v>10</v>
      </c>
      <c r="G7703" s="4" t="s">
        <v>9</v>
      </c>
      <c r="H7703" s="4" t="s">
        <v>9</v>
      </c>
      <c r="I7703" s="4" t="s">
        <v>10</v>
      </c>
      <c r="J7703" s="4" t="s">
        <v>10</v>
      </c>
      <c r="K7703" s="4" t="s">
        <v>9</v>
      </c>
      <c r="L7703" s="4" t="s">
        <v>9</v>
      </c>
      <c r="M7703" s="4" t="s">
        <v>9</v>
      </c>
      <c r="N7703" s="4" t="s">
        <v>9</v>
      </c>
      <c r="O7703" s="4" t="s">
        <v>6</v>
      </c>
    </row>
    <row r="7704" spans="1:7">
      <c r="A7704" t="n">
        <v>61353</v>
      </c>
      <c r="B7704" s="11" t="n">
        <v>50</v>
      </c>
      <c r="C7704" s="7" t="n">
        <v>0</v>
      </c>
      <c r="D7704" s="7" t="n">
        <v>4283</v>
      </c>
      <c r="E7704" s="7" t="n">
        <v>0.899999976158142</v>
      </c>
      <c r="F7704" s="7" t="n">
        <v>0</v>
      </c>
      <c r="G7704" s="7" t="n">
        <v>0</v>
      </c>
      <c r="H7704" s="7" t="n">
        <v>-1065353216</v>
      </c>
      <c r="I7704" s="7" t="n">
        <v>1</v>
      </c>
      <c r="J7704" s="7" t="n">
        <v>1564</v>
      </c>
      <c r="K7704" s="7" t="n">
        <v>0</v>
      </c>
      <c r="L7704" s="7" t="n">
        <v>0</v>
      </c>
      <c r="M7704" s="7" t="n">
        <v>0</v>
      </c>
      <c r="N7704" s="7" t="n">
        <v>1114636288</v>
      </c>
      <c r="O7704" s="7" t="s">
        <v>13</v>
      </c>
    </row>
    <row r="7705" spans="1:7">
      <c r="A7705" t="s">
        <v>4</v>
      </c>
      <c r="B7705" s="4" t="s">
        <v>5</v>
      </c>
      <c r="C7705" s="4" t="s">
        <v>14</v>
      </c>
      <c r="D7705" s="4" t="s">
        <v>10</v>
      </c>
      <c r="E7705" s="4" t="s">
        <v>24</v>
      </c>
      <c r="F7705" s="4" t="s">
        <v>10</v>
      </c>
      <c r="G7705" s="4" t="s">
        <v>9</v>
      </c>
      <c r="H7705" s="4" t="s">
        <v>9</v>
      </c>
      <c r="I7705" s="4" t="s">
        <v>10</v>
      </c>
      <c r="J7705" s="4" t="s">
        <v>10</v>
      </c>
      <c r="K7705" s="4" t="s">
        <v>9</v>
      </c>
      <c r="L7705" s="4" t="s">
        <v>9</v>
      </c>
      <c r="M7705" s="4" t="s">
        <v>9</v>
      </c>
      <c r="N7705" s="4" t="s">
        <v>9</v>
      </c>
      <c r="O7705" s="4" t="s">
        <v>6</v>
      </c>
    </row>
    <row r="7706" spans="1:7">
      <c r="A7706" t="n">
        <v>61392</v>
      </c>
      <c r="B7706" s="11" t="n">
        <v>50</v>
      </c>
      <c r="C7706" s="7" t="n">
        <v>0</v>
      </c>
      <c r="D7706" s="7" t="n">
        <v>4546</v>
      </c>
      <c r="E7706" s="7" t="n">
        <v>0.600000023841858</v>
      </c>
      <c r="F7706" s="7" t="n">
        <v>500</v>
      </c>
      <c r="G7706" s="7" t="n">
        <v>0</v>
      </c>
      <c r="H7706" s="7" t="n">
        <v>-1069547520</v>
      </c>
      <c r="I7706" s="7" t="n">
        <v>1</v>
      </c>
      <c r="J7706" s="7" t="n">
        <v>1564</v>
      </c>
      <c r="K7706" s="7" t="n">
        <v>0</v>
      </c>
      <c r="L7706" s="7" t="n">
        <v>0</v>
      </c>
      <c r="M7706" s="7" t="n">
        <v>0</v>
      </c>
      <c r="N7706" s="7" t="n">
        <v>1106247680</v>
      </c>
      <c r="O7706" s="7" t="s">
        <v>13</v>
      </c>
    </row>
    <row r="7707" spans="1:7">
      <c r="A7707" t="s">
        <v>4</v>
      </c>
      <c r="B7707" s="4" t="s">
        <v>5</v>
      </c>
      <c r="C7707" s="4" t="s">
        <v>14</v>
      </c>
      <c r="D7707" s="4" t="s">
        <v>9</v>
      </c>
      <c r="E7707" s="4" t="s">
        <v>9</v>
      </c>
      <c r="F7707" s="4" t="s">
        <v>9</v>
      </c>
    </row>
    <row r="7708" spans="1:7">
      <c r="A7708" t="n">
        <v>61431</v>
      </c>
      <c r="B7708" s="11" t="n">
        <v>50</v>
      </c>
      <c r="C7708" s="7" t="n">
        <v>255</v>
      </c>
      <c r="D7708" s="7" t="n">
        <v>1050253722</v>
      </c>
      <c r="E7708" s="7" t="n">
        <v>1065353216</v>
      </c>
      <c r="F7708" s="7" t="n">
        <v>1045220557</v>
      </c>
    </row>
    <row r="7709" spans="1:7">
      <c r="A7709" t="s">
        <v>4</v>
      </c>
      <c r="B7709" s="4" t="s">
        <v>5</v>
      </c>
      <c r="C7709" s="4" t="s">
        <v>10</v>
      </c>
      <c r="D7709" s="4" t="s">
        <v>14</v>
      </c>
      <c r="E7709" s="4" t="s">
        <v>6</v>
      </c>
      <c r="F7709" s="4" t="s">
        <v>24</v>
      </c>
      <c r="G7709" s="4" t="s">
        <v>24</v>
      </c>
      <c r="H7709" s="4" t="s">
        <v>24</v>
      </c>
    </row>
    <row r="7710" spans="1:7">
      <c r="A7710" t="n">
        <v>61445</v>
      </c>
      <c r="B7710" s="60" t="n">
        <v>48</v>
      </c>
      <c r="C7710" s="7" t="n">
        <v>1564</v>
      </c>
      <c r="D7710" s="7" t="n">
        <v>0</v>
      </c>
      <c r="E7710" s="7" t="s">
        <v>460</v>
      </c>
      <c r="F7710" s="7" t="n">
        <v>-1</v>
      </c>
      <c r="G7710" s="7" t="n">
        <v>1</v>
      </c>
      <c r="H7710" s="7" t="n">
        <v>1.40129846432482e-45</v>
      </c>
    </row>
    <row r="7711" spans="1:7">
      <c r="A7711" t="s">
        <v>4</v>
      </c>
      <c r="B7711" s="4" t="s">
        <v>5</v>
      </c>
      <c r="C7711" s="4" t="s">
        <v>14</v>
      </c>
      <c r="D7711" s="4" t="s">
        <v>10</v>
      </c>
      <c r="E7711" s="4" t="s">
        <v>6</v>
      </c>
    </row>
    <row r="7712" spans="1:7">
      <c r="A7712" t="n">
        <v>61474</v>
      </c>
      <c r="B7712" s="57" t="n">
        <v>51</v>
      </c>
      <c r="C7712" s="7" t="n">
        <v>4</v>
      </c>
      <c r="D7712" s="7" t="n">
        <v>1564</v>
      </c>
      <c r="E7712" s="7" t="s">
        <v>76</v>
      </c>
    </row>
    <row r="7713" spans="1:19">
      <c r="A7713" t="s">
        <v>4</v>
      </c>
      <c r="B7713" s="4" t="s">
        <v>5</v>
      </c>
      <c r="C7713" s="4" t="s">
        <v>10</v>
      </c>
    </row>
    <row r="7714" spans="1:19">
      <c r="A7714" t="n">
        <v>61487</v>
      </c>
      <c r="B7714" s="41" t="n">
        <v>16</v>
      </c>
      <c r="C7714" s="7" t="n">
        <v>0</v>
      </c>
    </row>
    <row r="7715" spans="1:19">
      <c r="A7715" t="s">
        <v>4</v>
      </c>
      <c r="B7715" s="4" t="s">
        <v>5</v>
      </c>
      <c r="C7715" s="4" t="s">
        <v>10</v>
      </c>
      <c r="D7715" s="4" t="s">
        <v>14</v>
      </c>
      <c r="E7715" s="4" t="s">
        <v>9</v>
      </c>
      <c r="F7715" s="4" t="s">
        <v>50</v>
      </c>
      <c r="G7715" s="4" t="s">
        <v>14</v>
      </c>
      <c r="H7715" s="4" t="s">
        <v>14</v>
      </c>
      <c r="I7715" s="4" t="s">
        <v>14</v>
      </c>
    </row>
    <row r="7716" spans="1:19">
      <c r="A7716" t="n">
        <v>61490</v>
      </c>
      <c r="B7716" s="58" t="n">
        <v>26</v>
      </c>
      <c r="C7716" s="7" t="n">
        <v>1564</v>
      </c>
      <c r="D7716" s="7" t="n">
        <v>17</v>
      </c>
      <c r="E7716" s="7" t="n">
        <v>61176</v>
      </c>
      <c r="F7716" s="7" t="s">
        <v>551</v>
      </c>
      <c r="G7716" s="7" t="n">
        <v>8</v>
      </c>
      <c r="H7716" s="7" t="n">
        <v>2</v>
      </c>
      <c r="I7716" s="7" t="n">
        <v>0</v>
      </c>
    </row>
    <row r="7717" spans="1:19">
      <c r="A7717" t="s">
        <v>4</v>
      </c>
      <c r="B7717" s="4" t="s">
        <v>5</v>
      </c>
      <c r="C7717" s="4" t="s">
        <v>10</v>
      </c>
    </row>
    <row r="7718" spans="1:19">
      <c r="A7718" t="n">
        <v>61528</v>
      </c>
      <c r="B7718" s="41" t="n">
        <v>16</v>
      </c>
      <c r="C7718" s="7" t="n">
        <v>1000</v>
      </c>
    </row>
    <row r="7719" spans="1:19">
      <c r="A7719" t="s">
        <v>4</v>
      </c>
      <c r="B7719" s="4" t="s">
        <v>5</v>
      </c>
      <c r="C7719" s="4" t="s">
        <v>14</v>
      </c>
      <c r="D7719" s="4" t="s">
        <v>10</v>
      </c>
      <c r="E7719" s="4" t="s">
        <v>24</v>
      </c>
      <c r="F7719" s="4" t="s">
        <v>10</v>
      </c>
      <c r="G7719" s="4" t="s">
        <v>9</v>
      </c>
      <c r="H7719" s="4" t="s">
        <v>9</v>
      </c>
      <c r="I7719" s="4" t="s">
        <v>10</v>
      </c>
      <c r="J7719" s="4" t="s">
        <v>10</v>
      </c>
      <c r="K7719" s="4" t="s">
        <v>9</v>
      </c>
      <c r="L7719" s="4" t="s">
        <v>9</v>
      </c>
      <c r="M7719" s="4" t="s">
        <v>9</v>
      </c>
      <c r="N7719" s="4" t="s">
        <v>9</v>
      </c>
      <c r="O7719" s="4" t="s">
        <v>6</v>
      </c>
    </row>
    <row r="7720" spans="1:19">
      <c r="A7720" t="n">
        <v>61531</v>
      </c>
      <c r="B7720" s="11" t="n">
        <v>50</v>
      </c>
      <c r="C7720" s="7" t="n">
        <v>0</v>
      </c>
      <c r="D7720" s="7" t="n">
        <v>2119</v>
      </c>
      <c r="E7720" s="7" t="n">
        <v>0.699999988079071</v>
      </c>
      <c r="F7720" s="7" t="n">
        <v>0</v>
      </c>
      <c r="G7720" s="7" t="n">
        <v>0</v>
      </c>
      <c r="H7720" s="7" t="n">
        <v>-1069547520</v>
      </c>
      <c r="I7720" s="7" t="n">
        <v>1</v>
      </c>
      <c r="J7720" s="7" t="n">
        <v>1564</v>
      </c>
      <c r="K7720" s="7" t="n">
        <v>0</v>
      </c>
      <c r="L7720" s="7" t="n">
        <v>0</v>
      </c>
      <c r="M7720" s="7" t="n">
        <v>0</v>
      </c>
      <c r="N7720" s="7" t="n">
        <v>1120403456</v>
      </c>
      <c r="O7720" s="7" t="s">
        <v>13</v>
      </c>
    </row>
    <row r="7721" spans="1:19">
      <c r="A7721" t="s">
        <v>4</v>
      </c>
      <c r="B7721" s="4" t="s">
        <v>5</v>
      </c>
      <c r="C7721" s="4" t="s">
        <v>10</v>
      </c>
    </row>
    <row r="7722" spans="1:19">
      <c r="A7722" t="n">
        <v>61570</v>
      </c>
      <c r="B7722" s="41" t="n">
        <v>16</v>
      </c>
      <c r="C7722" s="7" t="n">
        <v>1000</v>
      </c>
    </row>
    <row r="7723" spans="1:19">
      <c r="A7723" t="s">
        <v>4</v>
      </c>
      <c r="B7723" s="4" t="s">
        <v>5</v>
      </c>
      <c r="C7723" s="4" t="s">
        <v>10</v>
      </c>
      <c r="D7723" s="4" t="s">
        <v>14</v>
      </c>
    </row>
    <row r="7724" spans="1:19">
      <c r="A7724" t="n">
        <v>61573</v>
      </c>
      <c r="B7724" s="69" t="n">
        <v>89</v>
      </c>
      <c r="C7724" s="7" t="n">
        <v>1564</v>
      </c>
      <c r="D7724" s="7" t="n">
        <v>0</v>
      </c>
    </row>
    <row r="7725" spans="1:19">
      <c r="A7725" t="s">
        <v>4</v>
      </c>
      <c r="B7725" s="4" t="s">
        <v>5</v>
      </c>
      <c r="C7725" s="4" t="s">
        <v>14</v>
      </c>
      <c r="D7725" s="4" t="s">
        <v>10</v>
      </c>
      <c r="E7725" s="4" t="s">
        <v>10</v>
      </c>
      <c r="F7725" s="4" t="s">
        <v>10</v>
      </c>
      <c r="G7725" s="4" t="s">
        <v>10</v>
      </c>
      <c r="H7725" s="4" t="s">
        <v>10</v>
      </c>
      <c r="I7725" s="4" t="s">
        <v>6</v>
      </c>
      <c r="J7725" s="4" t="s">
        <v>24</v>
      </c>
      <c r="K7725" s="4" t="s">
        <v>24</v>
      </c>
      <c r="L7725" s="4" t="s">
        <v>24</v>
      </c>
      <c r="M7725" s="4" t="s">
        <v>9</v>
      </c>
      <c r="N7725" s="4" t="s">
        <v>9</v>
      </c>
      <c r="O7725" s="4" t="s">
        <v>24</v>
      </c>
      <c r="P7725" s="4" t="s">
        <v>24</v>
      </c>
      <c r="Q7725" s="4" t="s">
        <v>24</v>
      </c>
      <c r="R7725" s="4" t="s">
        <v>24</v>
      </c>
      <c r="S7725" s="4" t="s">
        <v>14</v>
      </c>
    </row>
    <row r="7726" spans="1:19">
      <c r="A7726" t="n">
        <v>61577</v>
      </c>
      <c r="B7726" s="26" t="n">
        <v>39</v>
      </c>
      <c r="C7726" s="7" t="n">
        <v>12</v>
      </c>
      <c r="D7726" s="7" t="n">
        <v>65533</v>
      </c>
      <c r="E7726" s="7" t="n">
        <v>206</v>
      </c>
      <c r="F7726" s="7" t="n">
        <v>0</v>
      </c>
      <c r="G7726" s="7" t="n">
        <v>1565</v>
      </c>
      <c r="H7726" s="7" t="n">
        <v>257</v>
      </c>
      <c r="I7726" s="7" t="s">
        <v>410</v>
      </c>
      <c r="J7726" s="7" t="n">
        <v>0</v>
      </c>
      <c r="K7726" s="7" t="n">
        <v>0</v>
      </c>
      <c r="L7726" s="7" t="n">
        <v>0</v>
      </c>
      <c r="M7726" s="7" t="n">
        <v>0</v>
      </c>
      <c r="N7726" s="7" t="n">
        <v>1133248512</v>
      </c>
      <c r="O7726" s="7" t="n">
        <v>0</v>
      </c>
      <c r="P7726" s="7" t="n">
        <v>1</v>
      </c>
      <c r="Q7726" s="7" t="n">
        <v>1</v>
      </c>
      <c r="R7726" s="7" t="n">
        <v>1</v>
      </c>
      <c r="S7726" s="7" t="n">
        <v>255</v>
      </c>
    </row>
    <row r="7727" spans="1:19">
      <c r="A7727" t="s">
        <v>4</v>
      </c>
      <c r="B7727" s="4" t="s">
        <v>5</v>
      </c>
      <c r="C7727" s="4" t="s">
        <v>10</v>
      </c>
    </row>
    <row r="7728" spans="1:19">
      <c r="A7728" t="n">
        <v>61638</v>
      </c>
      <c r="B7728" s="41" t="n">
        <v>16</v>
      </c>
      <c r="C7728" s="7" t="n">
        <v>500</v>
      </c>
    </row>
    <row r="7729" spans="1:19">
      <c r="A7729" t="s">
        <v>4</v>
      </c>
      <c r="B7729" s="4" t="s">
        <v>5</v>
      </c>
      <c r="C7729" s="4" t="s">
        <v>10</v>
      </c>
      <c r="D7729" s="4" t="s">
        <v>14</v>
      </c>
      <c r="E7729" s="4" t="s">
        <v>6</v>
      </c>
      <c r="F7729" s="4" t="s">
        <v>24</v>
      </c>
      <c r="G7729" s="4" t="s">
        <v>24</v>
      </c>
      <c r="H7729" s="4" t="s">
        <v>24</v>
      </c>
    </row>
    <row r="7730" spans="1:19">
      <c r="A7730" t="n">
        <v>61641</v>
      </c>
      <c r="B7730" s="60" t="n">
        <v>48</v>
      </c>
      <c r="C7730" s="7" t="n">
        <v>1565</v>
      </c>
      <c r="D7730" s="7" t="n">
        <v>0</v>
      </c>
      <c r="E7730" s="7" t="s">
        <v>521</v>
      </c>
      <c r="F7730" s="7" t="n">
        <v>0.800000011920929</v>
      </c>
      <c r="G7730" s="7" t="n">
        <v>1</v>
      </c>
      <c r="H7730" s="7" t="n">
        <v>1.40129846432482e-45</v>
      </c>
    </row>
    <row r="7731" spans="1:19">
      <c r="A7731" t="s">
        <v>4</v>
      </c>
      <c r="B7731" s="4" t="s">
        <v>5</v>
      </c>
      <c r="C7731" s="4" t="s">
        <v>14</v>
      </c>
      <c r="D7731" s="4" t="s">
        <v>10</v>
      </c>
      <c r="E7731" s="4" t="s">
        <v>24</v>
      </c>
      <c r="F7731" s="4" t="s">
        <v>10</v>
      </c>
      <c r="G7731" s="4" t="s">
        <v>9</v>
      </c>
      <c r="H7731" s="4" t="s">
        <v>9</v>
      </c>
      <c r="I7731" s="4" t="s">
        <v>10</v>
      </c>
      <c r="J7731" s="4" t="s">
        <v>10</v>
      </c>
      <c r="K7731" s="4" t="s">
        <v>9</v>
      </c>
      <c r="L7731" s="4" t="s">
        <v>9</v>
      </c>
      <c r="M7731" s="4" t="s">
        <v>9</v>
      </c>
      <c r="N7731" s="4" t="s">
        <v>9</v>
      </c>
      <c r="O7731" s="4" t="s">
        <v>6</v>
      </c>
    </row>
    <row r="7732" spans="1:19">
      <c r="A7732" t="n">
        <v>61670</v>
      </c>
      <c r="B7732" s="11" t="n">
        <v>50</v>
      </c>
      <c r="C7732" s="7" t="n">
        <v>0</v>
      </c>
      <c r="D7732" s="7" t="n">
        <v>4283</v>
      </c>
      <c r="E7732" s="7" t="n">
        <v>0.699999988079071</v>
      </c>
      <c r="F7732" s="7" t="n">
        <v>0</v>
      </c>
      <c r="G7732" s="7" t="n">
        <v>0</v>
      </c>
      <c r="H7732" s="7" t="n">
        <v>1073741824</v>
      </c>
      <c r="I7732" s="7" t="n">
        <v>1</v>
      </c>
      <c r="J7732" s="7" t="n">
        <v>1565</v>
      </c>
      <c r="K7732" s="7" t="n">
        <v>0</v>
      </c>
      <c r="L7732" s="7" t="n">
        <v>0</v>
      </c>
      <c r="M7732" s="7" t="n">
        <v>0</v>
      </c>
      <c r="N7732" s="7" t="n">
        <v>1114636288</v>
      </c>
      <c r="O7732" s="7" t="s">
        <v>13</v>
      </c>
    </row>
    <row r="7733" spans="1:19">
      <c r="A7733" t="s">
        <v>4</v>
      </c>
      <c r="B7733" s="4" t="s">
        <v>5</v>
      </c>
      <c r="C7733" s="4" t="s">
        <v>14</v>
      </c>
      <c r="D7733" s="4" t="s">
        <v>9</v>
      </c>
      <c r="E7733" s="4" t="s">
        <v>9</v>
      </c>
      <c r="F7733" s="4" t="s">
        <v>9</v>
      </c>
    </row>
    <row r="7734" spans="1:19">
      <c r="A7734" t="n">
        <v>61709</v>
      </c>
      <c r="B7734" s="11" t="n">
        <v>50</v>
      </c>
      <c r="C7734" s="7" t="n">
        <v>255</v>
      </c>
      <c r="D7734" s="7" t="n">
        <v>1050253722</v>
      </c>
      <c r="E7734" s="7" t="n">
        <v>1065353216</v>
      </c>
      <c r="F7734" s="7" t="n">
        <v>1045220557</v>
      </c>
    </row>
    <row r="7735" spans="1:19">
      <c r="A7735" t="s">
        <v>4</v>
      </c>
      <c r="B7735" s="4" t="s">
        <v>5</v>
      </c>
      <c r="C7735" s="4" t="s">
        <v>14</v>
      </c>
      <c r="D7735" s="4" t="s">
        <v>10</v>
      </c>
      <c r="E7735" s="4" t="s">
        <v>6</v>
      </c>
    </row>
    <row r="7736" spans="1:19">
      <c r="A7736" t="n">
        <v>61723</v>
      </c>
      <c r="B7736" s="57" t="n">
        <v>51</v>
      </c>
      <c r="C7736" s="7" t="n">
        <v>4</v>
      </c>
      <c r="D7736" s="7" t="n">
        <v>1565</v>
      </c>
      <c r="E7736" s="7" t="s">
        <v>76</v>
      </c>
    </row>
    <row r="7737" spans="1:19">
      <c r="A7737" t="s">
        <v>4</v>
      </c>
      <c r="B7737" s="4" t="s">
        <v>5</v>
      </c>
      <c r="C7737" s="4" t="s">
        <v>10</v>
      </c>
    </row>
    <row r="7738" spans="1:19">
      <c r="A7738" t="n">
        <v>61736</v>
      </c>
      <c r="B7738" s="41" t="n">
        <v>16</v>
      </c>
      <c r="C7738" s="7" t="n">
        <v>0</v>
      </c>
    </row>
    <row r="7739" spans="1:19">
      <c r="A7739" t="s">
        <v>4</v>
      </c>
      <c r="B7739" s="4" t="s">
        <v>5</v>
      </c>
      <c r="C7739" s="4" t="s">
        <v>10</v>
      </c>
      <c r="D7739" s="4" t="s">
        <v>14</v>
      </c>
      <c r="E7739" s="4" t="s">
        <v>9</v>
      </c>
      <c r="F7739" s="4" t="s">
        <v>50</v>
      </c>
      <c r="G7739" s="4" t="s">
        <v>14</v>
      </c>
      <c r="H7739" s="4" t="s">
        <v>14</v>
      </c>
      <c r="I7739" s="4" t="s">
        <v>14</v>
      </c>
    </row>
    <row r="7740" spans="1:19">
      <c r="A7740" t="n">
        <v>61739</v>
      </c>
      <c r="B7740" s="58" t="n">
        <v>26</v>
      </c>
      <c r="C7740" s="7" t="n">
        <v>1565</v>
      </c>
      <c r="D7740" s="7" t="n">
        <v>17</v>
      </c>
      <c r="E7740" s="7" t="n">
        <v>61177</v>
      </c>
      <c r="F7740" s="7" t="s">
        <v>552</v>
      </c>
      <c r="G7740" s="7" t="n">
        <v>8</v>
      </c>
      <c r="H7740" s="7" t="n">
        <v>2</v>
      </c>
      <c r="I7740" s="7" t="n">
        <v>0</v>
      </c>
    </row>
    <row r="7741" spans="1:19">
      <c r="A7741" t="s">
        <v>4</v>
      </c>
      <c r="B7741" s="4" t="s">
        <v>5</v>
      </c>
      <c r="C7741" s="4" t="s">
        <v>10</v>
      </c>
    </row>
    <row r="7742" spans="1:19">
      <c r="A7742" t="n">
        <v>61767</v>
      </c>
      <c r="B7742" s="41" t="n">
        <v>16</v>
      </c>
      <c r="C7742" s="7" t="n">
        <v>2000</v>
      </c>
    </row>
    <row r="7743" spans="1:19">
      <c r="A7743" t="s">
        <v>4</v>
      </c>
      <c r="B7743" s="4" t="s">
        <v>5</v>
      </c>
      <c r="C7743" s="4" t="s">
        <v>10</v>
      </c>
      <c r="D7743" s="4" t="s">
        <v>14</v>
      </c>
    </row>
    <row r="7744" spans="1:19">
      <c r="A7744" t="n">
        <v>61770</v>
      </c>
      <c r="B7744" s="69" t="n">
        <v>89</v>
      </c>
      <c r="C7744" s="7" t="n">
        <v>1565</v>
      </c>
      <c r="D7744" s="7" t="n">
        <v>0</v>
      </c>
    </row>
    <row r="7745" spans="1:15">
      <c r="A7745" t="s">
        <v>4</v>
      </c>
      <c r="B7745" s="4" t="s">
        <v>5</v>
      </c>
      <c r="C7745" s="4" t="s">
        <v>10</v>
      </c>
      <c r="D7745" s="4" t="s">
        <v>14</v>
      </c>
    </row>
    <row r="7746" spans="1:15">
      <c r="A7746" t="n">
        <v>61774</v>
      </c>
      <c r="B7746" s="69" t="n">
        <v>89</v>
      </c>
      <c r="C7746" s="7" t="n">
        <v>65533</v>
      </c>
      <c r="D7746" s="7" t="n">
        <v>1</v>
      </c>
    </row>
    <row r="7747" spans="1:15">
      <c r="A7747" t="s">
        <v>4</v>
      </c>
      <c r="B7747" s="4" t="s">
        <v>5</v>
      </c>
      <c r="C7747" s="4" t="s">
        <v>9</v>
      </c>
    </row>
    <row r="7748" spans="1:15">
      <c r="A7748" t="n">
        <v>61778</v>
      </c>
      <c r="B7748" s="44" t="n">
        <v>15</v>
      </c>
      <c r="C7748" s="7" t="n">
        <v>256</v>
      </c>
    </row>
    <row r="7749" spans="1:15">
      <c r="A7749" t="s">
        <v>4</v>
      </c>
      <c r="B7749" s="4" t="s">
        <v>5</v>
      </c>
      <c r="C7749" s="4" t="s">
        <v>14</v>
      </c>
      <c r="D7749" s="4" t="s">
        <v>24</v>
      </c>
      <c r="E7749" s="4" t="s">
        <v>10</v>
      </c>
      <c r="F7749" s="4" t="s">
        <v>14</v>
      </c>
    </row>
    <row r="7750" spans="1:15">
      <c r="A7750" t="n">
        <v>61783</v>
      </c>
      <c r="B7750" s="14" t="n">
        <v>49</v>
      </c>
      <c r="C7750" s="7" t="n">
        <v>3</v>
      </c>
      <c r="D7750" s="7" t="n">
        <v>0.699999988079071</v>
      </c>
      <c r="E7750" s="7" t="n">
        <v>500</v>
      </c>
      <c r="F7750" s="7" t="n">
        <v>0</v>
      </c>
    </row>
    <row r="7751" spans="1:15">
      <c r="A7751" t="s">
        <v>4</v>
      </c>
      <c r="B7751" s="4" t="s">
        <v>5</v>
      </c>
      <c r="C7751" s="4" t="s">
        <v>14</v>
      </c>
      <c r="D7751" s="4" t="s">
        <v>10</v>
      </c>
      <c r="E7751" s="4" t="s">
        <v>10</v>
      </c>
    </row>
    <row r="7752" spans="1:15">
      <c r="A7752" t="n">
        <v>61792</v>
      </c>
      <c r="B7752" s="11" t="n">
        <v>50</v>
      </c>
      <c r="C7752" s="7" t="n">
        <v>1</v>
      </c>
      <c r="D7752" s="7" t="n">
        <v>2007</v>
      </c>
      <c r="E7752" s="7" t="n">
        <v>500</v>
      </c>
    </row>
    <row r="7753" spans="1:15">
      <c r="A7753" t="s">
        <v>4</v>
      </c>
      <c r="B7753" s="4" t="s">
        <v>5</v>
      </c>
      <c r="C7753" s="4" t="s">
        <v>14</v>
      </c>
      <c r="D7753" s="4" t="s">
        <v>10</v>
      </c>
      <c r="E7753" s="4" t="s">
        <v>24</v>
      </c>
    </row>
    <row r="7754" spans="1:15">
      <c r="A7754" t="n">
        <v>61798</v>
      </c>
      <c r="B7754" s="37" t="n">
        <v>58</v>
      </c>
      <c r="C7754" s="7" t="n">
        <v>101</v>
      </c>
      <c r="D7754" s="7" t="n">
        <v>300</v>
      </c>
      <c r="E7754" s="7" t="n">
        <v>1</v>
      </c>
    </row>
    <row r="7755" spans="1:15">
      <c r="A7755" t="s">
        <v>4</v>
      </c>
      <c r="B7755" s="4" t="s">
        <v>5</v>
      </c>
      <c r="C7755" s="4" t="s">
        <v>14</v>
      </c>
      <c r="D7755" s="4" t="s">
        <v>10</v>
      </c>
    </row>
    <row r="7756" spans="1:15">
      <c r="A7756" t="n">
        <v>61806</v>
      </c>
      <c r="B7756" s="37" t="n">
        <v>58</v>
      </c>
      <c r="C7756" s="7" t="n">
        <v>254</v>
      </c>
      <c r="D7756" s="7" t="n">
        <v>0</v>
      </c>
    </row>
    <row r="7757" spans="1:15">
      <c r="A7757" t="s">
        <v>4</v>
      </c>
      <c r="B7757" s="4" t="s">
        <v>5</v>
      </c>
      <c r="C7757" s="4" t="s">
        <v>14</v>
      </c>
      <c r="D7757" s="4" t="s">
        <v>14</v>
      </c>
      <c r="E7757" s="4" t="s">
        <v>24</v>
      </c>
      <c r="F7757" s="4" t="s">
        <v>24</v>
      </c>
      <c r="G7757" s="4" t="s">
        <v>24</v>
      </c>
      <c r="H7757" s="4" t="s">
        <v>10</v>
      </c>
    </row>
    <row r="7758" spans="1:15">
      <c r="A7758" t="n">
        <v>61810</v>
      </c>
      <c r="B7758" s="66" t="n">
        <v>45</v>
      </c>
      <c r="C7758" s="7" t="n">
        <v>2</v>
      </c>
      <c r="D7758" s="7" t="n">
        <v>3</v>
      </c>
      <c r="E7758" s="7" t="n">
        <v>-94.1399993896484</v>
      </c>
      <c r="F7758" s="7" t="n">
        <v>0.439999997615814</v>
      </c>
      <c r="G7758" s="7" t="n">
        <v>151.110000610352</v>
      </c>
      <c r="H7758" s="7" t="n">
        <v>0</v>
      </c>
    </row>
    <row r="7759" spans="1:15">
      <c r="A7759" t="s">
        <v>4</v>
      </c>
      <c r="B7759" s="4" t="s">
        <v>5</v>
      </c>
      <c r="C7759" s="4" t="s">
        <v>14</v>
      </c>
      <c r="D7759" s="4" t="s">
        <v>14</v>
      </c>
      <c r="E7759" s="4" t="s">
        <v>24</v>
      </c>
      <c r="F7759" s="4" t="s">
        <v>24</v>
      </c>
      <c r="G7759" s="4" t="s">
        <v>24</v>
      </c>
      <c r="H7759" s="4" t="s">
        <v>10</v>
      </c>
      <c r="I7759" s="4" t="s">
        <v>14</v>
      </c>
    </row>
    <row r="7760" spans="1:15">
      <c r="A7760" t="n">
        <v>61827</v>
      </c>
      <c r="B7760" s="66" t="n">
        <v>45</v>
      </c>
      <c r="C7760" s="7" t="n">
        <v>4</v>
      </c>
      <c r="D7760" s="7" t="n">
        <v>3</v>
      </c>
      <c r="E7760" s="7" t="n">
        <v>2.4300000667572</v>
      </c>
      <c r="F7760" s="7" t="n">
        <v>320.100006103516</v>
      </c>
      <c r="G7760" s="7" t="n">
        <v>10</v>
      </c>
      <c r="H7760" s="7" t="n">
        <v>0</v>
      </c>
      <c r="I7760" s="7" t="n">
        <v>1</v>
      </c>
    </row>
    <row r="7761" spans="1:9">
      <c r="A7761" t="s">
        <v>4</v>
      </c>
      <c r="B7761" s="4" t="s">
        <v>5</v>
      </c>
      <c r="C7761" s="4" t="s">
        <v>14</v>
      </c>
      <c r="D7761" s="4" t="s">
        <v>14</v>
      </c>
      <c r="E7761" s="4" t="s">
        <v>24</v>
      </c>
      <c r="F7761" s="4" t="s">
        <v>10</v>
      </c>
    </row>
    <row r="7762" spans="1:9">
      <c r="A7762" t="n">
        <v>61845</v>
      </c>
      <c r="B7762" s="66" t="n">
        <v>45</v>
      </c>
      <c r="C7762" s="7" t="n">
        <v>5</v>
      </c>
      <c r="D7762" s="7" t="n">
        <v>3</v>
      </c>
      <c r="E7762" s="7" t="n">
        <v>6.30000019073486</v>
      </c>
      <c r="F7762" s="7" t="n">
        <v>0</v>
      </c>
    </row>
    <row r="7763" spans="1:9">
      <c r="A7763" t="s">
        <v>4</v>
      </c>
      <c r="B7763" s="4" t="s">
        <v>5</v>
      </c>
      <c r="C7763" s="4" t="s">
        <v>14</v>
      </c>
      <c r="D7763" s="4" t="s">
        <v>14</v>
      </c>
      <c r="E7763" s="4" t="s">
        <v>24</v>
      </c>
      <c r="F7763" s="4" t="s">
        <v>10</v>
      </c>
    </row>
    <row r="7764" spans="1:9">
      <c r="A7764" t="n">
        <v>61854</v>
      </c>
      <c r="B7764" s="66" t="n">
        <v>45</v>
      </c>
      <c r="C7764" s="7" t="n">
        <v>11</v>
      </c>
      <c r="D7764" s="7" t="n">
        <v>3</v>
      </c>
      <c r="E7764" s="7" t="n">
        <v>20.8999996185303</v>
      </c>
      <c r="F7764" s="7" t="n">
        <v>0</v>
      </c>
    </row>
    <row r="7765" spans="1:9">
      <c r="A7765" t="s">
        <v>4</v>
      </c>
      <c r="B7765" s="4" t="s">
        <v>5</v>
      </c>
      <c r="C7765" s="4" t="s">
        <v>14</v>
      </c>
      <c r="D7765" s="4" t="s">
        <v>14</v>
      </c>
      <c r="E7765" s="4" t="s">
        <v>24</v>
      </c>
      <c r="F7765" s="4" t="s">
        <v>24</v>
      </c>
      <c r="G7765" s="4" t="s">
        <v>24</v>
      </c>
      <c r="H7765" s="4" t="s">
        <v>10</v>
      </c>
    </row>
    <row r="7766" spans="1:9">
      <c r="A7766" t="n">
        <v>61863</v>
      </c>
      <c r="B7766" s="66" t="n">
        <v>45</v>
      </c>
      <c r="C7766" s="7" t="n">
        <v>2</v>
      </c>
      <c r="D7766" s="7" t="n">
        <v>3</v>
      </c>
      <c r="E7766" s="7" t="n">
        <v>-94.3199996948242</v>
      </c>
      <c r="F7766" s="7" t="n">
        <v>0.439999997615814</v>
      </c>
      <c r="G7766" s="7" t="n">
        <v>150.910003662109</v>
      </c>
      <c r="H7766" s="7" t="n">
        <v>15000</v>
      </c>
    </row>
    <row r="7767" spans="1:9">
      <c r="A7767" t="s">
        <v>4</v>
      </c>
      <c r="B7767" s="4" t="s">
        <v>5</v>
      </c>
      <c r="C7767" s="4" t="s">
        <v>14</v>
      </c>
      <c r="D7767" s="4" t="s">
        <v>14</v>
      </c>
      <c r="E7767" s="4" t="s">
        <v>24</v>
      </c>
      <c r="F7767" s="4" t="s">
        <v>24</v>
      </c>
      <c r="G7767" s="4" t="s">
        <v>24</v>
      </c>
      <c r="H7767" s="4" t="s">
        <v>10</v>
      </c>
      <c r="I7767" s="4" t="s">
        <v>14</v>
      </c>
    </row>
    <row r="7768" spans="1:9">
      <c r="A7768" t="n">
        <v>61880</v>
      </c>
      <c r="B7768" s="66" t="n">
        <v>45</v>
      </c>
      <c r="C7768" s="7" t="n">
        <v>4</v>
      </c>
      <c r="D7768" s="7" t="n">
        <v>3</v>
      </c>
      <c r="E7768" s="7" t="n">
        <v>2.4300000667572</v>
      </c>
      <c r="F7768" s="7" t="n">
        <v>311.779998779297</v>
      </c>
      <c r="G7768" s="7" t="n">
        <v>10</v>
      </c>
      <c r="H7768" s="7" t="n">
        <v>15000</v>
      </c>
      <c r="I7768" s="7" t="n">
        <v>1</v>
      </c>
    </row>
    <row r="7769" spans="1:9">
      <c r="A7769" t="s">
        <v>4</v>
      </c>
      <c r="B7769" s="4" t="s">
        <v>5</v>
      </c>
      <c r="C7769" s="4" t="s">
        <v>14</v>
      </c>
      <c r="D7769" s="4" t="s">
        <v>14</v>
      </c>
      <c r="E7769" s="4" t="s">
        <v>24</v>
      </c>
      <c r="F7769" s="4" t="s">
        <v>10</v>
      </c>
    </row>
    <row r="7770" spans="1:9">
      <c r="A7770" t="n">
        <v>61898</v>
      </c>
      <c r="B7770" s="66" t="n">
        <v>45</v>
      </c>
      <c r="C7770" s="7" t="n">
        <v>5</v>
      </c>
      <c r="D7770" s="7" t="n">
        <v>3</v>
      </c>
      <c r="E7770" s="7" t="n">
        <v>4.30000019073486</v>
      </c>
      <c r="F7770" s="7" t="n">
        <v>15000</v>
      </c>
    </row>
    <row r="7771" spans="1:9">
      <c r="A7771" t="s">
        <v>4</v>
      </c>
      <c r="B7771" s="4" t="s">
        <v>5</v>
      </c>
      <c r="C7771" s="4" t="s">
        <v>14</v>
      </c>
      <c r="D7771" s="4" t="s">
        <v>14</v>
      </c>
      <c r="E7771" s="4" t="s">
        <v>24</v>
      </c>
      <c r="F7771" s="4" t="s">
        <v>10</v>
      </c>
    </row>
    <row r="7772" spans="1:9">
      <c r="A7772" t="n">
        <v>61907</v>
      </c>
      <c r="B7772" s="66" t="n">
        <v>45</v>
      </c>
      <c r="C7772" s="7" t="n">
        <v>11</v>
      </c>
      <c r="D7772" s="7" t="n">
        <v>3</v>
      </c>
      <c r="E7772" s="7" t="n">
        <v>20.8999996185303</v>
      </c>
      <c r="F7772" s="7" t="n">
        <v>15000</v>
      </c>
    </row>
    <row r="7773" spans="1:9">
      <c r="A7773" t="s">
        <v>4</v>
      </c>
      <c r="B7773" s="4" t="s">
        <v>5</v>
      </c>
      <c r="C7773" s="4" t="s">
        <v>14</v>
      </c>
    </row>
    <row r="7774" spans="1:9">
      <c r="A7774" t="n">
        <v>61916</v>
      </c>
      <c r="B7774" s="72" t="n">
        <v>116</v>
      </c>
      <c r="C7774" s="7" t="n">
        <v>0</v>
      </c>
    </row>
    <row r="7775" spans="1:9">
      <c r="A7775" t="s">
        <v>4</v>
      </c>
      <c r="B7775" s="4" t="s">
        <v>5</v>
      </c>
      <c r="C7775" s="4" t="s">
        <v>14</v>
      </c>
      <c r="D7775" s="4" t="s">
        <v>10</v>
      </c>
    </row>
    <row r="7776" spans="1:9">
      <c r="A7776" t="n">
        <v>61918</v>
      </c>
      <c r="B7776" s="72" t="n">
        <v>116</v>
      </c>
      <c r="C7776" s="7" t="n">
        <v>2</v>
      </c>
      <c r="D7776" s="7" t="n">
        <v>1</v>
      </c>
    </row>
    <row r="7777" spans="1:9">
      <c r="A7777" t="s">
        <v>4</v>
      </c>
      <c r="B7777" s="4" t="s">
        <v>5</v>
      </c>
      <c r="C7777" s="4" t="s">
        <v>14</v>
      </c>
      <c r="D7777" s="4" t="s">
        <v>9</v>
      </c>
    </row>
    <row r="7778" spans="1:9">
      <c r="A7778" t="n">
        <v>61922</v>
      </c>
      <c r="B7778" s="72" t="n">
        <v>116</v>
      </c>
      <c r="C7778" s="7" t="n">
        <v>5</v>
      </c>
      <c r="D7778" s="7" t="n">
        <v>1148846080</v>
      </c>
    </row>
    <row r="7779" spans="1:9">
      <c r="A7779" t="s">
        <v>4</v>
      </c>
      <c r="B7779" s="4" t="s">
        <v>5</v>
      </c>
      <c r="C7779" s="4" t="s">
        <v>14</v>
      </c>
      <c r="D7779" s="4" t="s">
        <v>10</v>
      </c>
    </row>
    <row r="7780" spans="1:9">
      <c r="A7780" t="n">
        <v>61928</v>
      </c>
      <c r="B7780" s="72" t="n">
        <v>116</v>
      </c>
      <c r="C7780" s="7" t="n">
        <v>6</v>
      </c>
      <c r="D7780" s="7" t="n">
        <v>1</v>
      </c>
    </row>
    <row r="7781" spans="1:9">
      <c r="A7781" t="s">
        <v>4</v>
      </c>
      <c r="B7781" s="4" t="s">
        <v>5</v>
      </c>
      <c r="C7781" s="4" t="s">
        <v>14</v>
      </c>
      <c r="D7781" s="4" t="s">
        <v>10</v>
      </c>
      <c r="E7781" s="4" t="s">
        <v>6</v>
      </c>
      <c r="F7781" s="4" t="s">
        <v>6</v>
      </c>
      <c r="G7781" s="4" t="s">
        <v>14</v>
      </c>
    </row>
    <row r="7782" spans="1:9">
      <c r="A7782" t="n">
        <v>61932</v>
      </c>
      <c r="B7782" s="25" t="n">
        <v>32</v>
      </c>
      <c r="C7782" s="7" t="n">
        <v>0</v>
      </c>
      <c r="D7782" s="7" t="n">
        <v>65533</v>
      </c>
      <c r="E7782" s="7" t="s">
        <v>42</v>
      </c>
      <c r="F7782" s="7" t="s">
        <v>544</v>
      </c>
      <c r="G7782" s="7" t="n">
        <v>1</v>
      </c>
    </row>
    <row r="7783" spans="1:9">
      <c r="A7783" t="s">
        <v>4</v>
      </c>
      <c r="B7783" s="4" t="s">
        <v>5</v>
      </c>
      <c r="C7783" s="4" t="s">
        <v>10</v>
      </c>
      <c r="D7783" s="4" t="s">
        <v>14</v>
      </c>
      <c r="E7783" s="4" t="s">
        <v>6</v>
      </c>
      <c r="F7783" s="4" t="s">
        <v>24</v>
      </c>
      <c r="G7783" s="4" t="s">
        <v>24</v>
      </c>
      <c r="H7783" s="4" t="s">
        <v>24</v>
      </c>
    </row>
    <row r="7784" spans="1:9">
      <c r="A7784" t="n">
        <v>61949</v>
      </c>
      <c r="B7784" s="60" t="n">
        <v>48</v>
      </c>
      <c r="C7784" s="7" t="n">
        <v>7033</v>
      </c>
      <c r="D7784" s="7" t="n">
        <v>0</v>
      </c>
      <c r="E7784" s="7" t="s">
        <v>455</v>
      </c>
      <c r="F7784" s="7" t="n">
        <v>-1</v>
      </c>
      <c r="G7784" s="7" t="n">
        <v>1</v>
      </c>
      <c r="H7784" s="7" t="n">
        <v>1.40129846432482e-45</v>
      </c>
    </row>
    <row r="7785" spans="1:9">
      <c r="A7785" t="s">
        <v>4</v>
      </c>
      <c r="B7785" s="4" t="s">
        <v>5</v>
      </c>
      <c r="C7785" s="4" t="s">
        <v>10</v>
      </c>
      <c r="D7785" s="4" t="s">
        <v>24</v>
      </c>
      <c r="E7785" s="4" t="s">
        <v>24</v>
      </c>
      <c r="F7785" s="4" t="s">
        <v>24</v>
      </c>
      <c r="G7785" s="4" t="s">
        <v>24</v>
      </c>
    </row>
    <row r="7786" spans="1:9">
      <c r="A7786" t="n">
        <v>61976</v>
      </c>
      <c r="B7786" s="51" t="n">
        <v>46</v>
      </c>
      <c r="C7786" s="7" t="n">
        <v>7033</v>
      </c>
      <c r="D7786" s="7" t="n">
        <v>-98.3000030517578</v>
      </c>
      <c r="E7786" s="7" t="n">
        <v>-1.1599999666214</v>
      </c>
      <c r="F7786" s="7" t="n">
        <v>146.259994506836</v>
      </c>
      <c r="G7786" s="7" t="n">
        <v>138.199996948242</v>
      </c>
    </row>
    <row r="7787" spans="1:9">
      <c r="A7787" t="s">
        <v>4</v>
      </c>
      <c r="B7787" s="4" t="s">
        <v>5</v>
      </c>
      <c r="C7787" s="4" t="s">
        <v>10</v>
      </c>
      <c r="D7787" s="4" t="s">
        <v>24</v>
      </c>
      <c r="E7787" s="4" t="s">
        <v>24</v>
      </c>
      <c r="F7787" s="4" t="s">
        <v>24</v>
      </c>
      <c r="G7787" s="4" t="s">
        <v>10</v>
      </c>
      <c r="H7787" s="4" t="s">
        <v>10</v>
      </c>
    </row>
    <row r="7788" spans="1:9">
      <c r="A7788" t="n">
        <v>61995</v>
      </c>
      <c r="B7788" s="53" t="n">
        <v>60</v>
      </c>
      <c r="C7788" s="7" t="n">
        <v>7033</v>
      </c>
      <c r="D7788" s="7" t="n">
        <v>0</v>
      </c>
      <c r="E7788" s="7" t="n">
        <v>0</v>
      </c>
      <c r="F7788" s="7" t="n">
        <v>0</v>
      </c>
      <c r="G7788" s="7" t="n">
        <v>0</v>
      </c>
      <c r="H7788" s="7" t="n">
        <v>1</v>
      </c>
    </row>
    <row r="7789" spans="1:9">
      <c r="A7789" t="s">
        <v>4</v>
      </c>
      <c r="B7789" s="4" t="s">
        <v>5</v>
      </c>
      <c r="C7789" s="4" t="s">
        <v>10</v>
      </c>
      <c r="D7789" s="4" t="s">
        <v>24</v>
      </c>
      <c r="E7789" s="4" t="s">
        <v>24</v>
      </c>
      <c r="F7789" s="4" t="s">
        <v>24</v>
      </c>
      <c r="G7789" s="4" t="s">
        <v>10</v>
      </c>
      <c r="H7789" s="4" t="s">
        <v>10</v>
      </c>
    </row>
    <row r="7790" spans="1:9">
      <c r="A7790" t="n">
        <v>62014</v>
      </c>
      <c r="B7790" s="53" t="n">
        <v>60</v>
      </c>
      <c r="C7790" s="7" t="n">
        <v>7033</v>
      </c>
      <c r="D7790" s="7" t="n">
        <v>0</v>
      </c>
      <c r="E7790" s="7" t="n">
        <v>0</v>
      </c>
      <c r="F7790" s="7" t="n">
        <v>0</v>
      </c>
      <c r="G7790" s="7" t="n">
        <v>0</v>
      </c>
      <c r="H7790" s="7" t="n">
        <v>0</v>
      </c>
    </row>
    <row r="7791" spans="1:9">
      <c r="A7791" t="s">
        <v>4</v>
      </c>
      <c r="B7791" s="4" t="s">
        <v>5</v>
      </c>
      <c r="C7791" s="4" t="s">
        <v>10</v>
      </c>
      <c r="D7791" s="4" t="s">
        <v>10</v>
      </c>
      <c r="E7791" s="4" t="s">
        <v>10</v>
      </c>
    </row>
    <row r="7792" spans="1:9">
      <c r="A7792" t="n">
        <v>62033</v>
      </c>
      <c r="B7792" s="73" t="n">
        <v>61</v>
      </c>
      <c r="C7792" s="7" t="n">
        <v>7033</v>
      </c>
      <c r="D7792" s="7" t="n">
        <v>65533</v>
      </c>
      <c r="E7792" s="7" t="n">
        <v>0</v>
      </c>
    </row>
    <row r="7793" spans="1:8">
      <c r="A7793" t="s">
        <v>4</v>
      </c>
      <c r="B7793" s="4" t="s">
        <v>5</v>
      </c>
      <c r="C7793" s="4" t="s">
        <v>10</v>
      </c>
      <c r="D7793" s="4" t="s">
        <v>24</v>
      </c>
      <c r="E7793" s="4" t="s">
        <v>24</v>
      </c>
      <c r="F7793" s="4" t="s">
        <v>24</v>
      </c>
      <c r="G7793" s="4" t="s">
        <v>24</v>
      </c>
    </row>
    <row r="7794" spans="1:8">
      <c r="A7794" t="n">
        <v>62040</v>
      </c>
      <c r="B7794" s="51" t="n">
        <v>46</v>
      </c>
      <c r="C7794" s="7" t="n">
        <v>2</v>
      </c>
      <c r="D7794" s="7" t="n">
        <v>-93.25</v>
      </c>
      <c r="E7794" s="7" t="n">
        <v>-1.1599999666214</v>
      </c>
      <c r="F7794" s="7" t="n">
        <v>149.360000610352</v>
      </c>
      <c r="G7794" s="7" t="n">
        <v>154.399993896484</v>
      </c>
    </row>
    <row r="7795" spans="1:8">
      <c r="A7795" t="s">
        <v>4</v>
      </c>
      <c r="B7795" s="4" t="s">
        <v>5</v>
      </c>
      <c r="C7795" s="4" t="s">
        <v>10</v>
      </c>
      <c r="D7795" s="4" t="s">
        <v>24</v>
      </c>
      <c r="E7795" s="4" t="s">
        <v>24</v>
      </c>
      <c r="F7795" s="4" t="s">
        <v>24</v>
      </c>
      <c r="G7795" s="4" t="s">
        <v>24</v>
      </c>
    </row>
    <row r="7796" spans="1:8">
      <c r="A7796" t="n">
        <v>62059</v>
      </c>
      <c r="B7796" s="51" t="n">
        <v>46</v>
      </c>
      <c r="C7796" s="7" t="n">
        <v>4</v>
      </c>
      <c r="D7796" s="7" t="n">
        <v>-92.1699981689453</v>
      </c>
      <c r="E7796" s="7" t="n">
        <v>-1.1599999666214</v>
      </c>
      <c r="F7796" s="7" t="n">
        <v>149.869995117188</v>
      </c>
      <c r="G7796" s="7" t="n">
        <v>152.300003051758</v>
      </c>
    </row>
    <row r="7797" spans="1:8">
      <c r="A7797" t="s">
        <v>4</v>
      </c>
      <c r="B7797" s="4" t="s">
        <v>5</v>
      </c>
      <c r="C7797" s="4" t="s">
        <v>10</v>
      </c>
      <c r="D7797" s="4" t="s">
        <v>24</v>
      </c>
      <c r="E7797" s="4" t="s">
        <v>24</v>
      </c>
      <c r="F7797" s="4" t="s">
        <v>24</v>
      </c>
      <c r="G7797" s="4" t="s">
        <v>24</v>
      </c>
    </row>
    <row r="7798" spans="1:8">
      <c r="A7798" t="n">
        <v>62078</v>
      </c>
      <c r="B7798" s="51" t="n">
        <v>46</v>
      </c>
      <c r="C7798" s="7" t="n">
        <v>7</v>
      </c>
      <c r="D7798" s="7" t="n">
        <v>-93.6999969482422</v>
      </c>
      <c r="E7798" s="7" t="n">
        <v>-1.14999997615814</v>
      </c>
      <c r="F7798" s="7" t="n">
        <v>148.369995117188</v>
      </c>
      <c r="G7798" s="7" t="n">
        <v>152.5</v>
      </c>
    </row>
    <row r="7799" spans="1:8">
      <c r="A7799" t="s">
        <v>4</v>
      </c>
      <c r="B7799" s="4" t="s">
        <v>5</v>
      </c>
      <c r="C7799" s="4" t="s">
        <v>10</v>
      </c>
      <c r="D7799" s="4" t="s">
        <v>24</v>
      </c>
      <c r="E7799" s="4" t="s">
        <v>24</v>
      </c>
      <c r="F7799" s="4" t="s">
        <v>24</v>
      </c>
      <c r="G7799" s="4" t="s">
        <v>24</v>
      </c>
    </row>
    <row r="7800" spans="1:8">
      <c r="A7800" t="n">
        <v>62097</v>
      </c>
      <c r="B7800" s="51" t="n">
        <v>46</v>
      </c>
      <c r="C7800" s="7" t="n">
        <v>16</v>
      </c>
      <c r="D7800" s="7" t="n">
        <v>-91.0400009155273</v>
      </c>
      <c r="E7800" s="7" t="n">
        <v>-1.1599999666214</v>
      </c>
      <c r="F7800" s="7" t="n">
        <v>149.649993896484</v>
      </c>
      <c r="G7800" s="7" t="n">
        <v>158.600006103516</v>
      </c>
    </row>
    <row r="7801" spans="1:8">
      <c r="A7801" t="s">
        <v>4</v>
      </c>
      <c r="B7801" s="4" t="s">
        <v>5</v>
      </c>
      <c r="C7801" s="4" t="s">
        <v>10</v>
      </c>
    </row>
    <row r="7802" spans="1:8">
      <c r="A7802" t="n">
        <v>62116</v>
      </c>
      <c r="B7802" s="41" t="n">
        <v>16</v>
      </c>
      <c r="C7802" s="7" t="n">
        <v>0</v>
      </c>
    </row>
    <row r="7803" spans="1:8">
      <c r="A7803" t="s">
        <v>4</v>
      </c>
      <c r="B7803" s="4" t="s">
        <v>5</v>
      </c>
      <c r="C7803" s="4" t="s">
        <v>10</v>
      </c>
      <c r="D7803" s="4" t="s">
        <v>10</v>
      </c>
      <c r="E7803" s="4" t="s">
        <v>10</v>
      </c>
    </row>
    <row r="7804" spans="1:8">
      <c r="A7804" t="n">
        <v>62119</v>
      </c>
      <c r="B7804" s="73" t="n">
        <v>61</v>
      </c>
      <c r="C7804" s="7" t="n">
        <v>4</v>
      </c>
      <c r="D7804" s="7" t="n">
        <v>7008</v>
      </c>
      <c r="E7804" s="7" t="n">
        <v>0</v>
      </c>
    </row>
    <row r="7805" spans="1:8">
      <c r="A7805" t="s">
        <v>4</v>
      </c>
      <c r="B7805" s="4" t="s">
        <v>5</v>
      </c>
      <c r="C7805" s="4" t="s">
        <v>10</v>
      </c>
      <c r="D7805" s="4" t="s">
        <v>10</v>
      </c>
      <c r="E7805" s="4" t="s">
        <v>10</v>
      </c>
    </row>
    <row r="7806" spans="1:8">
      <c r="A7806" t="n">
        <v>62126</v>
      </c>
      <c r="B7806" s="73" t="n">
        <v>61</v>
      </c>
      <c r="C7806" s="7" t="n">
        <v>2</v>
      </c>
      <c r="D7806" s="7" t="n">
        <v>7008</v>
      </c>
      <c r="E7806" s="7" t="n">
        <v>0</v>
      </c>
    </row>
    <row r="7807" spans="1:8">
      <c r="A7807" t="s">
        <v>4</v>
      </c>
      <c r="B7807" s="4" t="s">
        <v>5</v>
      </c>
      <c r="C7807" s="4" t="s">
        <v>10</v>
      </c>
      <c r="D7807" s="4" t="s">
        <v>10</v>
      </c>
      <c r="E7807" s="4" t="s">
        <v>10</v>
      </c>
    </row>
    <row r="7808" spans="1:8">
      <c r="A7808" t="n">
        <v>62133</v>
      </c>
      <c r="B7808" s="73" t="n">
        <v>61</v>
      </c>
      <c r="C7808" s="7" t="n">
        <v>7</v>
      </c>
      <c r="D7808" s="7" t="n">
        <v>7008</v>
      </c>
      <c r="E7808" s="7" t="n">
        <v>0</v>
      </c>
    </row>
    <row r="7809" spans="1:7">
      <c r="A7809" t="s">
        <v>4</v>
      </c>
      <c r="B7809" s="4" t="s">
        <v>5</v>
      </c>
      <c r="C7809" s="4" t="s">
        <v>10</v>
      </c>
      <c r="D7809" s="4" t="s">
        <v>10</v>
      </c>
      <c r="E7809" s="4" t="s">
        <v>10</v>
      </c>
    </row>
    <row r="7810" spans="1:7">
      <c r="A7810" t="n">
        <v>62140</v>
      </c>
      <c r="B7810" s="73" t="n">
        <v>61</v>
      </c>
      <c r="C7810" s="7" t="n">
        <v>16</v>
      </c>
      <c r="D7810" s="7" t="n">
        <v>7008</v>
      </c>
      <c r="E7810" s="7" t="n">
        <v>0</v>
      </c>
    </row>
    <row r="7811" spans="1:7">
      <c r="A7811" t="s">
        <v>4</v>
      </c>
      <c r="B7811" s="4" t="s">
        <v>5</v>
      </c>
      <c r="C7811" s="4" t="s">
        <v>10</v>
      </c>
      <c r="D7811" s="4" t="s">
        <v>14</v>
      </c>
    </row>
    <row r="7812" spans="1:7">
      <c r="A7812" t="n">
        <v>62147</v>
      </c>
      <c r="B7812" s="86" t="n">
        <v>21</v>
      </c>
      <c r="C7812" s="7" t="n">
        <v>65533</v>
      </c>
      <c r="D7812" s="7" t="n">
        <v>1</v>
      </c>
    </row>
    <row r="7813" spans="1:7">
      <c r="A7813" t="s">
        <v>4</v>
      </c>
      <c r="B7813" s="4" t="s">
        <v>5</v>
      </c>
      <c r="C7813" s="4" t="s">
        <v>10</v>
      </c>
      <c r="D7813" s="4" t="s">
        <v>14</v>
      </c>
      <c r="E7813" s="4" t="s">
        <v>14</v>
      </c>
      <c r="F7813" s="4" t="s">
        <v>6</v>
      </c>
    </row>
    <row r="7814" spans="1:7">
      <c r="A7814" t="n">
        <v>62151</v>
      </c>
      <c r="B7814" s="19" t="n">
        <v>20</v>
      </c>
      <c r="C7814" s="7" t="n">
        <v>1650</v>
      </c>
      <c r="D7814" s="7" t="n">
        <v>2</v>
      </c>
      <c r="E7814" s="7" t="n">
        <v>11</v>
      </c>
      <c r="F7814" s="7" t="s">
        <v>553</v>
      </c>
    </row>
    <row r="7815" spans="1:7">
      <c r="A7815" t="s">
        <v>4</v>
      </c>
      <c r="B7815" s="4" t="s">
        <v>5</v>
      </c>
      <c r="C7815" s="4" t="s">
        <v>10</v>
      </c>
      <c r="D7815" s="4" t="s">
        <v>14</v>
      </c>
      <c r="E7815" s="4" t="s">
        <v>14</v>
      </c>
      <c r="F7815" s="4" t="s">
        <v>6</v>
      </c>
    </row>
    <row r="7816" spans="1:7">
      <c r="A7816" t="n">
        <v>62177</v>
      </c>
      <c r="B7816" s="19" t="n">
        <v>20</v>
      </c>
      <c r="C7816" s="7" t="n">
        <v>1651</v>
      </c>
      <c r="D7816" s="7" t="n">
        <v>2</v>
      </c>
      <c r="E7816" s="7" t="n">
        <v>11</v>
      </c>
      <c r="F7816" s="7" t="s">
        <v>553</v>
      </c>
    </row>
    <row r="7817" spans="1:7">
      <c r="A7817" t="s">
        <v>4</v>
      </c>
      <c r="B7817" s="4" t="s">
        <v>5</v>
      </c>
      <c r="C7817" s="4" t="s">
        <v>10</v>
      </c>
      <c r="D7817" s="4" t="s">
        <v>14</v>
      </c>
      <c r="E7817" s="4" t="s">
        <v>14</v>
      </c>
      <c r="F7817" s="4" t="s">
        <v>6</v>
      </c>
    </row>
    <row r="7818" spans="1:7">
      <c r="A7818" t="n">
        <v>62203</v>
      </c>
      <c r="B7818" s="19" t="n">
        <v>20</v>
      </c>
      <c r="C7818" s="7" t="n">
        <v>1652</v>
      </c>
      <c r="D7818" s="7" t="n">
        <v>2</v>
      </c>
      <c r="E7818" s="7" t="n">
        <v>11</v>
      </c>
      <c r="F7818" s="7" t="s">
        <v>553</v>
      </c>
    </row>
    <row r="7819" spans="1:7">
      <c r="A7819" t="s">
        <v>4</v>
      </c>
      <c r="B7819" s="4" t="s">
        <v>5</v>
      </c>
      <c r="C7819" s="4" t="s">
        <v>10</v>
      </c>
      <c r="D7819" s="4" t="s">
        <v>14</v>
      </c>
      <c r="E7819" s="4" t="s">
        <v>14</v>
      </c>
      <c r="F7819" s="4" t="s">
        <v>6</v>
      </c>
    </row>
    <row r="7820" spans="1:7">
      <c r="A7820" t="n">
        <v>62229</v>
      </c>
      <c r="B7820" s="19" t="n">
        <v>20</v>
      </c>
      <c r="C7820" s="7" t="n">
        <v>1653</v>
      </c>
      <c r="D7820" s="7" t="n">
        <v>2</v>
      </c>
      <c r="E7820" s="7" t="n">
        <v>11</v>
      </c>
      <c r="F7820" s="7" t="s">
        <v>553</v>
      </c>
    </row>
    <row r="7821" spans="1:7">
      <c r="A7821" t="s">
        <v>4</v>
      </c>
      <c r="B7821" s="4" t="s">
        <v>5</v>
      </c>
      <c r="C7821" s="4" t="s">
        <v>10</v>
      </c>
      <c r="D7821" s="4" t="s">
        <v>14</v>
      </c>
      <c r="E7821" s="4" t="s">
        <v>14</v>
      </c>
      <c r="F7821" s="4" t="s">
        <v>6</v>
      </c>
    </row>
    <row r="7822" spans="1:7">
      <c r="A7822" t="n">
        <v>62255</v>
      </c>
      <c r="B7822" s="19" t="n">
        <v>20</v>
      </c>
      <c r="C7822" s="7" t="n">
        <v>1654</v>
      </c>
      <c r="D7822" s="7" t="n">
        <v>2</v>
      </c>
      <c r="E7822" s="7" t="n">
        <v>11</v>
      </c>
      <c r="F7822" s="7" t="s">
        <v>553</v>
      </c>
    </row>
    <row r="7823" spans="1:7">
      <c r="A7823" t="s">
        <v>4</v>
      </c>
      <c r="B7823" s="4" t="s">
        <v>5</v>
      </c>
      <c r="C7823" s="4" t="s">
        <v>14</v>
      </c>
      <c r="D7823" s="4" t="s">
        <v>10</v>
      </c>
    </row>
    <row r="7824" spans="1:7">
      <c r="A7824" t="n">
        <v>62281</v>
      </c>
      <c r="B7824" s="37" t="n">
        <v>58</v>
      </c>
      <c r="C7824" s="7" t="n">
        <v>255</v>
      </c>
      <c r="D7824" s="7" t="n">
        <v>0</v>
      </c>
    </row>
    <row r="7825" spans="1:6">
      <c r="A7825" t="s">
        <v>4</v>
      </c>
      <c r="B7825" s="4" t="s">
        <v>5</v>
      </c>
      <c r="C7825" s="4" t="s">
        <v>14</v>
      </c>
      <c r="D7825" s="4" t="s">
        <v>10</v>
      </c>
      <c r="E7825" s="4" t="s">
        <v>10</v>
      </c>
      <c r="F7825" s="4" t="s">
        <v>14</v>
      </c>
    </row>
    <row r="7826" spans="1:6">
      <c r="A7826" t="n">
        <v>62285</v>
      </c>
      <c r="B7826" s="31" t="n">
        <v>25</v>
      </c>
      <c r="C7826" s="7" t="n">
        <v>1</v>
      </c>
      <c r="D7826" s="7" t="n">
        <v>100</v>
      </c>
      <c r="E7826" s="7" t="n">
        <v>150</v>
      </c>
      <c r="F7826" s="7" t="n">
        <v>5</v>
      </c>
    </row>
    <row r="7827" spans="1:6">
      <c r="A7827" t="s">
        <v>4</v>
      </c>
      <c r="B7827" s="4" t="s">
        <v>5</v>
      </c>
      <c r="C7827" s="4" t="s">
        <v>14</v>
      </c>
      <c r="D7827" s="4" t="s">
        <v>10</v>
      </c>
      <c r="E7827" s="4" t="s">
        <v>6</v>
      </c>
    </row>
    <row r="7828" spans="1:6">
      <c r="A7828" t="n">
        <v>62292</v>
      </c>
      <c r="B7828" s="57" t="n">
        <v>51</v>
      </c>
      <c r="C7828" s="7" t="n">
        <v>4</v>
      </c>
      <c r="D7828" s="7" t="n">
        <v>0</v>
      </c>
      <c r="E7828" s="7" t="s">
        <v>554</v>
      </c>
    </row>
    <row r="7829" spans="1:6">
      <c r="A7829" t="s">
        <v>4</v>
      </c>
      <c r="B7829" s="4" t="s">
        <v>5</v>
      </c>
      <c r="C7829" s="4" t="s">
        <v>10</v>
      </c>
    </row>
    <row r="7830" spans="1:6">
      <c r="A7830" t="n">
        <v>62307</v>
      </c>
      <c r="B7830" s="41" t="n">
        <v>16</v>
      </c>
      <c r="C7830" s="7" t="n">
        <v>0</v>
      </c>
    </row>
    <row r="7831" spans="1:6">
      <c r="A7831" t="s">
        <v>4</v>
      </c>
      <c r="B7831" s="4" t="s">
        <v>5</v>
      </c>
      <c r="C7831" s="4" t="s">
        <v>10</v>
      </c>
      <c r="D7831" s="4" t="s">
        <v>14</v>
      </c>
      <c r="E7831" s="4" t="s">
        <v>9</v>
      </c>
      <c r="F7831" s="4" t="s">
        <v>50</v>
      </c>
      <c r="G7831" s="4" t="s">
        <v>14</v>
      </c>
      <c r="H7831" s="4" t="s">
        <v>14</v>
      </c>
      <c r="I7831" s="4" t="s">
        <v>14</v>
      </c>
    </row>
    <row r="7832" spans="1:6">
      <c r="A7832" t="n">
        <v>62310</v>
      </c>
      <c r="B7832" s="58" t="n">
        <v>26</v>
      </c>
      <c r="C7832" s="7" t="n">
        <v>0</v>
      </c>
      <c r="D7832" s="7" t="n">
        <v>17</v>
      </c>
      <c r="E7832" s="7" t="n">
        <v>52518</v>
      </c>
      <c r="F7832" s="7" t="s">
        <v>555</v>
      </c>
      <c r="G7832" s="7" t="n">
        <v>8</v>
      </c>
      <c r="H7832" s="7" t="n">
        <v>2</v>
      </c>
      <c r="I7832" s="7" t="n">
        <v>0</v>
      </c>
    </row>
    <row r="7833" spans="1:6">
      <c r="A7833" t="s">
        <v>4</v>
      </c>
      <c r="B7833" s="4" t="s">
        <v>5</v>
      </c>
      <c r="C7833" s="4" t="s">
        <v>10</v>
      </c>
    </row>
    <row r="7834" spans="1:6">
      <c r="A7834" t="n">
        <v>62338</v>
      </c>
      <c r="B7834" s="41" t="n">
        <v>16</v>
      </c>
      <c r="C7834" s="7" t="n">
        <v>1</v>
      </c>
    </row>
    <row r="7835" spans="1:6">
      <c r="A7835" t="s">
        <v>4</v>
      </c>
      <c r="B7835" s="4" t="s">
        <v>5</v>
      </c>
      <c r="C7835" s="4" t="s">
        <v>14</v>
      </c>
      <c r="D7835" s="4" t="s">
        <v>10</v>
      </c>
    </row>
    <row r="7836" spans="1:6">
      <c r="A7836" t="n">
        <v>62341</v>
      </c>
      <c r="B7836" s="11" t="n">
        <v>50</v>
      </c>
      <c r="C7836" s="7" t="n">
        <v>52</v>
      </c>
      <c r="D7836" s="7" t="n">
        <v>52518</v>
      </c>
    </row>
    <row r="7837" spans="1:6">
      <c r="A7837" t="s">
        <v>4</v>
      </c>
      <c r="B7837" s="4" t="s">
        <v>5</v>
      </c>
      <c r="C7837" s="4" t="s">
        <v>10</v>
      </c>
    </row>
    <row r="7838" spans="1:6">
      <c r="A7838" t="n">
        <v>62345</v>
      </c>
      <c r="B7838" s="41" t="n">
        <v>16</v>
      </c>
      <c r="C7838" s="7" t="n">
        <v>800</v>
      </c>
    </row>
    <row r="7839" spans="1:6">
      <c r="A7839" t="s">
        <v>4</v>
      </c>
      <c r="B7839" s="4" t="s">
        <v>5</v>
      </c>
      <c r="C7839" s="4" t="s">
        <v>10</v>
      </c>
      <c r="D7839" s="4" t="s">
        <v>14</v>
      </c>
    </row>
    <row r="7840" spans="1:6">
      <c r="A7840" t="n">
        <v>62348</v>
      </c>
      <c r="B7840" s="69" t="n">
        <v>89</v>
      </c>
      <c r="C7840" s="7" t="n">
        <v>65533</v>
      </c>
      <c r="D7840" s="7" t="n">
        <v>0</v>
      </c>
    </row>
    <row r="7841" spans="1:9">
      <c r="A7841" t="s">
        <v>4</v>
      </c>
      <c r="B7841" s="4" t="s">
        <v>5</v>
      </c>
      <c r="C7841" s="4" t="s">
        <v>14</v>
      </c>
      <c r="D7841" s="4" t="s">
        <v>10</v>
      </c>
      <c r="E7841" s="4" t="s">
        <v>10</v>
      </c>
      <c r="F7841" s="4" t="s">
        <v>14</v>
      </c>
    </row>
    <row r="7842" spans="1:9">
      <c r="A7842" t="n">
        <v>62352</v>
      </c>
      <c r="B7842" s="31" t="n">
        <v>25</v>
      </c>
      <c r="C7842" s="7" t="n">
        <v>1</v>
      </c>
      <c r="D7842" s="7" t="n">
        <v>65535</v>
      </c>
      <c r="E7842" s="7" t="n">
        <v>65535</v>
      </c>
      <c r="F7842" s="7" t="n">
        <v>0</v>
      </c>
    </row>
    <row r="7843" spans="1:9">
      <c r="A7843" t="s">
        <v>4</v>
      </c>
      <c r="B7843" s="4" t="s">
        <v>5</v>
      </c>
      <c r="C7843" s="4" t="s">
        <v>14</v>
      </c>
      <c r="D7843" s="4" t="s">
        <v>10</v>
      </c>
      <c r="E7843" s="4" t="s">
        <v>6</v>
      </c>
    </row>
    <row r="7844" spans="1:9">
      <c r="A7844" t="n">
        <v>62359</v>
      </c>
      <c r="B7844" s="57" t="n">
        <v>51</v>
      </c>
      <c r="C7844" s="7" t="n">
        <v>4</v>
      </c>
      <c r="D7844" s="7" t="n">
        <v>2</v>
      </c>
      <c r="E7844" s="7" t="s">
        <v>196</v>
      </c>
    </row>
    <row r="7845" spans="1:9">
      <c r="A7845" t="s">
        <v>4</v>
      </c>
      <c r="B7845" s="4" t="s">
        <v>5</v>
      </c>
      <c r="C7845" s="4" t="s">
        <v>10</v>
      </c>
    </row>
    <row r="7846" spans="1:9">
      <c r="A7846" t="n">
        <v>62373</v>
      </c>
      <c r="B7846" s="41" t="n">
        <v>16</v>
      </c>
      <c r="C7846" s="7" t="n">
        <v>0</v>
      </c>
    </row>
    <row r="7847" spans="1:9">
      <c r="A7847" t="s">
        <v>4</v>
      </c>
      <c r="B7847" s="4" t="s">
        <v>5</v>
      </c>
      <c r="C7847" s="4" t="s">
        <v>10</v>
      </c>
      <c r="D7847" s="4" t="s">
        <v>14</v>
      </c>
      <c r="E7847" s="4" t="s">
        <v>9</v>
      </c>
      <c r="F7847" s="4" t="s">
        <v>50</v>
      </c>
      <c r="G7847" s="4" t="s">
        <v>14</v>
      </c>
      <c r="H7847" s="4" t="s">
        <v>14</v>
      </c>
      <c r="I7847" s="4" t="s">
        <v>14</v>
      </c>
    </row>
    <row r="7848" spans="1:9">
      <c r="A7848" t="n">
        <v>62376</v>
      </c>
      <c r="B7848" s="58" t="n">
        <v>26</v>
      </c>
      <c r="C7848" s="7" t="n">
        <v>2</v>
      </c>
      <c r="D7848" s="7" t="n">
        <v>17</v>
      </c>
      <c r="E7848" s="7" t="n">
        <v>6343</v>
      </c>
      <c r="F7848" s="7" t="s">
        <v>556</v>
      </c>
      <c r="G7848" s="7" t="n">
        <v>8</v>
      </c>
      <c r="H7848" s="7" t="n">
        <v>2</v>
      </c>
      <c r="I7848" s="7" t="n">
        <v>0</v>
      </c>
    </row>
    <row r="7849" spans="1:9">
      <c r="A7849" t="s">
        <v>4</v>
      </c>
      <c r="B7849" s="4" t="s">
        <v>5</v>
      </c>
      <c r="C7849" s="4" t="s">
        <v>10</v>
      </c>
    </row>
    <row r="7850" spans="1:9">
      <c r="A7850" t="n">
        <v>62399</v>
      </c>
      <c r="B7850" s="41" t="n">
        <v>16</v>
      </c>
      <c r="C7850" s="7" t="n">
        <v>1</v>
      </c>
    </row>
    <row r="7851" spans="1:9">
      <c r="A7851" t="s">
        <v>4</v>
      </c>
      <c r="B7851" s="4" t="s">
        <v>5</v>
      </c>
      <c r="C7851" s="4" t="s">
        <v>14</v>
      </c>
      <c r="D7851" s="4" t="s">
        <v>10</v>
      </c>
    </row>
    <row r="7852" spans="1:9">
      <c r="A7852" t="n">
        <v>62402</v>
      </c>
      <c r="B7852" s="11" t="n">
        <v>50</v>
      </c>
      <c r="C7852" s="7" t="n">
        <v>52</v>
      </c>
      <c r="D7852" s="7" t="n">
        <v>6343</v>
      </c>
    </row>
    <row r="7853" spans="1:9">
      <c r="A7853" t="s">
        <v>4</v>
      </c>
      <c r="B7853" s="4" t="s">
        <v>5</v>
      </c>
      <c r="C7853" s="4" t="s">
        <v>10</v>
      </c>
    </row>
    <row r="7854" spans="1:9">
      <c r="A7854" t="n">
        <v>62406</v>
      </c>
      <c r="B7854" s="41" t="n">
        <v>16</v>
      </c>
      <c r="C7854" s="7" t="n">
        <v>800</v>
      </c>
    </row>
    <row r="7855" spans="1:9">
      <c r="A7855" t="s">
        <v>4</v>
      </c>
      <c r="B7855" s="4" t="s">
        <v>5</v>
      </c>
      <c r="C7855" s="4" t="s">
        <v>10</v>
      </c>
      <c r="D7855" s="4" t="s">
        <v>14</v>
      </c>
    </row>
    <row r="7856" spans="1:9">
      <c r="A7856" t="n">
        <v>62409</v>
      </c>
      <c r="B7856" s="69" t="n">
        <v>89</v>
      </c>
      <c r="C7856" s="7" t="n">
        <v>65533</v>
      </c>
      <c r="D7856" s="7" t="n">
        <v>0</v>
      </c>
    </row>
    <row r="7857" spans="1:9">
      <c r="A7857" t="s">
        <v>4</v>
      </c>
      <c r="B7857" s="4" t="s">
        <v>5</v>
      </c>
      <c r="C7857" s="4" t="s">
        <v>10</v>
      </c>
      <c r="D7857" s="4" t="s">
        <v>14</v>
      </c>
    </row>
    <row r="7858" spans="1:9">
      <c r="A7858" t="n">
        <v>62413</v>
      </c>
      <c r="B7858" s="69" t="n">
        <v>89</v>
      </c>
      <c r="C7858" s="7" t="n">
        <v>65533</v>
      </c>
      <c r="D7858" s="7" t="n">
        <v>1</v>
      </c>
    </row>
    <row r="7859" spans="1:9">
      <c r="A7859" t="s">
        <v>4</v>
      </c>
      <c r="B7859" s="4" t="s">
        <v>5</v>
      </c>
      <c r="C7859" s="4" t="s">
        <v>14</v>
      </c>
      <c r="D7859" s="4" t="s">
        <v>10</v>
      </c>
      <c r="E7859" s="4" t="s">
        <v>24</v>
      </c>
    </row>
    <row r="7860" spans="1:9">
      <c r="A7860" t="n">
        <v>62417</v>
      </c>
      <c r="B7860" s="37" t="n">
        <v>58</v>
      </c>
      <c r="C7860" s="7" t="n">
        <v>101</v>
      </c>
      <c r="D7860" s="7" t="n">
        <v>500</v>
      </c>
      <c r="E7860" s="7" t="n">
        <v>1</v>
      </c>
    </row>
    <row r="7861" spans="1:9">
      <c r="A7861" t="s">
        <v>4</v>
      </c>
      <c r="B7861" s="4" t="s">
        <v>5</v>
      </c>
      <c r="C7861" s="4" t="s">
        <v>14</v>
      </c>
      <c r="D7861" s="4" t="s">
        <v>10</v>
      </c>
    </row>
    <row r="7862" spans="1:9">
      <c r="A7862" t="n">
        <v>62425</v>
      </c>
      <c r="B7862" s="37" t="n">
        <v>58</v>
      </c>
      <c r="C7862" s="7" t="n">
        <v>254</v>
      </c>
      <c r="D7862" s="7" t="n">
        <v>0</v>
      </c>
    </row>
    <row r="7863" spans="1:9">
      <c r="A7863" t="s">
        <v>4</v>
      </c>
      <c r="B7863" s="4" t="s">
        <v>5</v>
      </c>
      <c r="C7863" s="4" t="s">
        <v>14</v>
      </c>
      <c r="D7863" s="4" t="s">
        <v>14</v>
      </c>
      <c r="E7863" s="4" t="s">
        <v>24</v>
      </c>
      <c r="F7863" s="4" t="s">
        <v>24</v>
      </c>
      <c r="G7863" s="4" t="s">
        <v>24</v>
      </c>
      <c r="H7863" s="4" t="s">
        <v>10</v>
      </c>
    </row>
    <row r="7864" spans="1:9">
      <c r="A7864" t="n">
        <v>62429</v>
      </c>
      <c r="B7864" s="66" t="n">
        <v>45</v>
      </c>
      <c r="C7864" s="7" t="n">
        <v>2</v>
      </c>
      <c r="D7864" s="7" t="n">
        <v>3</v>
      </c>
      <c r="E7864" s="7" t="n">
        <v>-131.059997558594</v>
      </c>
      <c r="F7864" s="7" t="n">
        <v>2.77999997138977</v>
      </c>
      <c r="G7864" s="7" t="n">
        <v>136.070007324219</v>
      </c>
      <c r="H7864" s="7" t="n">
        <v>0</v>
      </c>
    </row>
    <row r="7865" spans="1:9">
      <c r="A7865" t="s">
        <v>4</v>
      </c>
      <c r="B7865" s="4" t="s">
        <v>5</v>
      </c>
      <c r="C7865" s="4" t="s">
        <v>14</v>
      </c>
      <c r="D7865" s="4" t="s">
        <v>14</v>
      </c>
      <c r="E7865" s="4" t="s">
        <v>24</v>
      </c>
      <c r="F7865" s="4" t="s">
        <v>24</v>
      </c>
      <c r="G7865" s="4" t="s">
        <v>24</v>
      </c>
      <c r="H7865" s="4" t="s">
        <v>10</v>
      </c>
      <c r="I7865" s="4" t="s">
        <v>14</v>
      </c>
    </row>
    <row r="7866" spans="1:9">
      <c r="A7866" t="n">
        <v>62446</v>
      </c>
      <c r="B7866" s="66" t="n">
        <v>45</v>
      </c>
      <c r="C7866" s="7" t="n">
        <v>4</v>
      </c>
      <c r="D7866" s="7" t="n">
        <v>3</v>
      </c>
      <c r="E7866" s="7" t="n">
        <v>359.079986572266</v>
      </c>
      <c r="F7866" s="7" t="n">
        <v>56.6100006103516</v>
      </c>
      <c r="G7866" s="7" t="n">
        <v>356</v>
      </c>
      <c r="H7866" s="7" t="n">
        <v>0</v>
      </c>
      <c r="I7866" s="7" t="n">
        <v>1</v>
      </c>
    </row>
    <row r="7867" spans="1:9">
      <c r="A7867" t="s">
        <v>4</v>
      </c>
      <c r="B7867" s="4" t="s">
        <v>5</v>
      </c>
      <c r="C7867" s="4" t="s">
        <v>14</v>
      </c>
      <c r="D7867" s="4" t="s">
        <v>14</v>
      </c>
      <c r="E7867" s="4" t="s">
        <v>24</v>
      </c>
      <c r="F7867" s="4" t="s">
        <v>10</v>
      </c>
    </row>
    <row r="7868" spans="1:9">
      <c r="A7868" t="n">
        <v>62464</v>
      </c>
      <c r="B7868" s="66" t="n">
        <v>45</v>
      </c>
      <c r="C7868" s="7" t="n">
        <v>5</v>
      </c>
      <c r="D7868" s="7" t="n">
        <v>3</v>
      </c>
      <c r="E7868" s="7" t="n">
        <v>29.8999996185303</v>
      </c>
      <c r="F7868" s="7" t="n">
        <v>0</v>
      </c>
    </row>
    <row r="7869" spans="1:9">
      <c r="A7869" t="s">
        <v>4</v>
      </c>
      <c r="B7869" s="4" t="s">
        <v>5</v>
      </c>
      <c r="C7869" s="4" t="s">
        <v>14</v>
      </c>
      <c r="D7869" s="4" t="s">
        <v>14</v>
      </c>
      <c r="E7869" s="4" t="s">
        <v>24</v>
      </c>
      <c r="F7869" s="4" t="s">
        <v>10</v>
      </c>
    </row>
    <row r="7870" spans="1:9">
      <c r="A7870" t="n">
        <v>62473</v>
      </c>
      <c r="B7870" s="66" t="n">
        <v>45</v>
      </c>
      <c r="C7870" s="7" t="n">
        <v>11</v>
      </c>
      <c r="D7870" s="7" t="n">
        <v>3</v>
      </c>
      <c r="E7870" s="7" t="n">
        <v>24.8999996185303</v>
      </c>
      <c r="F7870" s="7" t="n">
        <v>0</v>
      </c>
    </row>
    <row r="7871" spans="1:9">
      <c r="A7871" t="s">
        <v>4</v>
      </c>
      <c r="B7871" s="4" t="s">
        <v>5</v>
      </c>
      <c r="C7871" s="4" t="s">
        <v>14</v>
      </c>
      <c r="D7871" s="4" t="s">
        <v>14</v>
      </c>
      <c r="E7871" s="4" t="s">
        <v>24</v>
      </c>
      <c r="F7871" s="4" t="s">
        <v>24</v>
      </c>
      <c r="G7871" s="4" t="s">
        <v>24</v>
      </c>
      <c r="H7871" s="4" t="s">
        <v>10</v>
      </c>
      <c r="I7871" s="4" t="s">
        <v>14</v>
      </c>
    </row>
    <row r="7872" spans="1:9">
      <c r="A7872" t="n">
        <v>62482</v>
      </c>
      <c r="B7872" s="66" t="n">
        <v>45</v>
      </c>
      <c r="C7872" s="7" t="n">
        <v>4</v>
      </c>
      <c r="D7872" s="7" t="n">
        <v>3</v>
      </c>
      <c r="E7872" s="7" t="n">
        <v>359.079986572266</v>
      </c>
      <c r="F7872" s="7" t="n">
        <v>52.7999992370605</v>
      </c>
      <c r="G7872" s="7" t="n">
        <v>356</v>
      </c>
      <c r="H7872" s="7" t="n">
        <v>8000</v>
      </c>
      <c r="I7872" s="7" t="n">
        <v>1</v>
      </c>
    </row>
    <row r="7873" spans="1:9">
      <c r="A7873" t="s">
        <v>4</v>
      </c>
      <c r="B7873" s="4" t="s">
        <v>5</v>
      </c>
      <c r="C7873" s="4" t="s">
        <v>14</v>
      </c>
      <c r="D7873" s="4" t="s">
        <v>14</v>
      </c>
      <c r="E7873" s="4" t="s">
        <v>24</v>
      </c>
      <c r="F7873" s="4" t="s">
        <v>10</v>
      </c>
    </row>
    <row r="7874" spans="1:9">
      <c r="A7874" t="n">
        <v>62500</v>
      </c>
      <c r="B7874" s="66" t="n">
        <v>45</v>
      </c>
      <c r="C7874" s="7" t="n">
        <v>5</v>
      </c>
      <c r="D7874" s="7" t="n">
        <v>3</v>
      </c>
      <c r="E7874" s="7" t="n">
        <v>27.3999996185303</v>
      </c>
      <c r="F7874" s="7" t="n">
        <v>8000</v>
      </c>
    </row>
    <row r="7875" spans="1:9">
      <c r="A7875" t="s">
        <v>4</v>
      </c>
      <c r="B7875" s="4" t="s">
        <v>5</v>
      </c>
      <c r="C7875" s="4" t="s">
        <v>14</v>
      </c>
    </row>
    <row r="7876" spans="1:9">
      <c r="A7876" t="n">
        <v>62509</v>
      </c>
      <c r="B7876" s="72" t="n">
        <v>116</v>
      </c>
      <c r="C7876" s="7" t="n">
        <v>0</v>
      </c>
    </row>
    <row r="7877" spans="1:9">
      <c r="A7877" t="s">
        <v>4</v>
      </c>
      <c r="B7877" s="4" t="s">
        <v>5</v>
      </c>
      <c r="C7877" s="4" t="s">
        <v>14</v>
      </c>
      <c r="D7877" s="4" t="s">
        <v>10</v>
      </c>
    </row>
    <row r="7878" spans="1:9">
      <c r="A7878" t="n">
        <v>62511</v>
      </c>
      <c r="B7878" s="72" t="n">
        <v>116</v>
      </c>
      <c r="C7878" s="7" t="n">
        <v>2</v>
      </c>
      <c r="D7878" s="7" t="n">
        <v>1</v>
      </c>
    </row>
    <row r="7879" spans="1:9">
      <c r="A7879" t="s">
        <v>4</v>
      </c>
      <c r="B7879" s="4" t="s">
        <v>5</v>
      </c>
      <c r="C7879" s="4" t="s">
        <v>14</v>
      </c>
      <c r="D7879" s="4" t="s">
        <v>9</v>
      </c>
    </row>
    <row r="7880" spans="1:9">
      <c r="A7880" t="n">
        <v>62515</v>
      </c>
      <c r="B7880" s="72" t="n">
        <v>116</v>
      </c>
      <c r="C7880" s="7" t="n">
        <v>5</v>
      </c>
      <c r="D7880" s="7" t="n">
        <v>1112014848</v>
      </c>
    </row>
    <row r="7881" spans="1:9">
      <c r="A7881" t="s">
        <v>4</v>
      </c>
      <c r="B7881" s="4" t="s">
        <v>5</v>
      </c>
      <c r="C7881" s="4" t="s">
        <v>14</v>
      </c>
      <c r="D7881" s="4" t="s">
        <v>10</v>
      </c>
    </row>
    <row r="7882" spans="1:9">
      <c r="A7882" t="n">
        <v>62521</v>
      </c>
      <c r="B7882" s="72" t="n">
        <v>116</v>
      </c>
      <c r="C7882" s="7" t="n">
        <v>6</v>
      </c>
      <c r="D7882" s="7" t="n">
        <v>1</v>
      </c>
    </row>
    <row r="7883" spans="1:9">
      <c r="A7883" t="s">
        <v>4</v>
      </c>
      <c r="B7883" s="4" t="s">
        <v>5</v>
      </c>
      <c r="C7883" s="4" t="s">
        <v>10</v>
      </c>
      <c r="D7883" s="4" t="s">
        <v>14</v>
      </c>
    </row>
    <row r="7884" spans="1:9">
      <c r="A7884" t="n">
        <v>62525</v>
      </c>
      <c r="B7884" s="86" t="n">
        <v>21</v>
      </c>
      <c r="C7884" s="7" t="n">
        <v>1650</v>
      </c>
      <c r="D7884" s="7" t="n">
        <v>2</v>
      </c>
    </row>
    <row r="7885" spans="1:9">
      <c r="A7885" t="s">
        <v>4</v>
      </c>
      <c r="B7885" s="4" t="s">
        <v>5</v>
      </c>
      <c r="C7885" s="4" t="s">
        <v>10</v>
      </c>
      <c r="D7885" s="4" t="s">
        <v>14</v>
      </c>
    </row>
    <row r="7886" spans="1:9">
      <c r="A7886" t="n">
        <v>62529</v>
      </c>
      <c r="B7886" s="86" t="n">
        <v>21</v>
      </c>
      <c r="C7886" s="7" t="n">
        <v>1651</v>
      </c>
      <c r="D7886" s="7" t="n">
        <v>2</v>
      </c>
    </row>
    <row r="7887" spans="1:9">
      <c r="A7887" t="s">
        <v>4</v>
      </c>
      <c r="B7887" s="4" t="s">
        <v>5</v>
      </c>
      <c r="C7887" s="4" t="s">
        <v>10</v>
      </c>
      <c r="D7887" s="4" t="s">
        <v>14</v>
      </c>
    </row>
    <row r="7888" spans="1:9">
      <c r="A7888" t="n">
        <v>62533</v>
      </c>
      <c r="B7888" s="86" t="n">
        <v>21</v>
      </c>
      <c r="C7888" s="7" t="n">
        <v>1652</v>
      </c>
      <c r="D7888" s="7" t="n">
        <v>2</v>
      </c>
    </row>
    <row r="7889" spans="1:6">
      <c r="A7889" t="s">
        <v>4</v>
      </c>
      <c r="B7889" s="4" t="s">
        <v>5</v>
      </c>
      <c r="C7889" s="4" t="s">
        <v>10</v>
      </c>
      <c r="D7889" s="4" t="s">
        <v>14</v>
      </c>
    </row>
    <row r="7890" spans="1:6">
      <c r="A7890" t="n">
        <v>62537</v>
      </c>
      <c r="B7890" s="86" t="n">
        <v>21</v>
      </c>
      <c r="C7890" s="7" t="n">
        <v>1653</v>
      </c>
      <c r="D7890" s="7" t="n">
        <v>2</v>
      </c>
    </row>
    <row r="7891" spans="1:6">
      <c r="A7891" t="s">
        <v>4</v>
      </c>
      <c r="B7891" s="4" t="s">
        <v>5</v>
      </c>
      <c r="C7891" s="4" t="s">
        <v>10</v>
      </c>
      <c r="D7891" s="4" t="s">
        <v>14</v>
      </c>
    </row>
    <row r="7892" spans="1:6">
      <c r="A7892" t="n">
        <v>62541</v>
      </c>
      <c r="B7892" s="86" t="n">
        <v>21</v>
      </c>
      <c r="C7892" s="7" t="n">
        <v>1654</v>
      </c>
      <c r="D7892" s="7" t="n">
        <v>2</v>
      </c>
    </row>
    <row r="7893" spans="1:6">
      <c r="A7893" t="s">
        <v>4</v>
      </c>
      <c r="B7893" s="4" t="s">
        <v>5</v>
      </c>
      <c r="C7893" s="4" t="s">
        <v>14</v>
      </c>
      <c r="D7893" s="4" t="s">
        <v>10</v>
      </c>
      <c r="E7893" s="4" t="s">
        <v>10</v>
      </c>
    </row>
    <row r="7894" spans="1:6">
      <c r="A7894" t="n">
        <v>62545</v>
      </c>
      <c r="B7894" s="26" t="n">
        <v>39</v>
      </c>
      <c r="C7894" s="7" t="n">
        <v>16</v>
      </c>
      <c r="D7894" s="7" t="n">
        <v>65533</v>
      </c>
      <c r="E7894" s="7" t="n">
        <v>205</v>
      </c>
    </row>
    <row r="7895" spans="1:6">
      <c r="A7895" t="s">
        <v>4</v>
      </c>
      <c r="B7895" s="4" t="s">
        <v>5</v>
      </c>
      <c r="C7895" s="4" t="s">
        <v>10</v>
      </c>
      <c r="D7895" s="4" t="s">
        <v>14</v>
      </c>
      <c r="E7895" s="4" t="s">
        <v>14</v>
      </c>
      <c r="F7895" s="4" t="s">
        <v>6</v>
      </c>
    </row>
    <row r="7896" spans="1:6">
      <c r="A7896" t="n">
        <v>62551</v>
      </c>
      <c r="B7896" s="19" t="n">
        <v>20</v>
      </c>
      <c r="C7896" s="7" t="n">
        <v>65533</v>
      </c>
      <c r="D7896" s="7" t="n">
        <v>1</v>
      </c>
      <c r="E7896" s="7" t="n">
        <v>11</v>
      </c>
      <c r="F7896" s="7" t="s">
        <v>550</v>
      </c>
    </row>
    <row r="7897" spans="1:6">
      <c r="A7897" t="s">
        <v>4</v>
      </c>
      <c r="B7897" s="4" t="s">
        <v>5</v>
      </c>
      <c r="C7897" s="4" t="s">
        <v>14</v>
      </c>
      <c r="D7897" s="4" t="s">
        <v>10</v>
      </c>
    </row>
    <row r="7898" spans="1:6">
      <c r="A7898" t="n">
        <v>62580</v>
      </c>
      <c r="B7898" s="37" t="n">
        <v>58</v>
      </c>
      <c r="C7898" s="7" t="n">
        <v>255</v>
      </c>
      <c r="D7898" s="7" t="n">
        <v>0</v>
      </c>
    </row>
    <row r="7899" spans="1:6">
      <c r="A7899" t="s">
        <v>4</v>
      </c>
      <c r="B7899" s="4" t="s">
        <v>5</v>
      </c>
      <c r="C7899" s="4" t="s">
        <v>14</v>
      </c>
      <c r="D7899" s="4" t="s">
        <v>14</v>
      </c>
      <c r="E7899" s="4" t="s">
        <v>14</v>
      </c>
      <c r="F7899" s="4" t="s">
        <v>14</v>
      </c>
    </row>
    <row r="7900" spans="1:6">
      <c r="A7900" t="n">
        <v>62584</v>
      </c>
      <c r="B7900" s="8" t="n">
        <v>14</v>
      </c>
      <c r="C7900" s="7" t="n">
        <v>0</v>
      </c>
      <c r="D7900" s="7" t="n">
        <v>1</v>
      </c>
      <c r="E7900" s="7" t="n">
        <v>0</v>
      </c>
      <c r="F7900" s="7" t="n">
        <v>0</v>
      </c>
    </row>
    <row r="7901" spans="1:6">
      <c r="A7901" t="s">
        <v>4</v>
      </c>
      <c r="B7901" s="4" t="s">
        <v>5</v>
      </c>
      <c r="C7901" s="4" t="s">
        <v>14</v>
      </c>
      <c r="D7901" s="4" t="s">
        <v>10</v>
      </c>
      <c r="E7901" s="4" t="s">
        <v>6</v>
      </c>
    </row>
    <row r="7902" spans="1:6">
      <c r="A7902" t="n">
        <v>62589</v>
      </c>
      <c r="B7902" s="57" t="n">
        <v>51</v>
      </c>
      <c r="C7902" s="7" t="n">
        <v>4</v>
      </c>
      <c r="D7902" s="7" t="n">
        <v>1566</v>
      </c>
      <c r="E7902" s="7" t="s">
        <v>76</v>
      </c>
    </row>
    <row r="7903" spans="1:6">
      <c r="A7903" t="s">
        <v>4</v>
      </c>
      <c r="B7903" s="4" t="s">
        <v>5</v>
      </c>
      <c r="C7903" s="4" t="s">
        <v>10</v>
      </c>
    </row>
    <row r="7904" spans="1:6">
      <c r="A7904" t="n">
        <v>62602</v>
      </c>
      <c r="B7904" s="41" t="n">
        <v>16</v>
      </c>
      <c r="C7904" s="7" t="n">
        <v>0</v>
      </c>
    </row>
    <row r="7905" spans="1:6">
      <c r="A7905" t="s">
        <v>4</v>
      </c>
      <c r="B7905" s="4" t="s">
        <v>5</v>
      </c>
      <c r="C7905" s="4" t="s">
        <v>10</v>
      </c>
      <c r="D7905" s="4" t="s">
        <v>14</v>
      </c>
      <c r="E7905" s="4" t="s">
        <v>9</v>
      </c>
      <c r="F7905" s="4" t="s">
        <v>50</v>
      </c>
      <c r="G7905" s="4" t="s">
        <v>14</v>
      </c>
      <c r="H7905" s="4" t="s">
        <v>14</v>
      </c>
    </row>
    <row r="7906" spans="1:6">
      <c r="A7906" t="n">
        <v>62605</v>
      </c>
      <c r="B7906" s="58" t="n">
        <v>26</v>
      </c>
      <c r="C7906" s="7" t="n">
        <v>1566</v>
      </c>
      <c r="D7906" s="7" t="n">
        <v>17</v>
      </c>
      <c r="E7906" s="7" t="n">
        <v>61178</v>
      </c>
      <c r="F7906" s="7" t="s">
        <v>557</v>
      </c>
      <c r="G7906" s="7" t="n">
        <v>2</v>
      </c>
      <c r="H7906" s="7" t="n">
        <v>0</v>
      </c>
    </row>
    <row r="7907" spans="1:6">
      <c r="A7907" t="s">
        <v>4</v>
      </c>
      <c r="B7907" s="4" t="s">
        <v>5</v>
      </c>
    </row>
    <row r="7908" spans="1:6">
      <c r="A7908" t="n">
        <v>62650</v>
      </c>
      <c r="B7908" s="33" t="n">
        <v>28</v>
      </c>
    </row>
    <row r="7909" spans="1:6">
      <c r="A7909" t="s">
        <v>4</v>
      </c>
      <c r="B7909" s="4" t="s">
        <v>5</v>
      </c>
      <c r="C7909" s="4" t="s">
        <v>14</v>
      </c>
      <c r="D7909" s="4" t="s">
        <v>10</v>
      </c>
      <c r="E7909" s="4" t="s">
        <v>6</v>
      </c>
    </row>
    <row r="7910" spans="1:6">
      <c r="A7910" t="n">
        <v>62651</v>
      </c>
      <c r="B7910" s="57" t="n">
        <v>51</v>
      </c>
      <c r="C7910" s="7" t="n">
        <v>4</v>
      </c>
      <c r="D7910" s="7" t="n">
        <v>1565</v>
      </c>
      <c r="E7910" s="7" t="s">
        <v>76</v>
      </c>
    </row>
    <row r="7911" spans="1:6">
      <c r="A7911" t="s">
        <v>4</v>
      </c>
      <c r="B7911" s="4" t="s">
        <v>5</v>
      </c>
      <c r="C7911" s="4" t="s">
        <v>10</v>
      </c>
    </row>
    <row r="7912" spans="1:6">
      <c r="A7912" t="n">
        <v>62664</v>
      </c>
      <c r="B7912" s="41" t="n">
        <v>16</v>
      </c>
      <c r="C7912" s="7" t="n">
        <v>0</v>
      </c>
    </row>
    <row r="7913" spans="1:6">
      <c r="A7913" t="s">
        <v>4</v>
      </c>
      <c r="B7913" s="4" t="s">
        <v>5</v>
      </c>
      <c r="C7913" s="4" t="s">
        <v>10</v>
      </c>
      <c r="D7913" s="4" t="s">
        <v>14</v>
      </c>
      <c r="E7913" s="4" t="s">
        <v>9</v>
      </c>
      <c r="F7913" s="4" t="s">
        <v>50</v>
      </c>
      <c r="G7913" s="4" t="s">
        <v>14</v>
      </c>
      <c r="H7913" s="4" t="s">
        <v>14</v>
      </c>
    </row>
    <row r="7914" spans="1:6">
      <c r="A7914" t="n">
        <v>62667</v>
      </c>
      <c r="B7914" s="58" t="n">
        <v>26</v>
      </c>
      <c r="C7914" s="7" t="n">
        <v>1565</v>
      </c>
      <c r="D7914" s="7" t="n">
        <v>17</v>
      </c>
      <c r="E7914" s="7" t="n">
        <v>61179</v>
      </c>
      <c r="F7914" s="7" t="s">
        <v>558</v>
      </c>
      <c r="G7914" s="7" t="n">
        <v>2</v>
      </c>
      <c r="H7914" s="7" t="n">
        <v>0</v>
      </c>
    </row>
    <row r="7915" spans="1:6">
      <c r="A7915" t="s">
        <v>4</v>
      </c>
      <c r="B7915" s="4" t="s">
        <v>5</v>
      </c>
    </row>
    <row r="7916" spans="1:6">
      <c r="A7916" t="n">
        <v>62788</v>
      </c>
      <c r="B7916" s="33" t="n">
        <v>28</v>
      </c>
    </row>
    <row r="7917" spans="1:6">
      <c r="A7917" t="s">
        <v>4</v>
      </c>
      <c r="B7917" s="4" t="s">
        <v>5</v>
      </c>
      <c r="C7917" s="4" t="s">
        <v>10</v>
      </c>
      <c r="D7917" s="4" t="s">
        <v>14</v>
      </c>
    </row>
    <row r="7918" spans="1:6">
      <c r="A7918" t="n">
        <v>62789</v>
      </c>
      <c r="B7918" s="69" t="n">
        <v>89</v>
      </c>
      <c r="C7918" s="7" t="n">
        <v>65533</v>
      </c>
      <c r="D7918" s="7" t="n">
        <v>1</v>
      </c>
    </row>
    <row r="7919" spans="1:6">
      <c r="A7919" t="s">
        <v>4</v>
      </c>
      <c r="B7919" s="4" t="s">
        <v>5</v>
      </c>
      <c r="C7919" s="4" t="s">
        <v>9</v>
      </c>
    </row>
    <row r="7920" spans="1:6">
      <c r="A7920" t="n">
        <v>62793</v>
      </c>
      <c r="B7920" s="44" t="n">
        <v>15</v>
      </c>
      <c r="C7920" s="7" t="n">
        <v>256</v>
      </c>
    </row>
    <row r="7921" spans="1:8">
      <c r="A7921" t="s">
        <v>4</v>
      </c>
      <c r="B7921" s="4" t="s">
        <v>5</v>
      </c>
      <c r="C7921" s="4" t="s">
        <v>14</v>
      </c>
      <c r="D7921" s="4" t="s">
        <v>10</v>
      </c>
      <c r="E7921" s="4" t="s">
        <v>10</v>
      </c>
    </row>
    <row r="7922" spans="1:8">
      <c r="A7922" t="n">
        <v>62798</v>
      </c>
      <c r="B7922" s="11" t="n">
        <v>50</v>
      </c>
      <c r="C7922" s="7" t="n">
        <v>1</v>
      </c>
      <c r="D7922" s="7" t="n">
        <v>4546</v>
      </c>
      <c r="E7922" s="7" t="n">
        <v>300</v>
      </c>
    </row>
    <row r="7923" spans="1:8">
      <c r="A7923" t="s">
        <v>4</v>
      </c>
      <c r="B7923" s="4" t="s">
        <v>5</v>
      </c>
      <c r="C7923" s="4" t="s">
        <v>14</v>
      </c>
      <c r="D7923" s="4" t="s">
        <v>10</v>
      </c>
      <c r="E7923" s="4" t="s">
        <v>24</v>
      </c>
    </row>
    <row r="7924" spans="1:8">
      <c r="A7924" t="n">
        <v>62804</v>
      </c>
      <c r="B7924" s="37" t="n">
        <v>58</v>
      </c>
      <c r="C7924" s="7" t="n">
        <v>101</v>
      </c>
      <c r="D7924" s="7" t="n">
        <v>300</v>
      </c>
      <c r="E7924" s="7" t="n">
        <v>1</v>
      </c>
    </row>
    <row r="7925" spans="1:8">
      <c r="A7925" t="s">
        <v>4</v>
      </c>
      <c r="B7925" s="4" t="s">
        <v>5</v>
      </c>
      <c r="C7925" s="4" t="s">
        <v>14</v>
      </c>
      <c r="D7925" s="4" t="s">
        <v>10</v>
      </c>
    </row>
    <row r="7926" spans="1:8">
      <c r="A7926" t="n">
        <v>62812</v>
      </c>
      <c r="B7926" s="37" t="n">
        <v>58</v>
      </c>
      <c r="C7926" s="7" t="n">
        <v>254</v>
      </c>
      <c r="D7926" s="7" t="n">
        <v>0</v>
      </c>
    </row>
    <row r="7927" spans="1:8">
      <c r="A7927" t="s">
        <v>4</v>
      </c>
      <c r="B7927" s="4" t="s">
        <v>5</v>
      </c>
      <c r="C7927" s="4" t="s">
        <v>14</v>
      </c>
    </row>
    <row r="7928" spans="1:8">
      <c r="A7928" t="n">
        <v>62816</v>
      </c>
      <c r="B7928" s="72" t="n">
        <v>116</v>
      </c>
      <c r="C7928" s="7" t="n">
        <v>1</v>
      </c>
    </row>
    <row r="7929" spans="1:8">
      <c r="A7929" t="s">
        <v>4</v>
      </c>
      <c r="B7929" s="4" t="s">
        <v>5</v>
      </c>
      <c r="C7929" s="4" t="s">
        <v>14</v>
      </c>
      <c r="D7929" s="4" t="s">
        <v>10</v>
      </c>
      <c r="E7929" s="4" t="s">
        <v>10</v>
      </c>
      <c r="F7929" s="4" t="s">
        <v>9</v>
      </c>
    </row>
    <row r="7930" spans="1:8">
      <c r="A7930" t="n">
        <v>62818</v>
      </c>
      <c r="B7930" s="67" t="n">
        <v>84</v>
      </c>
      <c r="C7930" s="7" t="n">
        <v>0</v>
      </c>
      <c r="D7930" s="7" t="n">
        <v>0</v>
      </c>
      <c r="E7930" s="7" t="n">
        <v>0</v>
      </c>
      <c r="F7930" s="7" t="n">
        <v>1045220557</v>
      </c>
    </row>
    <row r="7931" spans="1:8">
      <c r="A7931" t="s">
        <v>4</v>
      </c>
      <c r="B7931" s="4" t="s">
        <v>5</v>
      </c>
      <c r="C7931" s="4" t="s">
        <v>14</v>
      </c>
      <c r="D7931" s="4" t="s">
        <v>14</v>
      </c>
      <c r="E7931" s="4" t="s">
        <v>24</v>
      </c>
      <c r="F7931" s="4" t="s">
        <v>24</v>
      </c>
      <c r="G7931" s="4" t="s">
        <v>24</v>
      </c>
      <c r="H7931" s="4" t="s">
        <v>10</v>
      </c>
    </row>
    <row r="7932" spans="1:8">
      <c r="A7932" t="n">
        <v>62828</v>
      </c>
      <c r="B7932" s="66" t="n">
        <v>45</v>
      </c>
      <c r="C7932" s="7" t="n">
        <v>2</v>
      </c>
      <c r="D7932" s="7" t="n">
        <v>3</v>
      </c>
      <c r="E7932" s="7" t="n">
        <v>-54.5699996948242</v>
      </c>
      <c r="F7932" s="7" t="n">
        <v>2.57999992370605</v>
      </c>
      <c r="G7932" s="7" t="n">
        <v>123.709999084473</v>
      </c>
      <c r="H7932" s="7" t="n">
        <v>0</v>
      </c>
    </row>
    <row r="7933" spans="1:8">
      <c r="A7933" t="s">
        <v>4</v>
      </c>
      <c r="B7933" s="4" t="s">
        <v>5</v>
      </c>
      <c r="C7933" s="4" t="s">
        <v>14</v>
      </c>
      <c r="D7933" s="4" t="s">
        <v>14</v>
      </c>
      <c r="E7933" s="4" t="s">
        <v>24</v>
      </c>
      <c r="F7933" s="4" t="s">
        <v>24</v>
      </c>
      <c r="G7933" s="4" t="s">
        <v>24</v>
      </c>
      <c r="H7933" s="4" t="s">
        <v>10</v>
      </c>
      <c r="I7933" s="4" t="s">
        <v>14</v>
      </c>
    </row>
    <row r="7934" spans="1:8">
      <c r="A7934" t="n">
        <v>62845</v>
      </c>
      <c r="B7934" s="66" t="n">
        <v>45</v>
      </c>
      <c r="C7934" s="7" t="n">
        <v>4</v>
      </c>
      <c r="D7934" s="7" t="n">
        <v>3</v>
      </c>
      <c r="E7934" s="7" t="n">
        <v>-2.69000005722046</v>
      </c>
      <c r="F7934" s="7" t="n">
        <v>-1.91999995708466</v>
      </c>
      <c r="G7934" s="7" t="n">
        <v>356</v>
      </c>
      <c r="H7934" s="7" t="n">
        <v>0</v>
      </c>
      <c r="I7934" s="7" t="n">
        <v>1</v>
      </c>
    </row>
    <row r="7935" spans="1:8">
      <c r="A7935" t="s">
        <v>4</v>
      </c>
      <c r="B7935" s="4" t="s">
        <v>5</v>
      </c>
      <c r="C7935" s="4" t="s">
        <v>14</v>
      </c>
      <c r="D7935" s="4" t="s">
        <v>14</v>
      </c>
      <c r="E7935" s="4" t="s">
        <v>24</v>
      </c>
      <c r="F7935" s="4" t="s">
        <v>10</v>
      </c>
    </row>
    <row r="7936" spans="1:8">
      <c r="A7936" t="n">
        <v>62863</v>
      </c>
      <c r="B7936" s="66" t="n">
        <v>45</v>
      </c>
      <c r="C7936" s="7" t="n">
        <v>5</v>
      </c>
      <c r="D7936" s="7" t="n">
        <v>3</v>
      </c>
      <c r="E7936" s="7" t="n">
        <v>3</v>
      </c>
      <c r="F7936" s="7" t="n">
        <v>0</v>
      </c>
    </row>
    <row r="7937" spans="1:9">
      <c r="A7937" t="s">
        <v>4</v>
      </c>
      <c r="B7937" s="4" t="s">
        <v>5</v>
      </c>
      <c r="C7937" s="4" t="s">
        <v>14</v>
      </c>
      <c r="D7937" s="4" t="s">
        <v>14</v>
      </c>
      <c r="E7937" s="4" t="s">
        <v>24</v>
      </c>
      <c r="F7937" s="4" t="s">
        <v>10</v>
      </c>
    </row>
    <row r="7938" spans="1:9">
      <c r="A7938" t="n">
        <v>62872</v>
      </c>
      <c r="B7938" s="66" t="n">
        <v>45</v>
      </c>
      <c r="C7938" s="7" t="n">
        <v>11</v>
      </c>
      <c r="D7938" s="7" t="n">
        <v>3</v>
      </c>
      <c r="E7938" s="7" t="n">
        <v>24.8999996185303</v>
      </c>
      <c r="F7938" s="7" t="n">
        <v>0</v>
      </c>
    </row>
    <row r="7939" spans="1:9">
      <c r="A7939" t="s">
        <v>4</v>
      </c>
      <c r="B7939" s="4" t="s">
        <v>5</v>
      </c>
      <c r="C7939" s="4" t="s">
        <v>14</v>
      </c>
      <c r="D7939" s="4" t="s">
        <v>14</v>
      </c>
      <c r="E7939" s="4" t="s">
        <v>24</v>
      </c>
      <c r="F7939" s="4" t="s">
        <v>24</v>
      </c>
      <c r="G7939" s="4" t="s">
        <v>24</v>
      </c>
      <c r="H7939" s="4" t="s">
        <v>10</v>
      </c>
    </row>
    <row r="7940" spans="1:9">
      <c r="A7940" t="n">
        <v>62881</v>
      </c>
      <c r="B7940" s="66" t="n">
        <v>45</v>
      </c>
      <c r="C7940" s="7" t="n">
        <v>2</v>
      </c>
      <c r="D7940" s="7" t="n">
        <v>3</v>
      </c>
      <c r="E7940" s="7" t="n">
        <v>-54.5499992370605</v>
      </c>
      <c r="F7940" s="7" t="n">
        <v>2.4300000667572</v>
      </c>
      <c r="G7940" s="7" t="n">
        <v>123.620002746582</v>
      </c>
      <c r="H7940" s="7" t="n">
        <v>8000</v>
      </c>
    </row>
    <row r="7941" spans="1:9">
      <c r="A7941" t="s">
        <v>4</v>
      </c>
      <c r="B7941" s="4" t="s">
        <v>5</v>
      </c>
      <c r="C7941" s="4" t="s">
        <v>14</v>
      </c>
      <c r="D7941" s="4" t="s">
        <v>14</v>
      </c>
      <c r="E7941" s="4" t="s">
        <v>24</v>
      </c>
      <c r="F7941" s="4" t="s">
        <v>24</v>
      </c>
      <c r="G7941" s="4" t="s">
        <v>24</v>
      </c>
      <c r="H7941" s="4" t="s">
        <v>10</v>
      </c>
      <c r="I7941" s="4" t="s">
        <v>14</v>
      </c>
    </row>
    <row r="7942" spans="1:9">
      <c r="A7942" t="n">
        <v>62898</v>
      </c>
      <c r="B7942" s="66" t="n">
        <v>45</v>
      </c>
      <c r="C7942" s="7" t="n">
        <v>4</v>
      </c>
      <c r="D7942" s="7" t="n">
        <v>3</v>
      </c>
      <c r="E7942" s="7" t="n">
        <v>346.790008544922</v>
      </c>
      <c r="F7942" s="7" t="n">
        <v>310.730010986328</v>
      </c>
      <c r="G7942" s="7" t="n">
        <v>356</v>
      </c>
      <c r="H7942" s="7" t="n">
        <v>8000</v>
      </c>
      <c r="I7942" s="7" t="n">
        <v>1</v>
      </c>
    </row>
    <row r="7943" spans="1:9">
      <c r="A7943" t="s">
        <v>4</v>
      </c>
      <c r="B7943" s="4" t="s">
        <v>5</v>
      </c>
      <c r="C7943" s="4" t="s">
        <v>14</v>
      </c>
      <c r="D7943" s="4" t="s">
        <v>14</v>
      </c>
      <c r="E7943" s="4" t="s">
        <v>24</v>
      </c>
      <c r="F7943" s="4" t="s">
        <v>10</v>
      </c>
    </row>
    <row r="7944" spans="1:9">
      <c r="A7944" t="n">
        <v>62916</v>
      </c>
      <c r="B7944" s="66" t="n">
        <v>45</v>
      </c>
      <c r="C7944" s="7" t="n">
        <v>5</v>
      </c>
      <c r="D7944" s="7" t="n">
        <v>3</v>
      </c>
      <c r="E7944" s="7" t="n">
        <v>1.29999995231628</v>
      </c>
      <c r="F7944" s="7" t="n">
        <v>8000</v>
      </c>
    </row>
    <row r="7945" spans="1:9">
      <c r="A7945" t="s">
        <v>4</v>
      </c>
      <c r="B7945" s="4" t="s">
        <v>5</v>
      </c>
      <c r="C7945" s="4" t="s">
        <v>14</v>
      </c>
      <c r="D7945" s="4" t="s">
        <v>14</v>
      </c>
      <c r="E7945" s="4" t="s">
        <v>24</v>
      </c>
      <c r="F7945" s="4" t="s">
        <v>10</v>
      </c>
    </row>
    <row r="7946" spans="1:9">
      <c r="A7946" t="n">
        <v>62925</v>
      </c>
      <c r="B7946" s="66" t="n">
        <v>45</v>
      </c>
      <c r="C7946" s="7" t="n">
        <v>11</v>
      </c>
      <c r="D7946" s="7" t="n">
        <v>3</v>
      </c>
      <c r="E7946" s="7" t="n">
        <v>37.5</v>
      </c>
      <c r="F7946" s="7" t="n">
        <v>8000</v>
      </c>
    </row>
    <row r="7947" spans="1:9">
      <c r="A7947" t="s">
        <v>4</v>
      </c>
      <c r="B7947" s="4" t="s">
        <v>5</v>
      </c>
      <c r="C7947" s="4" t="s">
        <v>10</v>
      </c>
      <c r="D7947" s="4" t="s">
        <v>14</v>
      </c>
    </row>
    <row r="7948" spans="1:9">
      <c r="A7948" t="n">
        <v>62934</v>
      </c>
      <c r="B7948" s="86" t="n">
        <v>21</v>
      </c>
      <c r="C7948" s="7" t="n">
        <v>65533</v>
      </c>
      <c r="D7948" s="7" t="n">
        <v>1</v>
      </c>
    </row>
    <row r="7949" spans="1:9">
      <c r="A7949" t="s">
        <v>4</v>
      </c>
      <c r="B7949" s="4" t="s">
        <v>5</v>
      </c>
      <c r="C7949" s="4" t="s">
        <v>10</v>
      </c>
    </row>
    <row r="7950" spans="1:9">
      <c r="A7950" t="n">
        <v>62938</v>
      </c>
      <c r="B7950" s="41" t="n">
        <v>16</v>
      </c>
      <c r="C7950" s="7" t="n">
        <v>1000</v>
      </c>
    </row>
    <row r="7951" spans="1:9">
      <c r="A7951" t="s">
        <v>4</v>
      </c>
      <c r="B7951" s="4" t="s">
        <v>5</v>
      </c>
      <c r="C7951" s="4" t="s">
        <v>14</v>
      </c>
      <c r="D7951" s="4" t="s">
        <v>14</v>
      </c>
      <c r="E7951" s="4" t="s">
        <v>14</v>
      </c>
      <c r="F7951" s="4" t="s">
        <v>14</v>
      </c>
    </row>
    <row r="7952" spans="1:9">
      <c r="A7952" t="n">
        <v>62941</v>
      </c>
      <c r="B7952" s="8" t="n">
        <v>14</v>
      </c>
      <c r="C7952" s="7" t="n">
        <v>0</v>
      </c>
      <c r="D7952" s="7" t="n">
        <v>1</v>
      </c>
      <c r="E7952" s="7" t="n">
        <v>0</v>
      </c>
      <c r="F7952" s="7" t="n">
        <v>0</v>
      </c>
    </row>
    <row r="7953" spans="1:9">
      <c r="A7953" t="s">
        <v>4</v>
      </c>
      <c r="B7953" s="4" t="s">
        <v>5</v>
      </c>
      <c r="C7953" s="4" t="s">
        <v>14</v>
      </c>
      <c r="D7953" s="4" t="s">
        <v>24</v>
      </c>
      <c r="E7953" s="4" t="s">
        <v>24</v>
      </c>
      <c r="F7953" s="4" t="s">
        <v>24</v>
      </c>
    </row>
    <row r="7954" spans="1:9">
      <c r="A7954" t="n">
        <v>62946</v>
      </c>
      <c r="B7954" s="66" t="n">
        <v>45</v>
      </c>
      <c r="C7954" s="7" t="n">
        <v>9</v>
      </c>
      <c r="D7954" s="7" t="n">
        <v>0.0500000007450581</v>
      </c>
      <c r="E7954" s="7" t="n">
        <v>0.0500000007450581</v>
      </c>
      <c r="F7954" s="7" t="n">
        <v>0.25</v>
      </c>
    </row>
    <row r="7955" spans="1:9">
      <c r="A7955" t="s">
        <v>4</v>
      </c>
      <c r="B7955" s="4" t="s">
        <v>5</v>
      </c>
      <c r="C7955" s="4" t="s">
        <v>14</v>
      </c>
      <c r="D7955" s="4" t="s">
        <v>10</v>
      </c>
      <c r="E7955" s="4" t="s">
        <v>6</v>
      </c>
    </row>
    <row r="7956" spans="1:9">
      <c r="A7956" t="n">
        <v>62960</v>
      </c>
      <c r="B7956" s="57" t="n">
        <v>51</v>
      </c>
      <c r="C7956" s="7" t="n">
        <v>4</v>
      </c>
      <c r="D7956" s="7" t="n">
        <v>7008</v>
      </c>
      <c r="E7956" s="7" t="s">
        <v>285</v>
      </c>
    </row>
    <row r="7957" spans="1:9">
      <c r="A7957" t="s">
        <v>4</v>
      </c>
      <c r="B7957" s="4" t="s">
        <v>5</v>
      </c>
      <c r="C7957" s="4" t="s">
        <v>10</v>
      </c>
    </row>
    <row r="7958" spans="1:9">
      <c r="A7958" t="n">
        <v>62974</v>
      </c>
      <c r="B7958" s="41" t="n">
        <v>16</v>
      </c>
      <c r="C7958" s="7" t="n">
        <v>0</v>
      </c>
    </row>
    <row r="7959" spans="1:9">
      <c r="A7959" t="s">
        <v>4</v>
      </c>
      <c r="B7959" s="4" t="s">
        <v>5</v>
      </c>
      <c r="C7959" s="4" t="s">
        <v>10</v>
      </c>
      <c r="D7959" s="4" t="s">
        <v>14</v>
      </c>
      <c r="E7959" s="4" t="s">
        <v>9</v>
      </c>
      <c r="F7959" s="4" t="s">
        <v>50</v>
      </c>
      <c r="G7959" s="4" t="s">
        <v>14</v>
      </c>
      <c r="H7959" s="4" t="s">
        <v>14</v>
      </c>
    </row>
    <row r="7960" spans="1:9">
      <c r="A7960" t="n">
        <v>62977</v>
      </c>
      <c r="B7960" s="58" t="n">
        <v>26</v>
      </c>
      <c r="C7960" s="7" t="n">
        <v>7008</v>
      </c>
      <c r="D7960" s="7" t="n">
        <v>17</v>
      </c>
      <c r="E7960" s="7" t="n">
        <v>36301</v>
      </c>
      <c r="F7960" s="7" t="s">
        <v>559</v>
      </c>
      <c r="G7960" s="7" t="n">
        <v>2</v>
      </c>
      <c r="H7960" s="7" t="n">
        <v>0</v>
      </c>
    </row>
    <row r="7961" spans="1:9">
      <c r="A7961" t="s">
        <v>4</v>
      </c>
      <c r="B7961" s="4" t="s">
        <v>5</v>
      </c>
    </row>
    <row r="7962" spans="1:9">
      <c r="A7962" t="n">
        <v>63034</v>
      </c>
      <c r="B7962" s="33" t="n">
        <v>28</v>
      </c>
    </row>
    <row r="7963" spans="1:9">
      <c r="A7963" t="s">
        <v>4</v>
      </c>
      <c r="B7963" s="4" t="s">
        <v>5</v>
      </c>
      <c r="C7963" s="4" t="s">
        <v>10</v>
      </c>
    </row>
    <row r="7964" spans="1:9">
      <c r="A7964" t="n">
        <v>63035</v>
      </c>
      <c r="B7964" s="41" t="n">
        <v>16</v>
      </c>
      <c r="C7964" s="7" t="n">
        <v>300</v>
      </c>
    </row>
    <row r="7965" spans="1:9">
      <c r="A7965" t="s">
        <v>4</v>
      </c>
      <c r="B7965" s="4" t="s">
        <v>5</v>
      </c>
      <c r="C7965" s="4" t="s">
        <v>14</v>
      </c>
      <c r="D7965" s="4" t="s">
        <v>24</v>
      </c>
      <c r="E7965" s="4" t="s">
        <v>24</v>
      </c>
      <c r="F7965" s="4" t="s">
        <v>24</v>
      </c>
    </row>
    <row r="7966" spans="1:9">
      <c r="A7966" t="n">
        <v>63038</v>
      </c>
      <c r="B7966" s="66" t="n">
        <v>45</v>
      </c>
      <c r="C7966" s="7" t="n">
        <v>9</v>
      </c>
      <c r="D7966" s="7" t="n">
        <v>0.0500000007450581</v>
      </c>
      <c r="E7966" s="7" t="n">
        <v>0.0500000007450581</v>
      </c>
      <c r="F7966" s="7" t="n">
        <v>0.25</v>
      </c>
    </row>
    <row r="7967" spans="1:9">
      <c r="A7967" t="s">
        <v>4</v>
      </c>
      <c r="B7967" s="4" t="s">
        <v>5</v>
      </c>
      <c r="C7967" s="4" t="s">
        <v>14</v>
      </c>
      <c r="D7967" s="4" t="s">
        <v>10</v>
      </c>
      <c r="E7967" s="4" t="s">
        <v>6</v>
      </c>
    </row>
    <row r="7968" spans="1:9">
      <c r="A7968" t="n">
        <v>63052</v>
      </c>
      <c r="B7968" s="57" t="n">
        <v>51</v>
      </c>
      <c r="C7968" s="7" t="n">
        <v>4</v>
      </c>
      <c r="D7968" s="7" t="n">
        <v>7008</v>
      </c>
      <c r="E7968" s="7" t="s">
        <v>198</v>
      </c>
    </row>
    <row r="7969" spans="1:8">
      <c r="A7969" t="s">
        <v>4</v>
      </c>
      <c r="B7969" s="4" t="s">
        <v>5</v>
      </c>
      <c r="C7969" s="4" t="s">
        <v>10</v>
      </c>
    </row>
    <row r="7970" spans="1:8">
      <c r="A7970" t="n">
        <v>63065</v>
      </c>
      <c r="B7970" s="41" t="n">
        <v>16</v>
      </c>
      <c r="C7970" s="7" t="n">
        <v>0</v>
      </c>
    </row>
    <row r="7971" spans="1:8">
      <c r="A7971" t="s">
        <v>4</v>
      </c>
      <c r="B7971" s="4" t="s">
        <v>5</v>
      </c>
      <c r="C7971" s="4" t="s">
        <v>10</v>
      </c>
      <c r="D7971" s="4" t="s">
        <v>14</v>
      </c>
      <c r="E7971" s="4" t="s">
        <v>9</v>
      </c>
      <c r="F7971" s="4" t="s">
        <v>50</v>
      </c>
      <c r="G7971" s="4" t="s">
        <v>14</v>
      </c>
      <c r="H7971" s="4" t="s">
        <v>14</v>
      </c>
    </row>
    <row r="7972" spans="1:8">
      <c r="A7972" t="n">
        <v>63068</v>
      </c>
      <c r="B7972" s="58" t="n">
        <v>26</v>
      </c>
      <c r="C7972" s="7" t="n">
        <v>7008</v>
      </c>
      <c r="D7972" s="7" t="n">
        <v>17</v>
      </c>
      <c r="E7972" s="7" t="n">
        <v>36302</v>
      </c>
      <c r="F7972" s="7" t="s">
        <v>560</v>
      </c>
      <c r="G7972" s="7" t="n">
        <v>2</v>
      </c>
      <c r="H7972" s="7" t="n">
        <v>0</v>
      </c>
    </row>
    <row r="7973" spans="1:8">
      <c r="A7973" t="s">
        <v>4</v>
      </c>
      <c r="B7973" s="4" t="s">
        <v>5</v>
      </c>
    </row>
    <row r="7974" spans="1:8">
      <c r="A7974" t="n">
        <v>63191</v>
      </c>
      <c r="B7974" s="33" t="n">
        <v>28</v>
      </c>
    </row>
    <row r="7975" spans="1:8">
      <c r="A7975" t="s">
        <v>4</v>
      </c>
      <c r="B7975" s="4" t="s">
        <v>5</v>
      </c>
      <c r="C7975" s="4" t="s">
        <v>10</v>
      </c>
    </row>
    <row r="7976" spans="1:8">
      <c r="A7976" t="n">
        <v>63192</v>
      </c>
      <c r="B7976" s="41" t="n">
        <v>16</v>
      </c>
      <c r="C7976" s="7" t="n">
        <v>300</v>
      </c>
    </row>
    <row r="7977" spans="1:8">
      <c r="A7977" t="s">
        <v>4</v>
      </c>
      <c r="B7977" s="4" t="s">
        <v>5</v>
      </c>
      <c r="C7977" s="4" t="s">
        <v>14</v>
      </c>
      <c r="D7977" s="4" t="s">
        <v>24</v>
      </c>
      <c r="E7977" s="4" t="s">
        <v>24</v>
      </c>
      <c r="F7977" s="4" t="s">
        <v>24</v>
      </c>
    </row>
    <row r="7978" spans="1:8">
      <c r="A7978" t="n">
        <v>63195</v>
      </c>
      <c r="B7978" s="66" t="n">
        <v>45</v>
      </c>
      <c r="C7978" s="7" t="n">
        <v>9</v>
      </c>
      <c r="D7978" s="7" t="n">
        <v>0.0500000007450581</v>
      </c>
      <c r="E7978" s="7" t="n">
        <v>0.0500000007450581</v>
      </c>
      <c r="F7978" s="7" t="n">
        <v>0.25</v>
      </c>
    </row>
    <row r="7979" spans="1:8">
      <c r="A7979" t="s">
        <v>4</v>
      </c>
      <c r="B7979" s="4" t="s">
        <v>5</v>
      </c>
      <c r="C7979" s="4" t="s">
        <v>14</v>
      </c>
      <c r="D7979" s="4" t="s">
        <v>10</v>
      </c>
      <c r="E7979" s="4" t="s">
        <v>6</v>
      </c>
    </row>
    <row r="7980" spans="1:8">
      <c r="A7980" t="n">
        <v>63209</v>
      </c>
      <c r="B7980" s="57" t="n">
        <v>51</v>
      </c>
      <c r="C7980" s="7" t="n">
        <v>4</v>
      </c>
      <c r="D7980" s="7" t="n">
        <v>7008</v>
      </c>
      <c r="E7980" s="7" t="s">
        <v>198</v>
      </c>
    </row>
    <row r="7981" spans="1:8">
      <c r="A7981" t="s">
        <v>4</v>
      </c>
      <c r="B7981" s="4" t="s">
        <v>5</v>
      </c>
      <c r="C7981" s="4" t="s">
        <v>10</v>
      </c>
    </row>
    <row r="7982" spans="1:8">
      <c r="A7982" t="n">
        <v>63222</v>
      </c>
      <c r="B7982" s="41" t="n">
        <v>16</v>
      </c>
      <c r="C7982" s="7" t="n">
        <v>0</v>
      </c>
    </row>
    <row r="7983" spans="1:8">
      <c r="A7983" t="s">
        <v>4</v>
      </c>
      <c r="B7983" s="4" t="s">
        <v>5</v>
      </c>
      <c r="C7983" s="4" t="s">
        <v>10</v>
      </c>
      <c r="D7983" s="4" t="s">
        <v>14</v>
      </c>
      <c r="E7983" s="4" t="s">
        <v>9</v>
      </c>
      <c r="F7983" s="4" t="s">
        <v>50</v>
      </c>
      <c r="G7983" s="4" t="s">
        <v>14</v>
      </c>
      <c r="H7983" s="4" t="s">
        <v>14</v>
      </c>
    </row>
    <row r="7984" spans="1:8">
      <c r="A7984" t="n">
        <v>63225</v>
      </c>
      <c r="B7984" s="58" t="n">
        <v>26</v>
      </c>
      <c r="C7984" s="7" t="n">
        <v>7008</v>
      </c>
      <c r="D7984" s="7" t="n">
        <v>17</v>
      </c>
      <c r="E7984" s="7" t="n">
        <v>36303</v>
      </c>
      <c r="F7984" s="7" t="s">
        <v>561</v>
      </c>
      <c r="G7984" s="7" t="n">
        <v>2</v>
      </c>
      <c r="H7984" s="7" t="n">
        <v>0</v>
      </c>
    </row>
    <row r="7985" spans="1:8">
      <c r="A7985" t="s">
        <v>4</v>
      </c>
      <c r="B7985" s="4" t="s">
        <v>5</v>
      </c>
    </row>
    <row r="7986" spans="1:8">
      <c r="A7986" t="n">
        <v>63315</v>
      </c>
      <c r="B7986" s="33" t="n">
        <v>28</v>
      </c>
    </row>
    <row r="7987" spans="1:8">
      <c r="A7987" t="s">
        <v>4</v>
      </c>
      <c r="B7987" s="4" t="s">
        <v>5</v>
      </c>
      <c r="C7987" s="4" t="s">
        <v>10</v>
      </c>
      <c r="D7987" s="4" t="s">
        <v>14</v>
      </c>
    </row>
    <row r="7988" spans="1:8">
      <c r="A7988" t="n">
        <v>63316</v>
      </c>
      <c r="B7988" s="69" t="n">
        <v>89</v>
      </c>
      <c r="C7988" s="7" t="n">
        <v>65533</v>
      </c>
      <c r="D7988" s="7" t="n">
        <v>1</v>
      </c>
    </row>
    <row r="7989" spans="1:8">
      <c r="A7989" t="s">
        <v>4</v>
      </c>
      <c r="B7989" s="4" t="s">
        <v>5</v>
      </c>
      <c r="C7989" s="4" t="s">
        <v>14</v>
      </c>
      <c r="D7989" s="4" t="s">
        <v>10</v>
      </c>
      <c r="E7989" s="4" t="s">
        <v>10</v>
      </c>
      <c r="F7989" s="4" t="s">
        <v>14</v>
      </c>
    </row>
    <row r="7990" spans="1:8">
      <c r="A7990" t="n">
        <v>63320</v>
      </c>
      <c r="B7990" s="31" t="n">
        <v>25</v>
      </c>
      <c r="C7990" s="7" t="n">
        <v>1</v>
      </c>
      <c r="D7990" s="7" t="n">
        <v>65535</v>
      </c>
      <c r="E7990" s="7" t="n">
        <v>65535</v>
      </c>
      <c r="F7990" s="7" t="n">
        <v>0</v>
      </c>
    </row>
    <row r="7991" spans="1:8">
      <c r="A7991" t="s">
        <v>4</v>
      </c>
      <c r="B7991" s="4" t="s">
        <v>5</v>
      </c>
      <c r="C7991" s="4" t="s">
        <v>9</v>
      </c>
    </row>
    <row r="7992" spans="1:8">
      <c r="A7992" t="n">
        <v>63327</v>
      </c>
      <c r="B7992" s="44" t="n">
        <v>15</v>
      </c>
      <c r="C7992" s="7" t="n">
        <v>256</v>
      </c>
    </row>
    <row r="7993" spans="1:8">
      <c r="A7993" t="s">
        <v>4</v>
      </c>
      <c r="B7993" s="4" t="s">
        <v>5</v>
      </c>
      <c r="C7993" s="4" t="s">
        <v>14</v>
      </c>
      <c r="D7993" s="4" t="s">
        <v>10</v>
      </c>
      <c r="E7993" s="4" t="s">
        <v>24</v>
      </c>
    </row>
    <row r="7994" spans="1:8">
      <c r="A7994" t="n">
        <v>63332</v>
      </c>
      <c r="B7994" s="37" t="n">
        <v>58</v>
      </c>
      <c r="C7994" s="7" t="n">
        <v>101</v>
      </c>
      <c r="D7994" s="7" t="n">
        <v>500</v>
      </c>
      <c r="E7994" s="7" t="n">
        <v>1</v>
      </c>
    </row>
    <row r="7995" spans="1:8">
      <c r="A7995" t="s">
        <v>4</v>
      </c>
      <c r="B7995" s="4" t="s">
        <v>5</v>
      </c>
      <c r="C7995" s="4" t="s">
        <v>14</v>
      </c>
      <c r="D7995" s="4" t="s">
        <v>10</v>
      </c>
    </row>
    <row r="7996" spans="1:8">
      <c r="A7996" t="n">
        <v>63340</v>
      </c>
      <c r="B7996" s="37" t="n">
        <v>58</v>
      </c>
      <c r="C7996" s="7" t="n">
        <v>254</v>
      </c>
      <c r="D7996" s="7" t="n">
        <v>0</v>
      </c>
    </row>
    <row r="7997" spans="1:8">
      <c r="A7997" t="s">
        <v>4</v>
      </c>
      <c r="B7997" s="4" t="s">
        <v>5</v>
      </c>
      <c r="C7997" s="4" t="s">
        <v>14</v>
      </c>
      <c r="D7997" s="4" t="s">
        <v>10</v>
      </c>
      <c r="E7997" s="4" t="s">
        <v>10</v>
      </c>
      <c r="F7997" s="4" t="s">
        <v>9</v>
      </c>
    </row>
    <row r="7998" spans="1:8">
      <c r="A7998" t="n">
        <v>63344</v>
      </c>
      <c r="B7998" s="67" t="n">
        <v>84</v>
      </c>
      <c r="C7998" s="7" t="n">
        <v>1</v>
      </c>
      <c r="D7998" s="7" t="n">
        <v>0</v>
      </c>
      <c r="E7998" s="7" t="n">
        <v>0</v>
      </c>
      <c r="F7998" s="7" t="n">
        <v>0</v>
      </c>
    </row>
    <row r="7999" spans="1:8">
      <c r="A7999" t="s">
        <v>4</v>
      </c>
      <c r="B7999" s="4" t="s">
        <v>5</v>
      </c>
      <c r="C7999" s="4" t="s">
        <v>14</v>
      </c>
      <c r="D7999" s="4" t="s">
        <v>14</v>
      </c>
      <c r="E7999" s="4" t="s">
        <v>24</v>
      </c>
      <c r="F7999" s="4" t="s">
        <v>24</v>
      </c>
      <c r="G7999" s="4" t="s">
        <v>24</v>
      </c>
      <c r="H7999" s="4" t="s">
        <v>10</v>
      </c>
    </row>
    <row r="8000" spans="1:8">
      <c r="A8000" t="n">
        <v>63354</v>
      </c>
      <c r="B8000" s="66" t="n">
        <v>45</v>
      </c>
      <c r="C8000" s="7" t="n">
        <v>2</v>
      </c>
      <c r="D8000" s="7" t="n">
        <v>3</v>
      </c>
      <c r="E8000" s="7" t="n">
        <v>-127.290000915527</v>
      </c>
      <c r="F8000" s="7" t="n">
        <v>3.99000000953674</v>
      </c>
      <c r="G8000" s="7" t="n">
        <v>135.190002441406</v>
      </c>
      <c r="H8000" s="7" t="n">
        <v>0</v>
      </c>
    </row>
    <row r="8001" spans="1:8">
      <c r="A8001" t="s">
        <v>4</v>
      </c>
      <c r="B8001" s="4" t="s">
        <v>5</v>
      </c>
      <c r="C8001" s="4" t="s">
        <v>14</v>
      </c>
      <c r="D8001" s="4" t="s">
        <v>14</v>
      </c>
      <c r="E8001" s="4" t="s">
        <v>24</v>
      </c>
      <c r="F8001" s="4" t="s">
        <v>24</v>
      </c>
      <c r="G8001" s="4" t="s">
        <v>24</v>
      </c>
      <c r="H8001" s="4" t="s">
        <v>10</v>
      </c>
      <c r="I8001" s="4" t="s">
        <v>14</v>
      </c>
    </row>
    <row r="8002" spans="1:8">
      <c r="A8002" t="n">
        <v>63371</v>
      </c>
      <c r="B8002" s="66" t="n">
        <v>45</v>
      </c>
      <c r="C8002" s="7" t="n">
        <v>4</v>
      </c>
      <c r="D8002" s="7" t="n">
        <v>3</v>
      </c>
      <c r="E8002" s="7" t="n">
        <v>1.61000001430511</v>
      </c>
      <c r="F8002" s="7" t="n">
        <v>48.0800018310547</v>
      </c>
      <c r="G8002" s="7" t="n">
        <v>10</v>
      </c>
      <c r="H8002" s="7" t="n">
        <v>0</v>
      </c>
      <c r="I8002" s="7" t="n">
        <v>1</v>
      </c>
    </row>
    <row r="8003" spans="1:8">
      <c r="A8003" t="s">
        <v>4</v>
      </c>
      <c r="B8003" s="4" t="s">
        <v>5</v>
      </c>
      <c r="C8003" s="4" t="s">
        <v>14</v>
      </c>
      <c r="D8003" s="4" t="s">
        <v>14</v>
      </c>
      <c r="E8003" s="4" t="s">
        <v>24</v>
      </c>
      <c r="F8003" s="4" t="s">
        <v>10</v>
      </c>
    </row>
    <row r="8004" spans="1:8">
      <c r="A8004" t="n">
        <v>63389</v>
      </c>
      <c r="B8004" s="66" t="n">
        <v>45</v>
      </c>
      <c r="C8004" s="7" t="n">
        <v>5</v>
      </c>
      <c r="D8004" s="7" t="n">
        <v>3</v>
      </c>
      <c r="E8004" s="7" t="n">
        <v>4.40000009536743</v>
      </c>
      <c r="F8004" s="7" t="n">
        <v>0</v>
      </c>
    </row>
    <row r="8005" spans="1:8">
      <c r="A8005" t="s">
        <v>4</v>
      </c>
      <c r="B8005" s="4" t="s">
        <v>5</v>
      </c>
      <c r="C8005" s="4" t="s">
        <v>14</v>
      </c>
      <c r="D8005" s="4" t="s">
        <v>14</v>
      </c>
      <c r="E8005" s="4" t="s">
        <v>24</v>
      </c>
      <c r="F8005" s="4" t="s">
        <v>10</v>
      </c>
    </row>
    <row r="8006" spans="1:8">
      <c r="A8006" t="n">
        <v>63398</v>
      </c>
      <c r="B8006" s="66" t="n">
        <v>45</v>
      </c>
      <c r="C8006" s="7" t="n">
        <v>11</v>
      </c>
      <c r="D8006" s="7" t="n">
        <v>3</v>
      </c>
      <c r="E8006" s="7" t="n">
        <v>45</v>
      </c>
      <c r="F8006" s="7" t="n">
        <v>0</v>
      </c>
    </row>
    <row r="8007" spans="1:8">
      <c r="A8007" t="s">
        <v>4</v>
      </c>
      <c r="B8007" s="4" t="s">
        <v>5</v>
      </c>
      <c r="C8007" s="4" t="s">
        <v>14</v>
      </c>
      <c r="D8007" s="4" t="s">
        <v>10</v>
      </c>
    </row>
    <row r="8008" spans="1:8">
      <c r="A8008" t="n">
        <v>63407</v>
      </c>
      <c r="B8008" s="37" t="n">
        <v>58</v>
      </c>
      <c r="C8008" s="7" t="n">
        <v>255</v>
      </c>
      <c r="D8008" s="7" t="n">
        <v>0</v>
      </c>
    </row>
    <row r="8009" spans="1:8">
      <c r="A8009" t="s">
        <v>4</v>
      </c>
      <c r="B8009" s="4" t="s">
        <v>5</v>
      </c>
      <c r="C8009" s="4" t="s">
        <v>14</v>
      </c>
      <c r="D8009" s="4" t="s">
        <v>10</v>
      </c>
      <c r="E8009" s="4" t="s">
        <v>6</v>
      </c>
    </row>
    <row r="8010" spans="1:8">
      <c r="A8010" t="n">
        <v>63411</v>
      </c>
      <c r="B8010" s="57" t="n">
        <v>51</v>
      </c>
      <c r="C8010" s="7" t="n">
        <v>4</v>
      </c>
      <c r="D8010" s="7" t="n">
        <v>1560</v>
      </c>
      <c r="E8010" s="7" t="s">
        <v>76</v>
      </c>
    </row>
    <row r="8011" spans="1:8">
      <c r="A8011" t="s">
        <v>4</v>
      </c>
      <c r="B8011" s="4" t="s">
        <v>5</v>
      </c>
      <c r="C8011" s="4" t="s">
        <v>10</v>
      </c>
    </row>
    <row r="8012" spans="1:8">
      <c r="A8012" t="n">
        <v>63424</v>
      </c>
      <c r="B8012" s="41" t="n">
        <v>16</v>
      </c>
      <c r="C8012" s="7" t="n">
        <v>0</v>
      </c>
    </row>
    <row r="8013" spans="1:8">
      <c r="A8013" t="s">
        <v>4</v>
      </c>
      <c r="B8013" s="4" t="s">
        <v>5</v>
      </c>
      <c r="C8013" s="4" t="s">
        <v>10</v>
      </c>
      <c r="D8013" s="4" t="s">
        <v>14</v>
      </c>
      <c r="E8013" s="4" t="s">
        <v>9</v>
      </c>
      <c r="F8013" s="4" t="s">
        <v>50</v>
      </c>
      <c r="G8013" s="4" t="s">
        <v>14</v>
      </c>
      <c r="H8013" s="4" t="s">
        <v>14</v>
      </c>
    </row>
    <row r="8014" spans="1:8">
      <c r="A8014" t="n">
        <v>63427</v>
      </c>
      <c r="B8014" s="58" t="n">
        <v>26</v>
      </c>
      <c r="C8014" s="7" t="n">
        <v>1560</v>
      </c>
      <c r="D8014" s="7" t="n">
        <v>17</v>
      </c>
      <c r="E8014" s="7" t="n">
        <v>61180</v>
      </c>
      <c r="F8014" s="7" t="s">
        <v>562</v>
      </c>
      <c r="G8014" s="7" t="n">
        <v>2</v>
      </c>
      <c r="H8014" s="7" t="n">
        <v>0</v>
      </c>
    </row>
    <row r="8015" spans="1:8">
      <c r="A8015" t="s">
        <v>4</v>
      </c>
      <c r="B8015" s="4" t="s">
        <v>5</v>
      </c>
    </row>
    <row r="8016" spans="1:8">
      <c r="A8016" t="n">
        <v>63470</v>
      </c>
      <c r="B8016" s="33" t="n">
        <v>28</v>
      </c>
    </row>
    <row r="8017" spans="1:9">
      <c r="A8017" t="s">
        <v>4</v>
      </c>
      <c r="B8017" s="4" t="s">
        <v>5</v>
      </c>
      <c r="C8017" s="4" t="s">
        <v>14</v>
      </c>
      <c r="D8017" s="4" t="s">
        <v>10</v>
      </c>
      <c r="E8017" s="4" t="s">
        <v>6</v>
      </c>
    </row>
    <row r="8018" spans="1:9">
      <c r="A8018" t="n">
        <v>63471</v>
      </c>
      <c r="B8018" s="57" t="n">
        <v>51</v>
      </c>
      <c r="C8018" s="7" t="n">
        <v>4</v>
      </c>
      <c r="D8018" s="7" t="n">
        <v>1560</v>
      </c>
      <c r="E8018" s="7" t="s">
        <v>76</v>
      </c>
    </row>
    <row r="8019" spans="1:9">
      <c r="A8019" t="s">
        <v>4</v>
      </c>
      <c r="B8019" s="4" t="s">
        <v>5</v>
      </c>
      <c r="C8019" s="4" t="s">
        <v>10</v>
      </c>
    </row>
    <row r="8020" spans="1:9">
      <c r="A8020" t="n">
        <v>63484</v>
      </c>
      <c r="B8020" s="41" t="n">
        <v>16</v>
      </c>
      <c r="C8020" s="7" t="n">
        <v>0</v>
      </c>
    </row>
    <row r="8021" spans="1:9">
      <c r="A8021" t="s">
        <v>4</v>
      </c>
      <c r="B8021" s="4" t="s">
        <v>5</v>
      </c>
      <c r="C8021" s="4" t="s">
        <v>10</v>
      </c>
      <c r="D8021" s="4" t="s">
        <v>14</v>
      </c>
      <c r="E8021" s="4" t="s">
        <v>9</v>
      </c>
      <c r="F8021" s="4" t="s">
        <v>50</v>
      </c>
      <c r="G8021" s="4" t="s">
        <v>14</v>
      </c>
      <c r="H8021" s="4" t="s">
        <v>14</v>
      </c>
      <c r="I8021" s="4" t="s">
        <v>14</v>
      </c>
    </row>
    <row r="8022" spans="1:9">
      <c r="A8022" t="n">
        <v>63487</v>
      </c>
      <c r="B8022" s="58" t="n">
        <v>26</v>
      </c>
      <c r="C8022" s="7" t="n">
        <v>1560</v>
      </c>
      <c r="D8022" s="7" t="n">
        <v>17</v>
      </c>
      <c r="E8022" s="7" t="n">
        <v>61181</v>
      </c>
      <c r="F8022" s="7" t="s">
        <v>563</v>
      </c>
      <c r="G8022" s="7" t="n">
        <v>8</v>
      </c>
      <c r="H8022" s="7" t="n">
        <v>2</v>
      </c>
      <c r="I8022" s="7" t="n">
        <v>0</v>
      </c>
    </row>
    <row r="8023" spans="1:9">
      <c r="A8023" t="s">
        <v>4</v>
      </c>
      <c r="B8023" s="4" t="s">
        <v>5</v>
      </c>
      <c r="C8023" s="4" t="s">
        <v>10</v>
      </c>
    </row>
    <row r="8024" spans="1:9">
      <c r="A8024" t="n">
        <v>63570</v>
      </c>
      <c r="B8024" s="41" t="n">
        <v>16</v>
      </c>
      <c r="C8024" s="7" t="n">
        <v>4700</v>
      </c>
    </row>
    <row r="8025" spans="1:9">
      <c r="A8025" t="s">
        <v>4</v>
      </c>
      <c r="B8025" s="4" t="s">
        <v>5</v>
      </c>
      <c r="C8025" s="4" t="s">
        <v>10</v>
      </c>
      <c r="D8025" s="4" t="s">
        <v>14</v>
      </c>
    </row>
    <row r="8026" spans="1:9">
      <c r="A8026" t="n">
        <v>63573</v>
      </c>
      <c r="B8026" s="69" t="n">
        <v>89</v>
      </c>
      <c r="C8026" s="7" t="n">
        <v>65533</v>
      </c>
      <c r="D8026" s="7" t="n">
        <v>0</v>
      </c>
    </row>
    <row r="8027" spans="1:9">
      <c r="A8027" t="s">
        <v>4</v>
      </c>
      <c r="B8027" s="4" t="s">
        <v>5</v>
      </c>
      <c r="C8027" s="4" t="s">
        <v>10</v>
      </c>
      <c r="D8027" s="4" t="s">
        <v>14</v>
      </c>
    </row>
    <row r="8028" spans="1:9">
      <c r="A8028" t="n">
        <v>63577</v>
      </c>
      <c r="B8028" s="69" t="n">
        <v>89</v>
      </c>
      <c r="C8028" s="7" t="n">
        <v>65533</v>
      </c>
      <c r="D8028" s="7" t="n">
        <v>1</v>
      </c>
    </row>
    <row r="8029" spans="1:9">
      <c r="A8029" t="s">
        <v>4</v>
      </c>
      <c r="B8029" s="4" t="s">
        <v>5</v>
      </c>
      <c r="C8029" s="4" t="s">
        <v>14</v>
      </c>
      <c r="D8029" s="4" t="s">
        <v>10</v>
      </c>
      <c r="E8029" s="4" t="s">
        <v>14</v>
      </c>
    </row>
    <row r="8030" spans="1:9">
      <c r="A8030" t="n">
        <v>63581</v>
      </c>
      <c r="B8030" s="14" t="n">
        <v>49</v>
      </c>
      <c r="C8030" s="7" t="n">
        <v>1</v>
      </c>
      <c r="D8030" s="7" t="n">
        <v>2000</v>
      </c>
      <c r="E8030" s="7" t="n">
        <v>0</v>
      </c>
    </row>
    <row r="8031" spans="1:9">
      <c r="A8031" t="s">
        <v>4</v>
      </c>
      <c r="B8031" s="4" t="s">
        <v>5</v>
      </c>
      <c r="C8031" s="4" t="s">
        <v>14</v>
      </c>
      <c r="D8031" s="4" t="s">
        <v>10</v>
      </c>
      <c r="E8031" s="4" t="s">
        <v>10</v>
      </c>
      <c r="F8031" s="4" t="s">
        <v>9</v>
      </c>
    </row>
    <row r="8032" spans="1:9">
      <c r="A8032" t="n">
        <v>63586</v>
      </c>
      <c r="B8032" s="67" t="n">
        <v>84</v>
      </c>
      <c r="C8032" s="7" t="n">
        <v>0</v>
      </c>
      <c r="D8032" s="7" t="n">
        <v>2</v>
      </c>
      <c r="E8032" s="7" t="n">
        <v>0</v>
      </c>
      <c r="F8032" s="7" t="n">
        <v>1045220557</v>
      </c>
    </row>
    <row r="8033" spans="1:9">
      <c r="A8033" t="s">
        <v>4</v>
      </c>
      <c r="B8033" s="4" t="s">
        <v>5</v>
      </c>
      <c r="C8033" s="4" t="s">
        <v>14</v>
      </c>
      <c r="D8033" s="4" t="s">
        <v>14</v>
      </c>
      <c r="E8033" s="4" t="s">
        <v>24</v>
      </c>
      <c r="F8033" s="4" t="s">
        <v>24</v>
      </c>
      <c r="G8033" s="4" t="s">
        <v>24</v>
      </c>
      <c r="H8033" s="4" t="s">
        <v>10</v>
      </c>
      <c r="I8033" s="4" t="s">
        <v>14</v>
      </c>
    </row>
    <row r="8034" spans="1:9">
      <c r="A8034" t="n">
        <v>63596</v>
      </c>
      <c r="B8034" s="66" t="n">
        <v>45</v>
      </c>
      <c r="C8034" s="7" t="n">
        <v>4</v>
      </c>
      <c r="D8034" s="7" t="n">
        <v>3</v>
      </c>
      <c r="E8034" s="7" t="n">
        <v>352.980010986328</v>
      </c>
      <c r="F8034" s="7" t="n">
        <v>64.1600036621094</v>
      </c>
      <c r="G8034" s="7" t="n">
        <v>10</v>
      </c>
      <c r="H8034" s="7" t="n">
        <v>1000</v>
      </c>
      <c r="I8034" s="7" t="n">
        <v>1</v>
      </c>
    </row>
    <row r="8035" spans="1:9">
      <c r="A8035" t="s">
        <v>4</v>
      </c>
      <c r="B8035" s="4" t="s">
        <v>5</v>
      </c>
      <c r="C8035" s="4" t="s">
        <v>14</v>
      </c>
      <c r="D8035" s="4" t="s">
        <v>14</v>
      </c>
      <c r="E8035" s="4" t="s">
        <v>24</v>
      </c>
      <c r="F8035" s="4" t="s">
        <v>10</v>
      </c>
    </row>
    <row r="8036" spans="1:9">
      <c r="A8036" t="n">
        <v>63614</v>
      </c>
      <c r="B8036" s="66" t="n">
        <v>45</v>
      </c>
      <c r="C8036" s="7" t="n">
        <v>5</v>
      </c>
      <c r="D8036" s="7" t="n">
        <v>3</v>
      </c>
      <c r="E8036" s="7" t="n">
        <v>3.79999995231628</v>
      </c>
      <c r="F8036" s="7" t="n">
        <v>1000</v>
      </c>
    </row>
    <row r="8037" spans="1:9">
      <c r="A8037" t="s">
        <v>4</v>
      </c>
      <c r="B8037" s="4" t="s">
        <v>5</v>
      </c>
      <c r="C8037" s="4" t="s">
        <v>14</v>
      </c>
      <c r="D8037" s="4" t="s">
        <v>10</v>
      </c>
      <c r="E8037" s="4" t="s">
        <v>10</v>
      </c>
      <c r="F8037" s="4" t="s">
        <v>10</v>
      </c>
      <c r="G8037" s="4" t="s">
        <v>10</v>
      </c>
      <c r="H8037" s="4" t="s">
        <v>10</v>
      </c>
      <c r="I8037" s="4" t="s">
        <v>6</v>
      </c>
      <c r="J8037" s="4" t="s">
        <v>24</v>
      </c>
      <c r="K8037" s="4" t="s">
        <v>24</v>
      </c>
      <c r="L8037" s="4" t="s">
        <v>24</v>
      </c>
      <c r="M8037" s="4" t="s">
        <v>9</v>
      </c>
      <c r="N8037" s="4" t="s">
        <v>9</v>
      </c>
      <c r="O8037" s="4" t="s">
        <v>24</v>
      </c>
      <c r="P8037" s="4" t="s">
        <v>24</v>
      </c>
      <c r="Q8037" s="4" t="s">
        <v>24</v>
      </c>
      <c r="R8037" s="4" t="s">
        <v>24</v>
      </c>
      <c r="S8037" s="4" t="s">
        <v>14</v>
      </c>
    </row>
    <row r="8038" spans="1:9">
      <c r="A8038" t="n">
        <v>63623</v>
      </c>
      <c r="B8038" s="26" t="n">
        <v>39</v>
      </c>
      <c r="C8038" s="7" t="n">
        <v>12</v>
      </c>
      <c r="D8038" s="7" t="n">
        <v>65533</v>
      </c>
      <c r="E8038" s="7" t="n">
        <v>208</v>
      </c>
      <c r="F8038" s="7" t="n">
        <v>0</v>
      </c>
      <c r="G8038" s="7" t="n">
        <v>1560</v>
      </c>
      <c r="H8038" s="7" t="n">
        <v>257</v>
      </c>
      <c r="I8038" s="7" t="s">
        <v>564</v>
      </c>
      <c r="J8038" s="7" t="n">
        <v>0</v>
      </c>
      <c r="K8038" s="7" t="n">
        <v>0</v>
      </c>
      <c r="L8038" s="7" t="n">
        <v>0</v>
      </c>
      <c r="M8038" s="7" t="n">
        <v>1101004800</v>
      </c>
      <c r="N8038" s="7" t="n">
        <v>1132068864</v>
      </c>
      <c r="O8038" s="7" t="n">
        <v>0</v>
      </c>
      <c r="P8038" s="7" t="n">
        <v>1</v>
      </c>
      <c r="Q8038" s="7" t="n">
        <v>1</v>
      </c>
      <c r="R8038" s="7" t="n">
        <v>1</v>
      </c>
      <c r="S8038" s="7" t="n">
        <v>255</v>
      </c>
    </row>
    <row r="8039" spans="1:9">
      <c r="A8039" t="s">
        <v>4</v>
      </c>
      <c r="B8039" s="4" t="s">
        <v>5</v>
      </c>
      <c r="C8039" s="4" t="s">
        <v>14</v>
      </c>
      <c r="D8039" s="4" t="s">
        <v>10</v>
      </c>
      <c r="E8039" s="4" t="s">
        <v>24</v>
      </c>
      <c r="F8039" s="4" t="s">
        <v>10</v>
      </c>
      <c r="G8039" s="4" t="s">
        <v>9</v>
      </c>
      <c r="H8039" s="4" t="s">
        <v>9</v>
      </c>
      <c r="I8039" s="4" t="s">
        <v>10</v>
      </c>
      <c r="J8039" s="4" t="s">
        <v>10</v>
      </c>
      <c r="K8039" s="4" t="s">
        <v>9</v>
      </c>
      <c r="L8039" s="4" t="s">
        <v>9</v>
      </c>
      <c r="M8039" s="4" t="s">
        <v>9</v>
      </c>
      <c r="N8039" s="4" t="s">
        <v>9</v>
      </c>
      <c r="O8039" s="4" t="s">
        <v>6</v>
      </c>
    </row>
    <row r="8040" spans="1:9">
      <c r="A8040" t="n">
        <v>63682</v>
      </c>
      <c r="B8040" s="11" t="n">
        <v>50</v>
      </c>
      <c r="C8040" s="7" t="n">
        <v>0</v>
      </c>
      <c r="D8040" s="7" t="n">
        <v>2014</v>
      </c>
      <c r="E8040" s="7" t="n">
        <v>0.699999988079071</v>
      </c>
      <c r="F8040" s="7" t="n">
        <v>100</v>
      </c>
      <c r="G8040" s="7" t="n">
        <v>0</v>
      </c>
      <c r="H8040" s="7" t="n">
        <v>1065353216</v>
      </c>
      <c r="I8040" s="7" t="n">
        <v>0</v>
      </c>
      <c r="J8040" s="7" t="n">
        <v>65533</v>
      </c>
      <c r="K8040" s="7" t="n">
        <v>0</v>
      </c>
      <c r="L8040" s="7" t="n">
        <v>0</v>
      </c>
      <c r="M8040" s="7" t="n">
        <v>0</v>
      </c>
      <c r="N8040" s="7" t="n">
        <v>0</v>
      </c>
      <c r="O8040" s="7" t="s">
        <v>13</v>
      </c>
    </row>
    <row r="8041" spans="1:9">
      <c r="A8041" t="s">
        <v>4</v>
      </c>
      <c r="B8041" s="4" t="s">
        <v>5</v>
      </c>
      <c r="C8041" s="4" t="s">
        <v>10</v>
      </c>
    </row>
    <row r="8042" spans="1:9">
      <c r="A8042" t="n">
        <v>63721</v>
      </c>
      <c r="B8042" s="41" t="n">
        <v>16</v>
      </c>
      <c r="C8042" s="7" t="n">
        <v>400</v>
      </c>
    </row>
    <row r="8043" spans="1:9">
      <c r="A8043" t="s">
        <v>4</v>
      </c>
      <c r="B8043" s="4" t="s">
        <v>5</v>
      </c>
      <c r="C8043" s="4" t="s">
        <v>14</v>
      </c>
      <c r="D8043" s="4" t="s">
        <v>10</v>
      </c>
      <c r="E8043" s="4" t="s">
        <v>24</v>
      </c>
      <c r="F8043" s="4" t="s">
        <v>10</v>
      </c>
      <c r="G8043" s="4" t="s">
        <v>9</v>
      </c>
      <c r="H8043" s="4" t="s">
        <v>9</v>
      </c>
      <c r="I8043" s="4" t="s">
        <v>10</v>
      </c>
      <c r="J8043" s="4" t="s">
        <v>10</v>
      </c>
      <c r="K8043" s="4" t="s">
        <v>9</v>
      </c>
      <c r="L8043" s="4" t="s">
        <v>9</v>
      </c>
      <c r="M8043" s="4" t="s">
        <v>9</v>
      </c>
      <c r="N8043" s="4" t="s">
        <v>9</v>
      </c>
      <c r="O8043" s="4" t="s">
        <v>6</v>
      </c>
    </row>
    <row r="8044" spans="1:9">
      <c r="A8044" t="n">
        <v>63724</v>
      </c>
      <c r="B8044" s="11" t="n">
        <v>50</v>
      </c>
      <c r="C8044" s="7" t="n">
        <v>0</v>
      </c>
      <c r="D8044" s="7" t="n">
        <v>4017</v>
      </c>
      <c r="E8044" s="7" t="n">
        <v>0.699999988079071</v>
      </c>
      <c r="F8044" s="7" t="n">
        <v>100</v>
      </c>
      <c r="G8044" s="7" t="n">
        <v>0</v>
      </c>
      <c r="H8044" s="7" t="n">
        <v>0</v>
      </c>
      <c r="I8044" s="7" t="n">
        <v>0</v>
      </c>
      <c r="J8044" s="7" t="n">
        <v>65533</v>
      </c>
      <c r="K8044" s="7" t="n">
        <v>0</v>
      </c>
      <c r="L8044" s="7" t="n">
        <v>0</v>
      </c>
      <c r="M8044" s="7" t="n">
        <v>0</v>
      </c>
      <c r="N8044" s="7" t="n">
        <v>0</v>
      </c>
      <c r="O8044" s="7" t="s">
        <v>13</v>
      </c>
    </row>
    <row r="8045" spans="1:9">
      <c r="A8045" t="s">
        <v>4</v>
      </c>
      <c r="B8045" s="4" t="s">
        <v>5</v>
      </c>
      <c r="C8045" s="4" t="s">
        <v>10</v>
      </c>
    </row>
    <row r="8046" spans="1:9">
      <c r="A8046" t="n">
        <v>63763</v>
      </c>
      <c r="B8046" s="41" t="n">
        <v>16</v>
      </c>
      <c r="C8046" s="7" t="n">
        <v>100</v>
      </c>
    </row>
    <row r="8047" spans="1:9">
      <c r="A8047" t="s">
        <v>4</v>
      </c>
      <c r="B8047" s="4" t="s">
        <v>5</v>
      </c>
      <c r="C8047" s="4" t="s">
        <v>14</v>
      </c>
      <c r="D8047" s="4" t="s">
        <v>10</v>
      </c>
      <c r="E8047" s="4" t="s">
        <v>24</v>
      </c>
    </row>
    <row r="8048" spans="1:9">
      <c r="A8048" t="n">
        <v>63766</v>
      </c>
      <c r="B8048" s="37" t="n">
        <v>58</v>
      </c>
      <c r="C8048" s="7" t="n">
        <v>3</v>
      </c>
      <c r="D8048" s="7" t="n">
        <v>0</v>
      </c>
      <c r="E8048" s="7" t="n">
        <v>1</v>
      </c>
    </row>
    <row r="8049" spans="1:19">
      <c r="A8049" t="s">
        <v>4</v>
      </c>
      <c r="B8049" s="4" t="s">
        <v>5</v>
      </c>
      <c r="C8049" s="4" t="s">
        <v>14</v>
      </c>
      <c r="D8049" s="4" t="s">
        <v>10</v>
      </c>
    </row>
    <row r="8050" spans="1:19">
      <c r="A8050" t="n">
        <v>63774</v>
      </c>
      <c r="B8050" s="37" t="n">
        <v>58</v>
      </c>
      <c r="C8050" s="7" t="n">
        <v>255</v>
      </c>
      <c r="D8050" s="7" t="n">
        <v>0</v>
      </c>
    </row>
    <row r="8051" spans="1:19">
      <c r="A8051" t="s">
        <v>4</v>
      </c>
      <c r="B8051" s="4" t="s">
        <v>5</v>
      </c>
      <c r="C8051" s="4" t="s">
        <v>14</v>
      </c>
      <c r="D8051" s="4" t="s">
        <v>24</v>
      </c>
      <c r="E8051" s="4" t="s">
        <v>24</v>
      </c>
      <c r="F8051" s="4" t="s">
        <v>24</v>
      </c>
    </row>
    <row r="8052" spans="1:19">
      <c r="A8052" t="n">
        <v>63778</v>
      </c>
      <c r="B8052" s="66" t="n">
        <v>45</v>
      </c>
      <c r="C8052" s="7" t="n">
        <v>9</v>
      </c>
      <c r="D8052" s="7" t="n">
        <v>0.0199999995529652</v>
      </c>
      <c r="E8052" s="7" t="n">
        <v>0.0199999995529652</v>
      </c>
      <c r="F8052" s="7" t="n">
        <v>0.5</v>
      </c>
    </row>
    <row r="8053" spans="1:19">
      <c r="A8053" t="s">
        <v>4</v>
      </c>
      <c r="B8053" s="4" t="s">
        <v>5</v>
      </c>
      <c r="C8053" s="4" t="s">
        <v>14</v>
      </c>
      <c r="D8053" s="4" t="s">
        <v>10</v>
      </c>
      <c r="E8053" s="4" t="s">
        <v>6</v>
      </c>
    </row>
    <row r="8054" spans="1:19">
      <c r="A8054" t="n">
        <v>63792</v>
      </c>
      <c r="B8054" s="57" t="n">
        <v>51</v>
      </c>
      <c r="C8054" s="7" t="n">
        <v>4</v>
      </c>
      <c r="D8054" s="7" t="n">
        <v>1560</v>
      </c>
      <c r="E8054" s="7" t="s">
        <v>76</v>
      </c>
    </row>
    <row r="8055" spans="1:19">
      <c r="A8055" t="s">
        <v>4</v>
      </c>
      <c r="B8055" s="4" t="s">
        <v>5</v>
      </c>
      <c r="C8055" s="4" t="s">
        <v>10</v>
      </c>
    </row>
    <row r="8056" spans="1:19">
      <c r="A8056" t="n">
        <v>63805</v>
      </c>
      <c r="B8056" s="41" t="n">
        <v>16</v>
      </c>
      <c r="C8056" s="7" t="n">
        <v>0</v>
      </c>
    </row>
    <row r="8057" spans="1:19">
      <c r="A8057" t="s">
        <v>4</v>
      </c>
      <c r="B8057" s="4" t="s">
        <v>5</v>
      </c>
      <c r="C8057" s="4" t="s">
        <v>10</v>
      </c>
      <c r="D8057" s="4" t="s">
        <v>14</v>
      </c>
      <c r="E8057" s="4" t="s">
        <v>9</v>
      </c>
      <c r="F8057" s="4" t="s">
        <v>50</v>
      </c>
      <c r="G8057" s="4" t="s">
        <v>14</v>
      </c>
      <c r="H8057" s="4" t="s">
        <v>14</v>
      </c>
      <c r="I8057" s="4" t="s">
        <v>14</v>
      </c>
    </row>
    <row r="8058" spans="1:19">
      <c r="A8058" t="n">
        <v>63808</v>
      </c>
      <c r="B8058" s="58" t="n">
        <v>26</v>
      </c>
      <c r="C8058" s="7" t="n">
        <v>1560</v>
      </c>
      <c r="D8058" s="7" t="n">
        <v>17</v>
      </c>
      <c r="E8058" s="7" t="n">
        <v>61182</v>
      </c>
      <c r="F8058" s="7" t="s">
        <v>565</v>
      </c>
      <c r="G8058" s="7" t="n">
        <v>8</v>
      </c>
      <c r="H8058" s="7" t="n">
        <v>2</v>
      </c>
      <c r="I8058" s="7" t="n">
        <v>0</v>
      </c>
    </row>
    <row r="8059" spans="1:19">
      <c r="A8059" t="s">
        <v>4</v>
      </c>
      <c r="B8059" s="4" t="s">
        <v>5</v>
      </c>
      <c r="C8059" s="4" t="s">
        <v>10</v>
      </c>
      <c r="D8059" s="4" t="s">
        <v>14</v>
      </c>
      <c r="E8059" s="4" t="s">
        <v>14</v>
      </c>
      <c r="F8059" s="4" t="s">
        <v>6</v>
      </c>
    </row>
    <row r="8060" spans="1:19">
      <c r="A8060" t="n">
        <v>63847</v>
      </c>
      <c r="B8060" s="61" t="n">
        <v>47</v>
      </c>
      <c r="C8060" s="7" t="n">
        <v>1560</v>
      </c>
      <c r="D8060" s="7" t="n">
        <v>0</v>
      </c>
      <c r="E8060" s="7" t="n">
        <v>0</v>
      </c>
      <c r="F8060" s="7" t="s">
        <v>515</v>
      </c>
    </row>
    <row r="8061" spans="1:19">
      <c r="A8061" t="s">
        <v>4</v>
      </c>
      <c r="B8061" s="4" t="s">
        <v>5</v>
      </c>
      <c r="C8061" s="4" t="s">
        <v>14</v>
      </c>
      <c r="D8061" s="4" t="s">
        <v>10</v>
      </c>
      <c r="E8061" s="4" t="s">
        <v>24</v>
      </c>
    </row>
    <row r="8062" spans="1:19">
      <c r="A8062" t="n">
        <v>63865</v>
      </c>
      <c r="B8062" s="37" t="n">
        <v>58</v>
      </c>
      <c r="C8062" s="7" t="n">
        <v>103</v>
      </c>
      <c r="D8062" s="7" t="n">
        <v>500</v>
      </c>
      <c r="E8062" s="7" t="n">
        <v>1</v>
      </c>
    </row>
    <row r="8063" spans="1:19">
      <c r="A8063" t="s">
        <v>4</v>
      </c>
      <c r="B8063" s="4" t="s">
        <v>5</v>
      </c>
      <c r="C8063" s="4" t="s">
        <v>14</v>
      </c>
      <c r="D8063" s="4" t="s">
        <v>10</v>
      </c>
      <c r="E8063" s="4" t="s">
        <v>24</v>
      </c>
      <c r="F8063" s="4" t="s">
        <v>10</v>
      </c>
      <c r="G8063" s="4" t="s">
        <v>9</v>
      </c>
      <c r="H8063" s="4" t="s">
        <v>9</v>
      </c>
      <c r="I8063" s="4" t="s">
        <v>10</v>
      </c>
      <c r="J8063" s="4" t="s">
        <v>10</v>
      </c>
      <c r="K8063" s="4" t="s">
        <v>9</v>
      </c>
      <c r="L8063" s="4" t="s">
        <v>9</v>
      </c>
      <c r="M8063" s="4" t="s">
        <v>9</v>
      </c>
      <c r="N8063" s="4" t="s">
        <v>9</v>
      </c>
      <c r="O8063" s="4" t="s">
        <v>6</v>
      </c>
    </row>
    <row r="8064" spans="1:19">
      <c r="A8064" t="n">
        <v>63873</v>
      </c>
      <c r="B8064" s="11" t="n">
        <v>50</v>
      </c>
      <c r="C8064" s="7" t="n">
        <v>0</v>
      </c>
      <c r="D8064" s="7" t="n">
        <v>4432</v>
      </c>
      <c r="E8064" s="7" t="n">
        <v>0.899999976158142</v>
      </c>
      <c r="F8064" s="7" t="n">
        <v>0</v>
      </c>
      <c r="G8064" s="7" t="n">
        <v>0</v>
      </c>
      <c r="H8064" s="7" t="n">
        <v>0</v>
      </c>
      <c r="I8064" s="7" t="n">
        <v>1</v>
      </c>
      <c r="J8064" s="7" t="n">
        <v>1560</v>
      </c>
      <c r="K8064" s="7" t="n">
        <v>0</v>
      </c>
      <c r="L8064" s="7" t="n">
        <v>0</v>
      </c>
      <c r="M8064" s="7" t="n">
        <v>0</v>
      </c>
      <c r="N8064" s="7" t="n">
        <v>1120403456</v>
      </c>
      <c r="O8064" s="7" t="s">
        <v>13</v>
      </c>
    </row>
    <row r="8065" spans="1:15">
      <c r="A8065" t="s">
        <v>4</v>
      </c>
      <c r="B8065" s="4" t="s">
        <v>5</v>
      </c>
      <c r="C8065" s="4" t="s">
        <v>14</v>
      </c>
      <c r="D8065" s="4" t="s">
        <v>9</v>
      </c>
      <c r="E8065" s="4" t="s">
        <v>9</v>
      </c>
      <c r="F8065" s="4" t="s">
        <v>9</v>
      </c>
    </row>
    <row r="8066" spans="1:15">
      <c r="A8066" t="n">
        <v>63912</v>
      </c>
      <c r="B8066" s="11" t="n">
        <v>50</v>
      </c>
      <c r="C8066" s="7" t="n">
        <v>255</v>
      </c>
      <c r="D8066" s="7" t="n">
        <v>1050253722</v>
      </c>
      <c r="E8066" s="7" t="n">
        <v>1065353216</v>
      </c>
      <c r="F8066" s="7" t="n">
        <v>1045220557</v>
      </c>
    </row>
    <row r="8067" spans="1:15">
      <c r="A8067" t="s">
        <v>4</v>
      </c>
      <c r="B8067" s="4" t="s">
        <v>5</v>
      </c>
      <c r="C8067" s="4" t="s">
        <v>14</v>
      </c>
      <c r="D8067" s="4" t="s">
        <v>10</v>
      </c>
    </row>
    <row r="8068" spans="1:15">
      <c r="A8068" t="n">
        <v>63926</v>
      </c>
      <c r="B8068" s="37" t="n">
        <v>58</v>
      </c>
      <c r="C8068" s="7" t="n">
        <v>255</v>
      </c>
      <c r="D8068" s="7" t="n">
        <v>0</v>
      </c>
    </row>
    <row r="8069" spans="1:15">
      <c r="A8069" t="s">
        <v>4</v>
      </c>
      <c r="B8069" s="4" t="s">
        <v>5</v>
      </c>
      <c r="C8069" s="4" t="s">
        <v>14</v>
      </c>
      <c r="D8069" s="4" t="s">
        <v>10</v>
      </c>
      <c r="E8069" s="4" t="s">
        <v>10</v>
      </c>
      <c r="F8069" s="4" t="s">
        <v>9</v>
      </c>
    </row>
    <row r="8070" spans="1:15">
      <c r="A8070" t="n">
        <v>63930</v>
      </c>
      <c r="B8070" s="67" t="n">
        <v>84</v>
      </c>
      <c r="C8070" s="7" t="n">
        <v>1</v>
      </c>
      <c r="D8070" s="7" t="n">
        <v>0</v>
      </c>
      <c r="E8070" s="7" t="n">
        <v>500</v>
      </c>
      <c r="F8070" s="7" t="n">
        <v>0</v>
      </c>
    </row>
    <row r="8071" spans="1:15">
      <c r="A8071" t="s">
        <v>4</v>
      </c>
      <c r="B8071" s="4" t="s">
        <v>5</v>
      </c>
      <c r="C8071" s="4" t="s">
        <v>10</v>
      </c>
    </row>
    <row r="8072" spans="1:15">
      <c r="A8072" t="n">
        <v>63940</v>
      </c>
      <c r="B8072" s="41" t="n">
        <v>16</v>
      </c>
      <c r="C8072" s="7" t="n">
        <v>1500</v>
      </c>
    </row>
    <row r="8073" spans="1:15">
      <c r="A8073" t="s">
        <v>4</v>
      </c>
      <c r="B8073" s="4" t="s">
        <v>5</v>
      </c>
      <c r="C8073" s="4" t="s">
        <v>10</v>
      </c>
      <c r="D8073" s="4" t="s">
        <v>14</v>
      </c>
    </row>
    <row r="8074" spans="1:15">
      <c r="A8074" t="n">
        <v>63943</v>
      </c>
      <c r="B8074" s="69" t="n">
        <v>89</v>
      </c>
      <c r="C8074" s="7" t="n">
        <v>65533</v>
      </c>
      <c r="D8074" s="7" t="n">
        <v>0</v>
      </c>
    </row>
    <row r="8075" spans="1:15">
      <c r="A8075" t="s">
        <v>4</v>
      </c>
      <c r="B8075" s="4" t="s">
        <v>5</v>
      </c>
      <c r="C8075" s="4" t="s">
        <v>14</v>
      </c>
      <c r="D8075" s="4" t="s">
        <v>10</v>
      </c>
      <c r="E8075" s="4" t="s">
        <v>6</v>
      </c>
    </row>
    <row r="8076" spans="1:15">
      <c r="A8076" t="n">
        <v>63947</v>
      </c>
      <c r="B8076" s="57" t="n">
        <v>51</v>
      </c>
      <c r="C8076" s="7" t="n">
        <v>4</v>
      </c>
      <c r="D8076" s="7" t="n">
        <v>1565</v>
      </c>
      <c r="E8076" s="7" t="s">
        <v>76</v>
      </c>
    </row>
    <row r="8077" spans="1:15">
      <c r="A8077" t="s">
        <v>4</v>
      </c>
      <c r="B8077" s="4" t="s">
        <v>5</v>
      </c>
      <c r="C8077" s="4" t="s">
        <v>10</v>
      </c>
    </row>
    <row r="8078" spans="1:15">
      <c r="A8078" t="n">
        <v>63960</v>
      </c>
      <c r="B8078" s="41" t="n">
        <v>16</v>
      </c>
      <c r="C8078" s="7" t="n">
        <v>0</v>
      </c>
    </row>
    <row r="8079" spans="1:15">
      <c r="A8079" t="s">
        <v>4</v>
      </c>
      <c r="B8079" s="4" t="s">
        <v>5</v>
      </c>
      <c r="C8079" s="4" t="s">
        <v>10</v>
      </c>
      <c r="D8079" s="4" t="s">
        <v>14</v>
      </c>
      <c r="E8079" s="4" t="s">
        <v>9</v>
      </c>
      <c r="F8079" s="4" t="s">
        <v>50</v>
      </c>
      <c r="G8079" s="4" t="s">
        <v>14</v>
      </c>
      <c r="H8079" s="4" t="s">
        <v>14</v>
      </c>
    </row>
    <row r="8080" spans="1:15">
      <c r="A8080" t="n">
        <v>63963</v>
      </c>
      <c r="B8080" s="58" t="n">
        <v>26</v>
      </c>
      <c r="C8080" s="7" t="n">
        <v>1565</v>
      </c>
      <c r="D8080" s="7" t="n">
        <v>17</v>
      </c>
      <c r="E8080" s="7" t="n">
        <v>61183</v>
      </c>
      <c r="F8080" s="7" t="s">
        <v>566</v>
      </c>
      <c r="G8080" s="7" t="n">
        <v>2</v>
      </c>
      <c r="H8080" s="7" t="n">
        <v>0</v>
      </c>
    </row>
    <row r="8081" spans="1:8">
      <c r="A8081" t="s">
        <v>4</v>
      </c>
      <c r="B8081" s="4" t="s">
        <v>5</v>
      </c>
    </row>
    <row r="8082" spans="1:8">
      <c r="A8082" t="n">
        <v>64008</v>
      </c>
      <c r="B8082" s="33" t="n">
        <v>28</v>
      </c>
    </row>
    <row r="8083" spans="1:8">
      <c r="A8083" t="s">
        <v>4</v>
      </c>
      <c r="B8083" s="4" t="s">
        <v>5</v>
      </c>
      <c r="C8083" s="4" t="s">
        <v>14</v>
      </c>
      <c r="D8083" s="4" t="s">
        <v>10</v>
      </c>
      <c r="E8083" s="4" t="s">
        <v>6</v>
      </c>
    </row>
    <row r="8084" spans="1:8">
      <c r="A8084" t="n">
        <v>64009</v>
      </c>
      <c r="B8084" s="57" t="n">
        <v>51</v>
      </c>
      <c r="C8084" s="7" t="n">
        <v>4</v>
      </c>
      <c r="D8084" s="7" t="n">
        <v>1564</v>
      </c>
      <c r="E8084" s="7" t="s">
        <v>76</v>
      </c>
    </row>
    <row r="8085" spans="1:8">
      <c r="A8085" t="s">
        <v>4</v>
      </c>
      <c r="B8085" s="4" t="s">
        <v>5</v>
      </c>
      <c r="C8085" s="4" t="s">
        <v>10</v>
      </c>
    </row>
    <row r="8086" spans="1:8">
      <c r="A8086" t="n">
        <v>64022</v>
      </c>
      <c r="B8086" s="41" t="n">
        <v>16</v>
      </c>
      <c r="C8086" s="7" t="n">
        <v>0</v>
      </c>
    </row>
    <row r="8087" spans="1:8">
      <c r="A8087" t="s">
        <v>4</v>
      </c>
      <c r="B8087" s="4" t="s">
        <v>5</v>
      </c>
      <c r="C8087" s="4" t="s">
        <v>10</v>
      </c>
      <c r="D8087" s="4" t="s">
        <v>14</v>
      </c>
      <c r="E8087" s="4" t="s">
        <v>9</v>
      </c>
      <c r="F8087" s="4" t="s">
        <v>50</v>
      </c>
      <c r="G8087" s="4" t="s">
        <v>14</v>
      </c>
      <c r="H8087" s="4" t="s">
        <v>14</v>
      </c>
    </row>
    <row r="8088" spans="1:8">
      <c r="A8088" t="n">
        <v>64025</v>
      </c>
      <c r="B8088" s="58" t="n">
        <v>26</v>
      </c>
      <c r="C8088" s="7" t="n">
        <v>1564</v>
      </c>
      <c r="D8088" s="7" t="n">
        <v>17</v>
      </c>
      <c r="E8088" s="7" t="n">
        <v>61184</v>
      </c>
      <c r="F8088" s="7" t="s">
        <v>567</v>
      </c>
      <c r="G8088" s="7" t="n">
        <v>2</v>
      </c>
      <c r="H8088" s="7" t="n">
        <v>0</v>
      </c>
    </row>
    <row r="8089" spans="1:8">
      <c r="A8089" t="s">
        <v>4</v>
      </c>
      <c r="B8089" s="4" t="s">
        <v>5</v>
      </c>
    </row>
    <row r="8090" spans="1:8">
      <c r="A8090" t="n">
        <v>64071</v>
      </c>
      <c r="B8090" s="33" t="n">
        <v>28</v>
      </c>
    </row>
    <row r="8091" spans="1:8">
      <c r="A8091" t="s">
        <v>4</v>
      </c>
      <c r="B8091" s="4" t="s">
        <v>5</v>
      </c>
      <c r="C8091" s="4" t="s">
        <v>10</v>
      </c>
      <c r="D8091" s="4" t="s">
        <v>14</v>
      </c>
    </row>
    <row r="8092" spans="1:8">
      <c r="A8092" t="n">
        <v>64072</v>
      </c>
      <c r="B8092" s="69" t="n">
        <v>89</v>
      </c>
      <c r="C8092" s="7" t="n">
        <v>65533</v>
      </c>
      <c r="D8092" s="7" t="n">
        <v>1</v>
      </c>
    </row>
    <row r="8093" spans="1:8">
      <c r="A8093" t="s">
        <v>4</v>
      </c>
      <c r="B8093" s="4" t="s">
        <v>5</v>
      </c>
      <c r="C8093" s="4" t="s">
        <v>14</v>
      </c>
      <c r="D8093" s="4" t="s">
        <v>10</v>
      </c>
      <c r="E8093" s="4" t="s">
        <v>10</v>
      </c>
      <c r="F8093" s="4" t="s">
        <v>14</v>
      </c>
    </row>
    <row r="8094" spans="1:8">
      <c r="A8094" t="n">
        <v>64076</v>
      </c>
      <c r="B8094" s="31" t="n">
        <v>25</v>
      </c>
      <c r="C8094" s="7" t="n">
        <v>1</v>
      </c>
      <c r="D8094" s="7" t="n">
        <v>65535</v>
      </c>
      <c r="E8094" s="7" t="n">
        <v>65535</v>
      </c>
      <c r="F8094" s="7" t="n">
        <v>0</v>
      </c>
    </row>
    <row r="8095" spans="1:8">
      <c r="A8095" t="s">
        <v>4</v>
      </c>
      <c r="B8095" s="4" t="s">
        <v>5</v>
      </c>
      <c r="C8095" s="4" t="s">
        <v>14</v>
      </c>
      <c r="D8095" s="4" t="s">
        <v>14</v>
      </c>
    </row>
    <row r="8096" spans="1:8">
      <c r="A8096" t="n">
        <v>64083</v>
      </c>
      <c r="B8096" s="14" t="n">
        <v>49</v>
      </c>
      <c r="C8096" s="7" t="n">
        <v>2</v>
      </c>
      <c r="D8096" s="7" t="n">
        <v>0</v>
      </c>
    </row>
    <row r="8097" spans="1:8">
      <c r="A8097" t="s">
        <v>4</v>
      </c>
      <c r="B8097" s="4" t="s">
        <v>5</v>
      </c>
      <c r="C8097" s="4" t="s">
        <v>14</v>
      </c>
      <c r="D8097" s="4" t="s">
        <v>10</v>
      </c>
      <c r="E8097" s="4" t="s">
        <v>9</v>
      </c>
      <c r="F8097" s="4" t="s">
        <v>10</v>
      </c>
      <c r="G8097" s="4" t="s">
        <v>9</v>
      </c>
      <c r="H8097" s="4" t="s">
        <v>14</v>
      </c>
    </row>
    <row r="8098" spans="1:8">
      <c r="A8098" t="n">
        <v>64086</v>
      </c>
      <c r="B8098" s="14" t="n">
        <v>49</v>
      </c>
      <c r="C8098" s="7" t="n">
        <v>0</v>
      </c>
      <c r="D8098" s="7" t="n">
        <v>521</v>
      </c>
      <c r="E8098" s="7" t="n">
        <v>1060320051</v>
      </c>
      <c r="F8098" s="7" t="n">
        <v>0</v>
      </c>
      <c r="G8098" s="7" t="n">
        <v>0</v>
      </c>
      <c r="H8098" s="7" t="n">
        <v>0</v>
      </c>
    </row>
    <row r="8099" spans="1:8">
      <c r="A8099" t="s">
        <v>4</v>
      </c>
      <c r="B8099" s="4" t="s">
        <v>5</v>
      </c>
      <c r="C8099" s="4" t="s">
        <v>14</v>
      </c>
      <c r="D8099" s="4" t="s">
        <v>10</v>
      </c>
      <c r="E8099" s="4" t="s">
        <v>6</v>
      </c>
      <c r="F8099" s="4" t="s">
        <v>6</v>
      </c>
      <c r="G8099" s="4" t="s">
        <v>6</v>
      </c>
      <c r="H8099" s="4" t="s">
        <v>6</v>
      </c>
    </row>
    <row r="8100" spans="1:8">
      <c r="A8100" t="n">
        <v>64101</v>
      </c>
      <c r="B8100" s="57" t="n">
        <v>51</v>
      </c>
      <c r="C8100" s="7" t="n">
        <v>3</v>
      </c>
      <c r="D8100" s="7" t="n">
        <v>15</v>
      </c>
      <c r="E8100" s="7" t="s">
        <v>180</v>
      </c>
      <c r="F8100" s="7" t="s">
        <v>170</v>
      </c>
      <c r="G8100" s="7" t="s">
        <v>169</v>
      </c>
      <c r="H8100" s="7" t="s">
        <v>170</v>
      </c>
    </row>
    <row r="8101" spans="1:8">
      <c r="A8101" t="s">
        <v>4</v>
      </c>
      <c r="B8101" s="4" t="s">
        <v>5</v>
      </c>
      <c r="C8101" s="4" t="s">
        <v>14</v>
      </c>
      <c r="D8101" s="4" t="s">
        <v>10</v>
      </c>
      <c r="E8101" s="4" t="s">
        <v>24</v>
      </c>
    </row>
    <row r="8102" spans="1:8">
      <c r="A8102" t="n">
        <v>64114</v>
      </c>
      <c r="B8102" s="37" t="n">
        <v>58</v>
      </c>
      <c r="C8102" s="7" t="n">
        <v>101</v>
      </c>
      <c r="D8102" s="7" t="n">
        <v>500</v>
      </c>
      <c r="E8102" s="7" t="n">
        <v>1</v>
      </c>
    </row>
    <row r="8103" spans="1:8">
      <c r="A8103" t="s">
        <v>4</v>
      </c>
      <c r="B8103" s="4" t="s">
        <v>5</v>
      </c>
      <c r="C8103" s="4" t="s">
        <v>14</v>
      </c>
      <c r="D8103" s="4" t="s">
        <v>10</v>
      </c>
    </row>
    <row r="8104" spans="1:8">
      <c r="A8104" t="n">
        <v>64122</v>
      </c>
      <c r="B8104" s="37" t="n">
        <v>58</v>
      </c>
      <c r="C8104" s="7" t="n">
        <v>254</v>
      </c>
      <c r="D8104" s="7" t="n">
        <v>0</v>
      </c>
    </row>
    <row r="8105" spans="1:8">
      <c r="A8105" t="s">
        <v>4</v>
      </c>
      <c r="B8105" s="4" t="s">
        <v>5</v>
      </c>
      <c r="C8105" s="4" t="s">
        <v>14</v>
      </c>
      <c r="D8105" s="4" t="s">
        <v>14</v>
      </c>
      <c r="E8105" s="4" t="s">
        <v>24</v>
      </c>
      <c r="F8105" s="4" t="s">
        <v>24</v>
      </c>
      <c r="G8105" s="4" t="s">
        <v>24</v>
      </c>
      <c r="H8105" s="4" t="s">
        <v>10</v>
      </c>
    </row>
    <row r="8106" spans="1:8">
      <c r="A8106" t="n">
        <v>64126</v>
      </c>
      <c r="B8106" s="66" t="n">
        <v>45</v>
      </c>
      <c r="C8106" s="7" t="n">
        <v>2</v>
      </c>
      <c r="D8106" s="7" t="n">
        <v>3</v>
      </c>
      <c r="E8106" s="7" t="n">
        <v>1.22000002861023</v>
      </c>
      <c r="F8106" s="7" t="n">
        <v>32.060001373291</v>
      </c>
      <c r="G8106" s="7" t="n">
        <v>198.490005493164</v>
      </c>
      <c r="H8106" s="7" t="n">
        <v>0</v>
      </c>
    </row>
    <row r="8107" spans="1:8">
      <c r="A8107" t="s">
        <v>4</v>
      </c>
      <c r="B8107" s="4" t="s">
        <v>5</v>
      </c>
      <c r="C8107" s="4" t="s">
        <v>14</v>
      </c>
      <c r="D8107" s="4" t="s">
        <v>14</v>
      </c>
      <c r="E8107" s="4" t="s">
        <v>24</v>
      </c>
      <c r="F8107" s="4" t="s">
        <v>24</v>
      </c>
      <c r="G8107" s="4" t="s">
        <v>24</v>
      </c>
      <c r="H8107" s="4" t="s">
        <v>10</v>
      </c>
      <c r="I8107" s="4" t="s">
        <v>14</v>
      </c>
    </row>
    <row r="8108" spans="1:8">
      <c r="A8108" t="n">
        <v>64143</v>
      </c>
      <c r="B8108" s="66" t="n">
        <v>45</v>
      </c>
      <c r="C8108" s="7" t="n">
        <v>4</v>
      </c>
      <c r="D8108" s="7" t="n">
        <v>3</v>
      </c>
      <c r="E8108" s="7" t="n">
        <v>349.160003662109</v>
      </c>
      <c r="F8108" s="7" t="n">
        <v>243.320007324219</v>
      </c>
      <c r="G8108" s="7" t="n">
        <v>0</v>
      </c>
      <c r="H8108" s="7" t="n">
        <v>0</v>
      </c>
      <c r="I8108" s="7" t="n">
        <v>1</v>
      </c>
    </row>
    <row r="8109" spans="1:8">
      <c r="A8109" t="s">
        <v>4</v>
      </c>
      <c r="B8109" s="4" t="s">
        <v>5</v>
      </c>
      <c r="C8109" s="4" t="s">
        <v>14</v>
      </c>
      <c r="D8109" s="4" t="s">
        <v>14</v>
      </c>
      <c r="E8109" s="4" t="s">
        <v>24</v>
      </c>
      <c r="F8109" s="4" t="s">
        <v>10</v>
      </c>
    </row>
    <row r="8110" spans="1:8">
      <c r="A8110" t="n">
        <v>64161</v>
      </c>
      <c r="B8110" s="66" t="n">
        <v>45</v>
      </c>
      <c r="C8110" s="7" t="n">
        <v>5</v>
      </c>
      <c r="D8110" s="7" t="n">
        <v>3</v>
      </c>
      <c r="E8110" s="7" t="n">
        <v>158.199996948242</v>
      </c>
      <c r="F8110" s="7" t="n">
        <v>0</v>
      </c>
    </row>
    <row r="8111" spans="1:8">
      <c r="A8111" t="s">
        <v>4</v>
      </c>
      <c r="B8111" s="4" t="s">
        <v>5</v>
      </c>
      <c r="C8111" s="4" t="s">
        <v>14</v>
      </c>
      <c r="D8111" s="4" t="s">
        <v>14</v>
      </c>
      <c r="E8111" s="4" t="s">
        <v>24</v>
      </c>
      <c r="F8111" s="4" t="s">
        <v>10</v>
      </c>
    </row>
    <row r="8112" spans="1:8">
      <c r="A8112" t="n">
        <v>64170</v>
      </c>
      <c r="B8112" s="66" t="n">
        <v>45</v>
      </c>
      <c r="C8112" s="7" t="n">
        <v>11</v>
      </c>
      <c r="D8112" s="7" t="n">
        <v>3</v>
      </c>
      <c r="E8112" s="7" t="n">
        <v>27.2000007629395</v>
      </c>
      <c r="F8112" s="7" t="n">
        <v>0</v>
      </c>
    </row>
    <row r="8113" spans="1:9">
      <c r="A8113" t="s">
        <v>4</v>
      </c>
      <c r="B8113" s="4" t="s">
        <v>5</v>
      </c>
      <c r="C8113" s="4" t="s">
        <v>14</v>
      </c>
      <c r="D8113" s="4" t="s">
        <v>14</v>
      </c>
      <c r="E8113" s="4" t="s">
        <v>24</v>
      </c>
      <c r="F8113" s="4" t="s">
        <v>10</v>
      </c>
    </row>
    <row r="8114" spans="1:9">
      <c r="A8114" t="n">
        <v>64179</v>
      </c>
      <c r="B8114" s="66" t="n">
        <v>45</v>
      </c>
      <c r="C8114" s="7" t="n">
        <v>5</v>
      </c>
      <c r="D8114" s="7" t="n">
        <v>3</v>
      </c>
      <c r="E8114" s="7" t="n">
        <v>20</v>
      </c>
      <c r="F8114" s="7" t="n">
        <v>8000</v>
      </c>
    </row>
    <row r="8115" spans="1:9">
      <c r="A8115" t="s">
        <v>4</v>
      </c>
      <c r="B8115" s="4" t="s">
        <v>5</v>
      </c>
      <c r="C8115" s="4" t="s">
        <v>14</v>
      </c>
      <c r="D8115" s="4" t="s">
        <v>10</v>
      </c>
      <c r="E8115" s="4" t="s">
        <v>10</v>
      </c>
      <c r="F8115" s="4" t="s">
        <v>9</v>
      </c>
    </row>
    <row r="8116" spans="1:9">
      <c r="A8116" t="n">
        <v>64188</v>
      </c>
      <c r="B8116" s="67" t="n">
        <v>84</v>
      </c>
      <c r="C8116" s="7" t="n">
        <v>0</v>
      </c>
      <c r="D8116" s="7" t="n">
        <v>0</v>
      </c>
      <c r="E8116" s="7" t="n">
        <v>0</v>
      </c>
      <c r="F8116" s="7" t="n">
        <v>1045220557</v>
      </c>
    </row>
    <row r="8117" spans="1:9">
      <c r="A8117" t="s">
        <v>4</v>
      </c>
      <c r="B8117" s="4" t="s">
        <v>5</v>
      </c>
      <c r="C8117" s="4" t="s">
        <v>14</v>
      </c>
    </row>
    <row r="8118" spans="1:9">
      <c r="A8118" t="n">
        <v>64198</v>
      </c>
      <c r="B8118" s="72" t="n">
        <v>116</v>
      </c>
      <c r="C8118" s="7" t="n">
        <v>1</v>
      </c>
    </row>
    <row r="8119" spans="1:9">
      <c r="A8119" t="s">
        <v>4</v>
      </c>
      <c r="B8119" s="4" t="s">
        <v>5</v>
      </c>
      <c r="C8119" s="4" t="s">
        <v>14</v>
      </c>
    </row>
    <row r="8120" spans="1:9">
      <c r="A8120" t="n">
        <v>64200</v>
      </c>
      <c r="B8120" s="72" t="n">
        <v>116</v>
      </c>
      <c r="C8120" s="7" t="n">
        <v>0</v>
      </c>
    </row>
    <row r="8121" spans="1:9">
      <c r="A8121" t="s">
        <v>4</v>
      </c>
      <c r="B8121" s="4" t="s">
        <v>5</v>
      </c>
      <c r="C8121" s="4" t="s">
        <v>14</v>
      </c>
      <c r="D8121" s="4" t="s">
        <v>10</v>
      </c>
    </row>
    <row r="8122" spans="1:9">
      <c r="A8122" t="n">
        <v>64202</v>
      </c>
      <c r="B8122" s="72" t="n">
        <v>116</v>
      </c>
      <c r="C8122" s="7" t="n">
        <v>2</v>
      </c>
      <c r="D8122" s="7" t="n">
        <v>1</v>
      </c>
    </row>
    <row r="8123" spans="1:9">
      <c r="A8123" t="s">
        <v>4</v>
      </c>
      <c r="B8123" s="4" t="s">
        <v>5</v>
      </c>
      <c r="C8123" s="4" t="s">
        <v>14</v>
      </c>
      <c r="D8123" s="4" t="s">
        <v>9</v>
      </c>
    </row>
    <row r="8124" spans="1:9">
      <c r="A8124" t="n">
        <v>64206</v>
      </c>
      <c r="B8124" s="72" t="n">
        <v>116</v>
      </c>
      <c r="C8124" s="7" t="n">
        <v>5</v>
      </c>
      <c r="D8124" s="7" t="n">
        <v>1148846080</v>
      </c>
    </row>
    <row r="8125" spans="1:9">
      <c r="A8125" t="s">
        <v>4</v>
      </c>
      <c r="B8125" s="4" t="s">
        <v>5</v>
      </c>
      <c r="C8125" s="4" t="s">
        <v>14</v>
      </c>
      <c r="D8125" s="4" t="s">
        <v>10</v>
      </c>
    </row>
    <row r="8126" spans="1:9">
      <c r="A8126" t="n">
        <v>64212</v>
      </c>
      <c r="B8126" s="72" t="n">
        <v>116</v>
      </c>
      <c r="C8126" s="7" t="n">
        <v>6</v>
      </c>
      <c r="D8126" s="7" t="n">
        <v>1</v>
      </c>
    </row>
    <row r="8127" spans="1:9">
      <c r="A8127" t="s">
        <v>4</v>
      </c>
      <c r="B8127" s="4" t="s">
        <v>5</v>
      </c>
      <c r="C8127" s="4" t="s">
        <v>10</v>
      </c>
      <c r="D8127" s="4" t="s">
        <v>14</v>
      </c>
    </row>
    <row r="8128" spans="1:9">
      <c r="A8128" t="n">
        <v>64216</v>
      </c>
      <c r="B8128" s="86" t="n">
        <v>21</v>
      </c>
      <c r="C8128" s="7" t="n">
        <v>65533</v>
      </c>
      <c r="D8128" s="7" t="n">
        <v>1</v>
      </c>
    </row>
    <row r="8129" spans="1:6">
      <c r="A8129" t="s">
        <v>4</v>
      </c>
      <c r="B8129" s="4" t="s">
        <v>5</v>
      </c>
      <c r="C8129" s="4" t="s">
        <v>10</v>
      </c>
      <c r="D8129" s="4" t="s">
        <v>9</v>
      </c>
    </row>
    <row r="8130" spans="1:6">
      <c r="A8130" t="n">
        <v>64220</v>
      </c>
      <c r="B8130" s="79" t="n">
        <v>44</v>
      </c>
      <c r="C8130" s="7" t="n">
        <v>15</v>
      </c>
      <c r="D8130" s="7" t="n">
        <v>128</v>
      </c>
    </row>
    <row r="8131" spans="1:6">
      <c r="A8131" t="s">
        <v>4</v>
      </c>
      <c r="B8131" s="4" t="s">
        <v>5</v>
      </c>
      <c r="C8131" s="4" t="s">
        <v>10</v>
      </c>
      <c r="D8131" s="4" t="s">
        <v>9</v>
      </c>
    </row>
    <row r="8132" spans="1:6">
      <c r="A8132" t="n">
        <v>64227</v>
      </c>
      <c r="B8132" s="52" t="n">
        <v>43</v>
      </c>
      <c r="C8132" s="7" t="n">
        <v>1621</v>
      </c>
      <c r="D8132" s="7" t="n">
        <v>128</v>
      </c>
    </row>
    <row r="8133" spans="1:6">
      <c r="A8133" t="s">
        <v>4</v>
      </c>
      <c r="B8133" s="4" t="s">
        <v>5</v>
      </c>
      <c r="C8133" s="4" t="s">
        <v>10</v>
      </c>
    </row>
    <row r="8134" spans="1:6">
      <c r="A8134" t="n">
        <v>64234</v>
      </c>
      <c r="B8134" s="41" t="n">
        <v>16</v>
      </c>
      <c r="C8134" s="7" t="n">
        <v>3000</v>
      </c>
    </row>
    <row r="8135" spans="1:6">
      <c r="A8135" t="s">
        <v>4</v>
      </c>
      <c r="B8135" s="4" t="s">
        <v>5</v>
      </c>
      <c r="C8135" s="4" t="s">
        <v>14</v>
      </c>
      <c r="D8135" s="4" t="s">
        <v>10</v>
      </c>
      <c r="E8135" s="4" t="s">
        <v>10</v>
      </c>
      <c r="F8135" s="4" t="s">
        <v>9</v>
      </c>
    </row>
    <row r="8136" spans="1:6">
      <c r="A8136" t="n">
        <v>64237</v>
      </c>
      <c r="B8136" s="67" t="n">
        <v>84</v>
      </c>
      <c r="C8136" s="7" t="n">
        <v>1</v>
      </c>
      <c r="D8136" s="7" t="n">
        <v>0</v>
      </c>
      <c r="E8136" s="7" t="n">
        <v>1000</v>
      </c>
      <c r="F8136" s="7" t="n">
        <v>0</v>
      </c>
    </row>
    <row r="8137" spans="1:6">
      <c r="A8137" t="s">
        <v>4</v>
      </c>
      <c r="B8137" s="4" t="s">
        <v>5</v>
      </c>
      <c r="C8137" s="4" t="s">
        <v>14</v>
      </c>
      <c r="D8137" s="4" t="s">
        <v>10</v>
      </c>
      <c r="E8137" s="4" t="s">
        <v>10</v>
      </c>
      <c r="F8137" s="4" t="s">
        <v>14</v>
      </c>
    </row>
    <row r="8138" spans="1:6">
      <c r="A8138" t="n">
        <v>64247</v>
      </c>
      <c r="B8138" s="31" t="n">
        <v>25</v>
      </c>
      <c r="C8138" s="7" t="n">
        <v>1</v>
      </c>
      <c r="D8138" s="7" t="n">
        <v>260</v>
      </c>
      <c r="E8138" s="7" t="n">
        <v>640</v>
      </c>
      <c r="F8138" s="7" t="n">
        <v>1</v>
      </c>
    </row>
    <row r="8139" spans="1:6">
      <c r="A8139" t="s">
        <v>4</v>
      </c>
      <c r="B8139" s="4" t="s">
        <v>5</v>
      </c>
      <c r="C8139" s="4" t="s">
        <v>14</v>
      </c>
      <c r="D8139" s="4" t="s">
        <v>10</v>
      </c>
      <c r="E8139" s="4" t="s">
        <v>6</v>
      </c>
    </row>
    <row r="8140" spans="1:6">
      <c r="A8140" t="n">
        <v>64254</v>
      </c>
      <c r="B8140" s="57" t="n">
        <v>51</v>
      </c>
      <c r="C8140" s="7" t="n">
        <v>4</v>
      </c>
      <c r="D8140" s="7" t="n">
        <v>2</v>
      </c>
      <c r="E8140" s="7" t="s">
        <v>196</v>
      </c>
    </row>
    <row r="8141" spans="1:6">
      <c r="A8141" t="s">
        <v>4</v>
      </c>
      <c r="B8141" s="4" t="s">
        <v>5</v>
      </c>
      <c r="C8141" s="4" t="s">
        <v>10</v>
      </c>
    </row>
    <row r="8142" spans="1:6">
      <c r="A8142" t="n">
        <v>64268</v>
      </c>
      <c r="B8142" s="41" t="n">
        <v>16</v>
      </c>
      <c r="C8142" s="7" t="n">
        <v>0</v>
      </c>
    </row>
    <row r="8143" spans="1:6">
      <c r="A8143" t="s">
        <v>4</v>
      </c>
      <c r="B8143" s="4" t="s">
        <v>5</v>
      </c>
      <c r="C8143" s="4" t="s">
        <v>10</v>
      </c>
      <c r="D8143" s="4" t="s">
        <v>14</v>
      </c>
      <c r="E8143" s="4" t="s">
        <v>9</v>
      </c>
      <c r="F8143" s="4" t="s">
        <v>50</v>
      </c>
      <c r="G8143" s="4" t="s">
        <v>14</v>
      </c>
      <c r="H8143" s="4" t="s">
        <v>14</v>
      </c>
      <c r="I8143" s="4" t="s">
        <v>14</v>
      </c>
    </row>
    <row r="8144" spans="1:6">
      <c r="A8144" t="n">
        <v>64271</v>
      </c>
      <c r="B8144" s="58" t="n">
        <v>26</v>
      </c>
      <c r="C8144" s="7" t="n">
        <v>2</v>
      </c>
      <c r="D8144" s="7" t="n">
        <v>17</v>
      </c>
      <c r="E8144" s="7" t="n">
        <v>6344</v>
      </c>
      <c r="F8144" s="7" t="s">
        <v>568</v>
      </c>
      <c r="G8144" s="7" t="n">
        <v>8</v>
      </c>
      <c r="H8144" s="7" t="n">
        <v>2</v>
      </c>
      <c r="I8144" s="7" t="n">
        <v>0</v>
      </c>
    </row>
    <row r="8145" spans="1:9">
      <c r="A8145" t="s">
        <v>4</v>
      </c>
      <c r="B8145" s="4" t="s">
        <v>5</v>
      </c>
      <c r="C8145" s="4" t="s">
        <v>10</v>
      </c>
    </row>
    <row r="8146" spans="1:9">
      <c r="A8146" t="n">
        <v>64308</v>
      </c>
      <c r="B8146" s="41" t="n">
        <v>16</v>
      </c>
      <c r="C8146" s="7" t="n">
        <v>1</v>
      </c>
    </row>
    <row r="8147" spans="1:9">
      <c r="A8147" t="s">
        <v>4</v>
      </c>
      <c r="B8147" s="4" t="s">
        <v>5</v>
      </c>
      <c r="C8147" s="4" t="s">
        <v>14</v>
      </c>
      <c r="D8147" s="4" t="s">
        <v>10</v>
      </c>
    </row>
    <row r="8148" spans="1:9">
      <c r="A8148" t="n">
        <v>64311</v>
      </c>
      <c r="B8148" s="11" t="n">
        <v>50</v>
      </c>
      <c r="C8148" s="7" t="n">
        <v>52</v>
      </c>
      <c r="D8148" s="7" t="n">
        <v>6344</v>
      </c>
    </row>
    <row r="8149" spans="1:9">
      <c r="A8149" t="s">
        <v>4</v>
      </c>
      <c r="B8149" s="4" t="s">
        <v>5</v>
      </c>
      <c r="C8149" s="4" t="s">
        <v>10</v>
      </c>
    </row>
    <row r="8150" spans="1:9">
      <c r="A8150" t="n">
        <v>64315</v>
      </c>
      <c r="B8150" s="41" t="n">
        <v>16</v>
      </c>
      <c r="C8150" s="7" t="n">
        <v>800</v>
      </c>
    </row>
    <row r="8151" spans="1:9">
      <c r="A8151" t="s">
        <v>4</v>
      </c>
      <c r="B8151" s="4" t="s">
        <v>5</v>
      </c>
      <c r="C8151" s="4" t="s">
        <v>10</v>
      </c>
      <c r="D8151" s="4" t="s">
        <v>14</v>
      </c>
    </row>
    <row r="8152" spans="1:9">
      <c r="A8152" t="n">
        <v>64318</v>
      </c>
      <c r="B8152" s="69" t="n">
        <v>89</v>
      </c>
      <c r="C8152" s="7" t="n">
        <v>65533</v>
      </c>
      <c r="D8152" s="7" t="n">
        <v>0</v>
      </c>
    </row>
    <row r="8153" spans="1:9">
      <c r="A8153" t="s">
        <v>4</v>
      </c>
      <c r="B8153" s="4" t="s">
        <v>5</v>
      </c>
      <c r="C8153" s="4" t="s">
        <v>10</v>
      </c>
      <c r="D8153" s="4" t="s">
        <v>14</v>
      </c>
    </row>
    <row r="8154" spans="1:9">
      <c r="A8154" t="n">
        <v>64322</v>
      </c>
      <c r="B8154" s="69" t="n">
        <v>89</v>
      </c>
      <c r="C8154" s="7" t="n">
        <v>65533</v>
      </c>
      <c r="D8154" s="7" t="n">
        <v>1</v>
      </c>
    </row>
    <row r="8155" spans="1:9">
      <c r="A8155" t="s">
        <v>4</v>
      </c>
      <c r="B8155" s="4" t="s">
        <v>5</v>
      </c>
      <c r="C8155" s="4" t="s">
        <v>14</v>
      </c>
      <c r="D8155" s="4" t="s">
        <v>10</v>
      </c>
      <c r="E8155" s="4" t="s">
        <v>10</v>
      </c>
      <c r="F8155" s="4" t="s">
        <v>14</v>
      </c>
    </row>
    <row r="8156" spans="1:9">
      <c r="A8156" t="n">
        <v>64326</v>
      </c>
      <c r="B8156" s="31" t="n">
        <v>25</v>
      </c>
      <c r="C8156" s="7" t="n">
        <v>1</v>
      </c>
      <c r="D8156" s="7" t="n">
        <v>65535</v>
      </c>
      <c r="E8156" s="7" t="n">
        <v>65535</v>
      </c>
      <c r="F8156" s="7" t="n">
        <v>0</v>
      </c>
    </row>
    <row r="8157" spans="1:9">
      <c r="A8157" t="s">
        <v>4</v>
      </c>
      <c r="B8157" s="4" t="s">
        <v>5</v>
      </c>
      <c r="C8157" s="4" t="s">
        <v>14</v>
      </c>
      <c r="D8157" s="4" t="s">
        <v>10</v>
      </c>
      <c r="E8157" s="4" t="s">
        <v>10</v>
      </c>
      <c r="F8157" s="4" t="s">
        <v>14</v>
      </c>
    </row>
    <row r="8158" spans="1:9">
      <c r="A8158" t="n">
        <v>64333</v>
      </c>
      <c r="B8158" s="31" t="n">
        <v>25</v>
      </c>
      <c r="C8158" s="7" t="n">
        <v>1</v>
      </c>
      <c r="D8158" s="7" t="n">
        <v>60</v>
      </c>
      <c r="E8158" s="7" t="n">
        <v>640</v>
      </c>
      <c r="F8158" s="7" t="n">
        <v>1</v>
      </c>
    </row>
    <row r="8159" spans="1:9">
      <c r="A8159" t="s">
        <v>4</v>
      </c>
      <c r="B8159" s="4" t="s">
        <v>5</v>
      </c>
      <c r="C8159" s="4" t="s">
        <v>14</v>
      </c>
      <c r="D8159" s="4" t="s">
        <v>10</v>
      </c>
      <c r="E8159" s="4" t="s">
        <v>6</v>
      </c>
    </row>
    <row r="8160" spans="1:9">
      <c r="A8160" t="n">
        <v>64340</v>
      </c>
      <c r="B8160" s="57" t="n">
        <v>51</v>
      </c>
      <c r="C8160" s="7" t="n">
        <v>4</v>
      </c>
      <c r="D8160" s="7" t="n">
        <v>4</v>
      </c>
      <c r="E8160" s="7" t="s">
        <v>78</v>
      </c>
    </row>
    <row r="8161" spans="1:6">
      <c r="A8161" t="s">
        <v>4</v>
      </c>
      <c r="B8161" s="4" t="s">
        <v>5</v>
      </c>
      <c r="C8161" s="4" t="s">
        <v>10</v>
      </c>
    </row>
    <row r="8162" spans="1:6">
      <c r="A8162" t="n">
        <v>64354</v>
      </c>
      <c r="B8162" s="41" t="n">
        <v>16</v>
      </c>
      <c r="C8162" s="7" t="n">
        <v>0</v>
      </c>
    </row>
    <row r="8163" spans="1:6">
      <c r="A8163" t="s">
        <v>4</v>
      </c>
      <c r="B8163" s="4" t="s">
        <v>5</v>
      </c>
      <c r="C8163" s="4" t="s">
        <v>10</v>
      </c>
      <c r="D8163" s="4" t="s">
        <v>14</v>
      </c>
      <c r="E8163" s="4" t="s">
        <v>9</v>
      </c>
      <c r="F8163" s="4" t="s">
        <v>50</v>
      </c>
      <c r="G8163" s="4" t="s">
        <v>14</v>
      </c>
      <c r="H8163" s="4" t="s">
        <v>14</v>
      </c>
      <c r="I8163" s="4" t="s">
        <v>14</v>
      </c>
    </row>
    <row r="8164" spans="1:6">
      <c r="A8164" t="n">
        <v>64357</v>
      </c>
      <c r="B8164" s="58" t="n">
        <v>26</v>
      </c>
      <c r="C8164" s="7" t="n">
        <v>4</v>
      </c>
      <c r="D8164" s="7" t="n">
        <v>17</v>
      </c>
      <c r="E8164" s="7" t="n">
        <v>7337</v>
      </c>
      <c r="F8164" s="7" t="s">
        <v>569</v>
      </c>
      <c r="G8164" s="7" t="n">
        <v>8</v>
      </c>
      <c r="H8164" s="7" t="n">
        <v>2</v>
      </c>
      <c r="I8164" s="7" t="n">
        <v>0</v>
      </c>
    </row>
    <row r="8165" spans="1:6">
      <c r="A8165" t="s">
        <v>4</v>
      </c>
      <c r="B8165" s="4" t="s">
        <v>5</v>
      </c>
      <c r="C8165" s="4" t="s">
        <v>10</v>
      </c>
    </row>
    <row r="8166" spans="1:6">
      <c r="A8166" t="n">
        <v>64384</v>
      </c>
      <c r="B8166" s="41" t="n">
        <v>16</v>
      </c>
      <c r="C8166" s="7" t="n">
        <v>1</v>
      </c>
    </row>
    <row r="8167" spans="1:6">
      <c r="A8167" t="s">
        <v>4</v>
      </c>
      <c r="B8167" s="4" t="s">
        <v>5</v>
      </c>
      <c r="C8167" s="4" t="s">
        <v>14</v>
      </c>
      <c r="D8167" s="4" t="s">
        <v>10</v>
      </c>
    </row>
    <row r="8168" spans="1:6">
      <c r="A8168" t="n">
        <v>64387</v>
      </c>
      <c r="B8168" s="11" t="n">
        <v>50</v>
      </c>
      <c r="C8168" s="7" t="n">
        <v>52</v>
      </c>
      <c r="D8168" s="7" t="n">
        <v>7337</v>
      </c>
    </row>
    <row r="8169" spans="1:6">
      <c r="A8169" t="s">
        <v>4</v>
      </c>
      <c r="B8169" s="4" t="s">
        <v>5</v>
      </c>
      <c r="C8169" s="4" t="s">
        <v>10</v>
      </c>
    </row>
    <row r="8170" spans="1:6">
      <c r="A8170" t="n">
        <v>64391</v>
      </c>
      <c r="B8170" s="41" t="n">
        <v>16</v>
      </c>
      <c r="C8170" s="7" t="n">
        <v>800</v>
      </c>
    </row>
    <row r="8171" spans="1:6">
      <c r="A8171" t="s">
        <v>4</v>
      </c>
      <c r="B8171" s="4" t="s">
        <v>5</v>
      </c>
      <c r="C8171" s="4" t="s">
        <v>10</v>
      </c>
      <c r="D8171" s="4" t="s">
        <v>14</v>
      </c>
    </row>
    <row r="8172" spans="1:6">
      <c r="A8172" t="n">
        <v>64394</v>
      </c>
      <c r="B8172" s="69" t="n">
        <v>89</v>
      </c>
      <c r="C8172" s="7" t="n">
        <v>65533</v>
      </c>
      <c r="D8172" s="7" t="n">
        <v>0</v>
      </c>
    </row>
    <row r="8173" spans="1:6">
      <c r="A8173" t="s">
        <v>4</v>
      </c>
      <c r="B8173" s="4" t="s">
        <v>5</v>
      </c>
      <c r="C8173" s="4" t="s">
        <v>10</v>
      </c>
      <c r="D8173" s="4" t="s">
        <v>14</v>
      </c>
    </row>
    <row r="8174" spans="1:6">
      <c r="A8174" t="n">
        <v>64398</v>
      </c>
      <c r="B8174" s="69" t="n">
        <v>89</v>
      </c>
      <c r="C8174" s="7" t="n">
        <v>65533</v>
      </c>
      <c r="D8174" s="7" t="n">
        <v>1</v>
      </c>
    </row>
    <row r="8175" spans="1:6">
      <c r="A8175" t="s">
        <v>4</v>
      </c>
      <c r="B8175" s="4" t="s">
        <v>5</v>
      </c>
      <c r="C8175" s="4" t="s">
        <v>14</v>
      </c>
      <c r="D8175" s="4" t="s">
        <v>10</v>
      </c>
      <c r="E8175" s="4" t="s">
        <v>10</v>
      </c>
      <c r="F8175" s="4" t="s">
        <v>14</v>
      </c>
    </row>
    <row r="8176" spans="1:6">
      <c r="A8176" t="n">
        <v>64402</v>
      </c>
      <c r="B8176" s="31" t="n">
        <v>25</v>
      </c>
      <c r="C8176" s="7" t="n">
        <v>1</v>
      </c>
      <c r="D8176" s="7" t="n">
        <v>65535</v>
      </c>
      <c r="E8176" s="7" t="n">
        <v>65535</v>
      </c>
      <c r="F8176" s="7" t="n">
        <v>0</v>
      </c>
    </row>
    <row r="8177" spans="1:9">
      <c r="A8177" t="s">
        <v>4</v>
      </c>
      <c r="B8177" s="4" t="s">
        <v>5</v>
      </c>
      <c r="C8177" s="4" t="s">
        <v>14</v>
      </c>
      <c r="D8177" s="4" t="s">
        <v>10</v>
      </c>
    </row>
    <row r="8178" spans="1:9">
      <c r="A8178" t="n">
        <v>64409</v>
      </c>
      <c r="B8178" s="66" t="n">
        <v>45</v>
      </c>
      <c r="C8178" s="7" t="n">
        <v>7</v>
      </c>
      <c r="D8178" s="7" t="n">
        <v>255</v>
      </c>
    </row>
    <row r="8179" spans="1:9">
      <c r="A8179" t="s">
        <v>4</v>
      </c>
      <c r="B8179" s="4" t="s">
        <v>5</v>
      </c>
      <c r="C8179" s="4" t="s">
        <v>14</v>
      </c>
      <c r="D8179" s="4" t="s">
        <v>10</v>
      </c>
      <c r="E8179" s="4" t="s">
        <v>24</v>
      </c>
    </row>
    <row r="8180" spans="1:9">
      <c r="A8180" t="n">
        <v>64413</v>
      </c>
      <c r="B8180" s="37" t="n">
        <v>58</v>
      </c>
      <c r="C8180" s="7" t="n">
        <v>101</v>
      </c>
      <c r="D8180" s="7" t="n">
        <v>500</v>
      </c>
      <c r="E8180" s="7" t="n">
        <v>1</v>
      </c>
    </row>
    <row r="8181" spans="1:9">
      <c r="A8181" t="s">
        <v>4</v>
      </c>
      <c r="B8181" s="4" t="s">
        <v>5</v>
      </c>
      <c r="C8181" s="4" t="s">
        <v>14</v>
      </c>
      <c r="D8181" s="4" t="s">
        <v>10</v>
      </c>
    </row>
    <row r="8182" spans="1:9">
      <c r="A8182" t="n">
        <v>64421</v>
      </c>
      <c r="B8182" s="37" t="n">
        <v>58</v>
      </c>
      <c r="C8182" s="7" t="n">
        <v>254</v>
      </c>
      <c r="D8182" s="7" t="n">
        <v>0</v>
      </c>
    </row>
    <row r="8183" spans="1:9">
      <c r="A8183" t="s">
        <v>4</v>
      </c>
      <c r="B8183" s="4" t="s">
        <v>5</v>
      </c>
      <c r="C8183" s="4" t="s">
        <v>10</v>
      </c>
      <c r="D8183" s="4" t="s">
        <v>14</v>
      </c>
    </row>
    <row r="8184" spans="1:9">
      <c r="A8184" t="n">
        <v>64425</v>
      </c>
      <c r="B8184" s="86" t="n">
        <v>21</v>
      </c>
      <c r="C8184" s="7" t="n">
        <v>1650</v>
      </c>
      <c r="D8184" s="7" t="n">
        <v>2</v>
      </c>
    </row>
    <row r="8185" spans="1:9">
      <c r="A8185" t="s">
        <v>4</v>
      </c>
      <c r="B8185" s="4" t="s">
        <v>5</v>
      </c>
      <c r="C8185" s="4" t="s">
        <v>10</v>
      </c>
      <c r="D8185" s="4" t="s">
        <v>14</v>
      </c>
    </row>
    <row r="8186" spans="1:9">
      <c r="A8186" t="n">
        <v>64429</v>
      </c>
      <c r="B8186" s="86" t="n">
        <v>21</v>
      </c>
      <c r="C8186" s="7" t="n">
        <v>1651</v>
      </c>
      <c r="D8186" s="7" t="n">
        <v>2</v>
      </c>
    </row>
    <row r="8187" spans="1:9">
      <c r="A8187" t="s">
        <v>4</v>
      </c>
      <c r="B8187" s="4" t="s">
        <v>5</v>
      </c>
      <c r="C8187" s="4" t="s">
        <v>10</v>
      </c>
      <c r="D8187" s="4" t="s">
        <v>14</v>
      </c>
    </row>
    <row r="8188" spans="1:9">
      <c r="A8188" t="n">
        <v>64433</v>
      </c>
      <c r="B8188" s="86" t="n">
        <v>21</v>
      </c>
      <c r="C8188" s="7" t="n">
        <v>1652</v>
      </c>
      <c r="D8188" s="7" t="n">
        <v>2</v>
      </c>
    </row>
    <row r="8189" spans="1:9">
      <c r="A8189" t="s">
        <v>4</v>
      </c>
      <c r="B8189" s="4" t="s">
        <v>5</v>
      </c>
      <c r="C8189" s="4" t="s">
        <v>10</v>
      </c>
      <c r="D8189" s="4" t="s">
        <v>14</v>
      </c>
    </row>
    <row r="8190" spans="1:9">
      <c r="A8190" t="n">
        <v>64437</v>
      </c>
      <c r="B8190" s="86" t="n">
        <v>21</v>
      </c>
      <c r="C8190" s="7" t="n">
        <v>1653</v>
      </c>
      <c r="D8190" s="7" t="n">
        <v>2</v>
      </c>
    </row>
    <row r="8191" spans="1:9">
      <c r="A8191" t="s">
        <v>4</v>
      </c>
      <c r="B8191" s="4" t="s">
        <v>5</v>
      </c>
      <c r="C8191" s="4" t="s">
        <v>10</v>
      </c>
      <c r="D8191" s="4" t="s">
        <v>14</v>
      </c>
    </row>
    <row r="8192" spans="1:9">
      <c r="A8192" t="n">
        <v>64441</v>
      </c>
      <c r="B8192" s="86" t="n">
        <v>21</v>
      </c>
      <c r="C8192" s="7" t="n">
        <v>1654</v>
      </c>
      <c r="D8192" s="7" t="n">
        <v>2</v>
      </c>
    </row>
    <row r="8193" spans="1:5">
      <c r="A8193" t="s">
        <v>4</v>
      </c>
      <c r="B8193" s="4" t="s">
        <v>5</v>
      </c>
      <c r="C8193" s="4" t="s">
        <v>14</v>
      </c>
      <c r="D8193" s="4" t="s">
        <v>14</v>
      </c>
      <c r="E8193" s="4" t="s">
        <v>24</v>
      </c>
      <c r="F8193" s="4" t="s">
        <v>24</v>
      </c>
      <c r="G8193" s="4" t="s">
        <v>24</v>
      </c>
      <c r="H8193" s="4" t="s">
        <v>10</v>
      </c>
    </row>
    <row r="8194" spans="1:5">
      <c r="A8194" t="n">
        <v>64445</v>
      </c>
      <c r="B8194" s="66" t="n">
        <v>45</v>
      </c>
      <c r="C8194" s="7" t="n">
        <v>2</v>
      </c>
      <c r="D8194" s="7" t="n">
        <v>3</v>
      </c>
      <c r="E8194" s="7" t="n">
        <v>1.37000000476837</v>
      </c>
      <c r="F8194" s="7" t="n">
        <v>32.0499992370605</v>
      </c>
      <c r="G8194" s="7" t="n">
        <v>198.539993286133</v>
      </c>
      <c r="H8194" s="7" t="n">
        <v>0</v>
      </c>
    </row>
    <row r="8195" spans="1:5">
      <c r="A8195" t="s">
        <v>4</v>
      </c>
      <c r="B8195" s="4" t="s">
        <v>5</v>
      </c>
      <c r="C8195" s="4" t="s">
        <v>14</v>
      </c>
      <c r="D8195" s="4" t="s">
        <v>14</v>
      </c>
      <c r="E8195" s="4" t="s">
        <v>24</v>
      </c>
      <c r="F8195" s="4" t="s">
        <v>24</v>
      </c>
      <c r="G8195" s="4" t="s">
        <v>24</v>
      </c>
      <c r="H8195" s="4" t="s">
        <v>10</v>
      </c>
      <c r="I8195" s="4" t="s">
        <v>14</v>
      </c>
    </row>
    <row r="8196" spans="1:5">
      <c r="A8196" t="n">
        <v>64462</v>
      </c>
      <c r="B8196" s="66" t="n">
        <v>45</v>
      </c>
      <c r="C8196" s="7" t="n">
        <v>4</v>
      </c>
      <c r="D8196" s="7" t="n">
        <v>3</v>
      </c>
      <c r="E8196" s="7" t="n">
        <v>8.75</v>
      </c>
      <c r="F8196" s="7" t="n">
        <v>245.539993286133</v>
      </c>
      <c r="G8196" s="7" t="n">
        <v>0</v>
      </c>
      <c r="H8196" s="7" t="n">
        <v>0</v>
      </c>
      <c r="I8196" s="7" t="n">
        <v>1</v>
      </c>
    </row>
    <row r="8197" spans="1:5">
      <c r="A8197" t="s">
        <v>4</v>
      </c>
      <c r="B8197" s="4" t="s">
        <v>5</v>
      </c>
      <c r="C8197" s="4" t="s">
        <v>14</v>
      </c>
      <c r="D8197" s="4" t="s">
        <v>14</v>
      </c>
      <c r="E8197" s="4" t="s">
        <v>24</v>
      </c>
      <c r="F8197" s="4" t="s">
        <v>10</v>
      </c>
    </row>
    <row r="8198" spans="1:5">
      <c r="A8198" t="n">
        <v>64480</v>
      </c>
      <c r="B8198" s="66" t="n">
        <v>45</v>
      </c>
      <c r="C8198" s="7" t="n">
        <v>5</v>
      </c>
      <c r="D8198" s="7" t="n">
        <v>3</v>
      </c>
      <c r="E8198" s="7" t="n">
        <v>2.09999990463257</v>
      </c>
      <c r="F8198" s="7" t="n">
        <v>0</v>
      </c>
    </row>
    <row r="8199" spans="1:5">
      <c r="A8199" t="s">
        <v>4</v>
      </c>
      <c r="B8199" s="4" t="s">
        <v>5</v>
      </c>
      <c r="C8199" s="4" t="s">
        <v>14</v>
      </c>
      <c r="D8199" s="4" t="s">
        <v>14</v>
      </c>
      <c r="E8199" s="4" t="s">
        <v>24</v>
      </c>
      <c r="F8199" s="4" t="s">
        <v>10</v>
      </c>
    </row>
    <row r="8200" spans="1:5">
      <c r="A8200" t="n">
        <v>64489</v>
      </c>
      <c r="B8200" s="66" t="n">
        <v>45</v>
      </c>
      <c r="C8200" s="7" t="n">
        <v>11</v>
      </c>
      <c r="D8200" s="7" t="n">
        <v>3</v>
      </c>
      <c r="E8200" s="7" t="n">
        <v>45</v>
      </c>
      <c r="F8200" s="7" t="n">
        <v>0</v>
      </c>
    </row>
    <row r="8201" spans="1:5">
      <c r="A8201" t="s">
        <v>4</v>
      </c>
      <c r="B8201" s="4" t="s">
        <v>5</v>
      </c>
      <c r="C8201" s="4" t="s">
        <v>14</v>
      </c>
      <c r="D8201" s="4" t="s">
        <v>14</v>
      </c>
      <c r="E8201" s="4" t="s">
        <v>24</v>
      </c>
      <c r="F8201" s="4" t="s">
        <v>24</v>
      </c>
      <c r="G8201" s="4" t="s">
        <v>24</v>
      </c>
      <c r="H8201" s="4" t="s">
        <v>10</v>
      </c>
    </row>
    <row r="8202" spans="1:5">
      <c r="A8202" t="n">
        <v>64498</v>
      </c>
      <c r="B8202" s="66" t="n">
        <v>45</v>
      </c>
      <c r="C8202" s="7" t="n">
        <v>2</v>
      </c>
      <c r="D8202" s="7" t="n">
        <v>3</v>
      </c>
      <c r="E8202" s="7" t="n">
        <v>1.37000000476837</v>
      </c>
      <c r="F8202" s="7" t="n">
        <v>32.0499992370605</v>
      </c>
      <c r="G8202" s="7" t="n">
        <v>198.539993286133</v>
      </c>
      <c r="H8202" s="7" t="n">
        <v>3000</v>
      </c>
    </row>
    <row r="8203" spans="1:5">
      <c r="A8203" t="s">
        <v>4</v>
      </c>
      <c r="B8203" s="4" t="s">
        <v>5</v>
      </c>
      <c r="C8203" s="4" t="s">
        <v>14</v>
      </c>
      <c r="D8203" s="4" t="s">
        <v>14</v>
      </c>
      <c r="E8203" s="4" t="s">
        <v>24</v>
      </c>
      <c r="F8203" s="4" t="s">
        <v>24</v>
      </c>
      <c r="G8203" s="4" t="s">
        <v>24</v>
      </c>
      <c r="H8203" s="4" t="s">
        <v>10</v>
      </c>
      <c r="I8203" s="4" t="s">
        <v>14</v>
      </c>
    </row>
    <row r="8204" spans="1:5">
      <c r="A8204" t="n">
        <v>64515</v>
      </c>
      <c r="B8204" s="66" t="n">
        <v>45</v>
      </c>
      <c r="C8204" s="7" t="n">
        <v>4</v>
      </c>
      <c r="D8204" s="7" t="n">
        <v>3</v>
      </c>
      <c r="E8204" s="7" t="n">
        <v>15.8199996948242</v>
      </c>
      <c r="F8204" s="7" t="n">
        <v>252.580001831055</v>
      </c>
      <c r="G8204" s="7" t="n">
        <v>0</v>
      </c>
      <c r="H8204" s="7" t="n">
        <v>3000</v>
      </c>
      <c r="I8204" s="7" t="n">
        <v>1</v>
      </c>
    </row>
    <row r="8205" spans="1:5">
      <c r="A8205" t="s">
        <v>4</v>
      </c>
      <c r="B8205" s="4" t="s">
        <v>5</v>
      </c>
      <c r="C8205" s="4" t="s">
        <v>14</v>
      </c>
      <c r="D8205" s="4" t="s">
        <v>14</v>
      </c>
      <c r="E8205" s="4" t="s">
        <v>24</v>
      </c>
      <c r="F8205" s="4" t="s">
        <v>10</v>
      </c>
    </row>
    <row r="8206" spans="1:5">
      <c r="A8206" t="n">
        <v>64533</v>
      </c>
      <c r="B8206" s="66" t="n">
        <v>45</v>
      </c>
      <c r="C8206" s="7" t="n">
        <v>5</v>
      </c>
      <c r="D8206" s="7" t="n">
        <v>3</v>
      </c>
      <c r="E8206" s="7" t="n">
        <v>1.89999997615814</v>
      </c>
      <c r="F8206" s="7" t="n">
        <v>3000</v>
      </c>
    </row>
    <row r="8207" spans="1:5">
      <c r="A8207" t="s">
        <v>4</v>
      </c>
      <c r="B8207" s="4" t="s">
        <v>5</v>
      </c>
      <c r="C8207" s="4" t="s">
        <v>14</v>
      </c>
      <c r="D8207" s="4" t="s">
        <v>14</v>
      </c>
      <c r="E8207" s="4" t="s">
        <v>24</v>
      </c>
      <c r="F8207" s="4" t="s">
        <v>10</v>
      </c>
    </row>
    <row r="8208" spans="1:5">
      <c r="A8208" t="n">
        <v>64542</v>
      </c>
      <c r="B8208" s="66" t="n">
        <v>45</v>
      </c>
      <c r="C8208" s="7" t="n">
        <v>11</v>
      </c>
      <c r="D8208" s="7" t="n">
        <v>3</v>
      </c>
      <c r="E8208" s="7" t="n">
        <v>45</v>
      </c>
      <c r="F8208" s="7" t="n">
        <v>3000</v>
      </c>
    </row>
    <row r="8209" spans="1:9">
      <c r="A8209" t="s">
        <v>4</v>
      </c>
      <c r="B8209" s="4" t="s">
        <v>5</v>
      </c>
      <c r="C8209" s="4" t="s">
        <v>14</v>
      </c>
      <c r="D8209" s="4" t="s">
        <v>10</v>
      </c>
      <c r="E8209" s="4" t="s">
        <v>10</v>
      </c>
    </row>
    <row r="8210" spans="1:9">
      <c r="A8210" t="n">
        <v>64551</v>
      </c>
      <c r="B8210" s="26" t="n">
        <v>39</v>
      </c>
      <c r="C8210" s="7" t="n">
        <v>16</v>
      </c>
      <c r="D8210" s="7" t="n">
        <v>65533</v>
      </c>
      <c r="E8210" s="7" t="n">
        <v>205</v>
      </c>
    </row>
    <row r="8211" spans="1:9">
      <c r="A8211" t="s">
        <v>4</v>
      </c>
      <c r="B8211" s="4" t="s">
        <v>5</v>
      </c>
      <c r="C8211" s="4" t="s">
        <v>14</v>
      </c>
    </row>
    <row r="8212" spans="1:9">
      <c r="A8212" t="n">
        <v>64557</v>
      </c>
      <c r="B8212" s="72" t="n">
        <v>116</v>
      </c>
      <c r="C8212" s="7" t="n">
        <v>0</v>
      </c>
    </row>
    <row r="8213" spans="1:9">
      <c r="A8213" t="s">
        <v>4</v>
      </c>
      <c r="B8213" s="4" t="s">
        <v>5</v>
      </c>
      <c r="C8213" s="4" t="s">
        <v>14</v>
      </c>
      <c r="D8213" s="4" t="s">
        <v>10</v>
      </c>
    </row>
    <row r="8214" spans="1:9">
      <c r="A8214" t="n">
        <v>64559</v>
      </c>
      <c r="B8214" s="72" t="n">
        <v>116</v>
      </c>
      <c r="C8214" s="7" t="n">
        <v>2</v>
      </c>
      <c r="D8214" s="7" t="n">
        <v>1</v>
      </c>
    </row>
    <row r="8215" spans="1:9">
      <c r="A8215" t="s">
        <v>4</v>
      </c>
      <c r="B8215" s="4" t="s">
        <v>5</v>
      </c>
      <c r="C8215" s="4" t="s">
        <v>14</v>
      </c>
      <c r="D8215" s="4" t="s">
        <v>9</v>
      </c>
    </row>
    <row r="8216" spans="1:9">
      <c r="A8216" t="n">
        <v>64563</v>
      </c>
      <c r="B8216" s="72" t="n">
        <v>116</v>
      </c>
      <c r="C8216" s="7" t="n">
        <v>5</v>
      </c>
      <c r="D8216" s="7" t="n">
        <v>1120403456</v>
      </c>
    </row>
    <row r="8217" spans="1:9">
      <c r="A8217" t="s">
        <v>4</v>
      </c>
      <c r="B8217" s="4" t="s">
        <v>5</v>
      </c>
      <c r="C8217" s="4" t="s">
        <v>14</v>
      </c>
      <c r="D8217" s="4" t="s">
        <v>10</v>
      </c>
    </row>
    <row r="8218" spans="1:9">
      <c r="A8218" t="n">
        <v>64569</v>
      </c>
      <c r="B8218" s="72" t="n">
        <v>116</v>
      </c>
      <c r="C8218" s="7" t="n">
        <v>6</v>
      </c>
      <c r="D8218" s="7" t="n">
        <v>1</v>
      </c>
    </row>
    <row r="8219" spans="1:9">
      <c r="A8219" t="s">
        <v>4</v>
      </c>
      <c r="B8219" s="4" t="s">
        <v>5</v>
      </c>
      <c r="C8219" s="4" t="s">
        <v>14</v>
      </c>
      <c r="D8219" s="4" t="s">
        <v>10</v>
      </c>
    </row>
    <row r="8220" spans="1:9">
      <c r="A8220" t="n">
        <v>64573</v>
      </c>
      <c r="B8220" s="37" t="n">
        <v>58</v>
      </c>
      <c r="C8220" s="7" t="n">
        <v>255</v>
      </c>
      <c r="D8220" s="7" t="n">
        <v>0</v>
      </c>
    </row>
    <row r="8221" spans="1:9">
      <c r="A8221" t="s">
        <v>4</v>
      </c>
      <c r="B8221" s="4" t="s">
        <v>5</v>
      </c>
      <c r="C8221" s="4" t="s">
        <v>14</v>
      </c>
      <c r="D8221" s="4" t="s">
        <v>10</v>
      </c>
    </row>
    <row r="8222" spans="1:9">
      <c r="A8222" t="n">
        <v>64577</v>
      </c>
      <c r="B8222" s="66" t="n">
        <v>45</v>
      </c>
      <c r="C8222" s="7" t="n">
        <v>7</v>
      </c>
      <c r="D8222" s="7" t="n">
        <v>255</v>
      </c>
    </row>
    <row r="8223" spans="1:9">
      <c r="A8223" t="s">
        <v>4</v>
      </c>
      <c r="B8223" s="4" t="s">
        <v>5</v>
      </c>
      <c r="C8223" s="4" t="s">
        <v>6</v>
      </c>
      <c r="D8223" s="4" t="s">
        <v>10</v>
      </c>
    </row>
    <row r="8224" spans="1:9">
      <c r="A8224" t="n">
        <v>64581</v>
      </c>
      <c r="B8224" s="78" t="n">
        <v>29</v>
      </c>
      <c r="C8224" s="7" t="s">
        <v>499</v>
      </c>
      <c r="D8224" s="7" t="n">
        <v>65533</v>
      </c>
    </row>
    <row r="8225" spans="1:5">
      <c r="A8225" t="s">
        <v>4</v>
      </c>
      <c r="B8225" s="4" t="s">
        <v>5</v>
      </c>
      <c r="C8225" s="4" t="s">
        <v>14</v>
      </c>
      <c r="D8225" s="4" t="s">
        <v>10</v>
      </c>
      <c r="E8225" s="4" t="s">
        <v>6</v>
      </c>
    </row>
    <row r="8226" spans="1:5">
      <c r="A8226" t="n">
        <v>64599</v>
      </c>
      <c r="B8226" s="57" t="n">
        <v>51</v>
      </c>
      <c r="C8226" s="7" t="n">
        <v>4</v>
      </c>
      <c r="D8226" s="7" t="n">
        <v>15</v>
      </c>
      <c r="E8226" s="7" t="s">
        <v>285</v>
      </c>
    </row>
    <row r="8227" spans="1:5">
      <c r="A8227" t="s">
        <v>4</v>
      </c>
      <c r="B8227" s="4" t="s">
        <v>5</v>
      </c>
      <c r="C8227" s="4" t="s">
        <v>10</v>
      </c>
    </row>
    <row r="8228" spans="1:5">
      <c r="A8228" t="n">
        <v>64613</v>
      </c>
      <c r="B8228" s="41" t="n">
        <v>16</v>
      </c>
      <c r="C8228" s="7" t="n">
        <v>0</v>
      </c>
    </row>
    <row r="8229" spans="1:5">
      <c r="A8229" t="s">
        <v>4</v>
      </c>
      <c r="B8229" s="4" t="s">
        <v>5</v>
      </c>
      <c r="C8229" s="4" t="s">
        <v>10</v>
      </c>
      <c r="D8229" s="4" t="s">
        <v>14</v>
      </c>
      <c r="E8229" s="4" t="s">
        <v>9</v>
      </c>
      <c r="F8229" s="4" t="s">
        <v>50</v>
      </c>
      <c r="G8229" s="4" t="s">
        <v>14</v>
      </c>
      <c r="H8229" s="4" t="s">
        <v>14</v>
      </c>
      <c r="I8229" s="4" t="s">
        <v>14</v>
      </c>
      <c r="J8229" s="4" t="s">
        <v>9</v>
      </c>
      <c r="K8229" s="4" t="s">
        <v>50</v>
      </c>
      <c r="L8229" s="4" t="s">
        <v>14</v>
      </c>
      <c r="M8229" s="4" t="s">
        <v>14</v>
      </c>
    </row>
    <row r="8230" spans="1:5">
      <c r="A8230" t="n">
        <v>64616</v>
      </c>
      <c r="B8230" s="58" t="n">
        <v>26</v>
      </c>
      <c r="C8230" s="7" t="n">
        <v>15</v>
      </c>
      <c r="D8230" s="7" t="n">
        <v>17</v>
      </c>
      <c r="E8230" s="7" t="n">
        <v>15300</v>
      </c>
      <c r="F8230" s="7" t="s">
        <v>570</v>
      </c>
      <c r="G8230" s="7" t="n">
        <v>2</v>
      </c>
      <c r="H8230" s="7" t="n">
        <v>3</v>
      </c>
      <c r="I8230" s="7" t="n">
        <v>17</v>
      </c>
      <c r="J8230" s="7" t="n">
        <v>15301</v>
      </c>
      <c r="K8230" s="7" t="s">
        <v>571</v>
      </c>
      <c r="L8230" s="7" t="n">
        <v>2</v>
      </c>
      <c r="M8230" s="7" t="n">
        <v>0</v>
      </c>
    </row>
    <row r="8231" spans="1:5">
      <c r="A8231" t="s">
        <v>4</v>
      </c>
      <c r="B8231" s="4" t="s">
        <v>5</v>
      </c>
    </row>
    <row r="8232" spans="1:5">
      <c r="A8232" t="n">
        <v>64715</v>
      </c>
      <c r="B8232" s="33" t="n">
        <v>28</v>
      </c>
    </row>
    <row r="8233" spans="1:5">
      <c r="A8233" t="s">
        <v>4</v>
      </c>
      <c r="B8233" s="4" t="s">
        <v>5</v>
      </c>
      <c r="C8233" s="4" t="s">
        <v>6</v>
      </c>
      <c r="D8233" s="4" t="s">
        <v>10</v>
      </c>
    </row>
    <row r="8234" spans="1:5">
      <c r="A8234" t="n">
        <v>64716</v>
      </c>
      <c r="B8234" s="78" t="n">
        <v>29</v>
      </c>
      <c r="C8234" s="7" t="s">
        <v>13</v>
      </c>
      <c r="D8234" s="7" t="n">
        <v>65533</v>
      </c>
    </row>
    <row r="8235" spans="1:5">
      <c r="A8235" t="s">
        <v>4</v>
      </c>
      <c r="B8235" s="4" t="s">
        <v>5</v>
      </c>
      <c r="C8235" s="4" t="s">
        <v>6</v>
      </c>
      <c r="D8235" s="4" t="s">
        <v>10</v>
      </c>
    </row>
    <row r="8236" spans="1:5">
      <c r="A8236" t="n">
        <v>64720</v>
      </c>
      <c r="B8236" s="78" t="n">
        <v>29</v>
      </c>
      <c r="C8236" s="7" t="s">
        <v>572</v>
      </c>
      <c r="D8236" s="7" t="n">
        <v>65533</v>
      </c>
    </row>
    <row r="8237" spans="1:5">
      <c r="A8237" t="s">
        <v>4</v>
      </c>
      <c r="B8237" s="4" t="s">
        <v>5</v>
      </c>
      <c r="C8237" s="4" t="s">
        <v>14</v>
      </c>
      <c r="D8237" s="4" t="s">
        <v>10</v>
      </c>
      <c r="E8237" s="4" t="s">
        <v>10</v>
      </c>
      <c r="F8237" s="4" t="s">
        <v>14</v>
      </c>
    </row>
    <row r="8238" spans="1:5">
      <c r="A8238" t="n">
        <v>64740</v>
      </c>
      <c r="B8238" s="31" t="n">
        <v>25</v>
      </c>
      <c r="C8238" s="7" t="n">
        <v>1</v>
      </c>
      <c r="D8238" s="7" t="n">
        <v>800</v>
      </c>
      <c r="E8238" s="7" t="n">
        <v>200</v>
      </c>
      <c r="F8238" s="7" t="n">
        <v>5</v>
      </c>
    </row>
    <row r="8239" spans="1:5">
      <c r="A8239" t="s">
        <v>4</v>
      </c>
      <c r="B8239" s="4" t="s">
        <v>5</v>
      </c>
      <c r="C8239" s="4" t="s">
        <v>14</v>
      </c>
      <c r="D8239" s="4" t="s">
        <v>10</v>
      </c>
      <c r="E8239" s="4" t="s">
        <v>6</v>
      </c>
    </row>
    <row r="8240" spans="1:5">
      <c r="A8240" t="n">
        <v>64747</v>
      </c>
      <c r="B8240" s="57" t="n">
        <v>51</v>
      </c>
      <c r="C8240" s="7" t="n">
        <v>4</v>
      </c>
      <c r="D8240" s="7" t="n">
        <v>1621</v>
      </c>
      <c r="E8240" s="7" t="s">
        <v>76</v>
      </c>
    </row>
    <row r="8241" spans="1:13">
      <c r="A8241" t="s">
        <v>4</v>
      </c>
      <c r="B8241" s="4" t="s">
        <v>5</v>
      </c>
      <c r="C8241" s="4" t="s">
        <v>10</v>
      </c>
    </row>
    <row r="8242" spans="1:13">
      <c r="A8242" t="n">
        <v>64760</v>
      </c>
      <c r="B8242" s="41" t="n">
        <v>16</v>
      </c>
      <c r="C8242" s="7" t="n">
        <v>0</v>
      </c>
    </row>
    <row r="8243" spans="1:13">
      <c r="A8243" t="s">
        <v>4</v>
      </c>
      <c r="B8243" s="4" t="s">
        <v>5</v>
      </c>
      <c r="C8243" s="4" t="s">
        <v>10</v>
      </c>
      <c r="D8243" s="4" t="s">
        <v>14</v>
      </c>
      <c r="E8243" s="4" t="s">
        <v>9</v>
      </c>
      <c r="F8243" s="4" t="s">
        <v>50</v>
      </c>
      <c r="G8243" s="4" t="s">
        <v>14</v>
      </c>
      <c r="H8243" s="4" t="s">
        <v>14</v>
      </c>
    </row>
    <row r="8244" spans="1:13">
      <c r="A8244" t="n">
        <v>64763</v>
      </c>
      <c r="B8244" s="58" t="n">
        <v>26</v>
      </c>
      <c r="C8244" s="7" t="n">
        <v>1621</v>
      </c>
      <c r="D8244" s="7" t="n">
        <v>17</v>
      </c>
      <c r="E8244" s="7" t="n">
        <v>51700</v>
      </c>
      <c r="F8244" s="7" t="s">
        <v>573</v>
      </c>
      <c r="G8244" s="7" t="n">
        <v>2</v>
      </c>
      <c r="H8244" s="7" t="n">
        <v>0</v>
      </c>
    </row>
    <row r="8245" spans="1:13">
      <c r="A8245" t="s">
        <v>4</v>
      </c>
      <c r="B8245" s="4" t="s">
        <v>5</v>
      </c>
    </row>
    <row r="8246" spans="1:13">
      <c r="A8246" t="n">
        <v>64838</v>
      </c>
      <c r="B8246" s="33" t="n">
        <v>28</v>
      </c>
    </row>
    <row r="8247" spans="1:13">
      <c r="A8247" t="s">
        <v>4</v>
      </c>
      <c r="B8247" s="4" t="s">
        <v>5</v>
      </c>
      <c r="C8247" s="4" t="s">
        <v>6</v>
      </c>
      <c r="D8247" s="4" t="s">
        <v>10</v>
      </c>
    </row>
    <row r="8248" spans="1:13">
      <c r="A8248" t="n">
        <v>64839</v>
      </c>
      <c r="B8248" s="78" t="n">
        <v>29</v>
      </c>
      <c r="C8248" s="7" t="s">
        <v>13</v>
      </c>
      <c r="D8248" s="7" t="n">
        <v>65533</v>
      </c>
    </row>
    <row r="8249" spans="1:13">
      <c r="A8249" t="s">
        <v>4</v>
      </c>
      <c r="B8249" s="4" t="s">
        <v>5</v>
      </c>
      <c r="C8249" s="4" t="s">
        <v>14</v>
      </c>
      <c r="D8249" s="4" t="s">
        <v>10</v>
      </c>
      <c r="E8249" s="4" t="s">
        <v>10</v>
      </c>
      <c r="F8249" s="4" t="s">
        <v>14</v>
      </c>
    </row>
    <row r="8250" spans="1:13">
      <c r="A8250" t="n">
        <v>64843</v>
      </c>
      <c r="B8250" s="31" t="n">
        <v>25</v>
      </c>
      <c r="C8250" s="7" t="n">
        <v>1</v>
      </c>
      <c r="D8250" s="7" t="n">
        <v>65535</v>
      </c>
      <c r="E8250" s="7" t="n">
        <v>65535</v>
      </c>
      <c r="F8250" s="7" t="n">
        <v>0</v>
      </c>
    </row>
    <row r="8251" spans="1:13">
      <c r="A8251" t="s">
        <v>4</v>
      </c>
      <c r="B8251" s="4" t="s">
        <v>5</v>
      </c>
      <c r="C8251" s="4" t="s">
        <v>6</v>
      </c>
      <c r="D8251" s="4" t="s">
        <v>10</v>
      </c>
    </row>
    <row r="8252" spans="1:13">
      <c r="A8252" t="n">
        <v>64850</v>
      </c>
      <c r="B8252" s="78" t="n">
        <v>29</v>
      </c>
      <c r="C8252" s="7" t="s">
        <v>499</v>
      </c>
      <c r="D8252" s="7" t="n">
        <v>65533</v>
      </c>
    </row>
    <row r="8253" spans="1:13">
      <c r="A8253" t="s">
        <v>4</v>
      </c>
      <c r="B8253" s="4" t="s">
        <v>5</v>
      </c>
      <c r="C8253" s="4" t="s">
        <v>14</v>
      </c>
      <c r="D8253" s="4" t="s">
        <v>10</v>
      </c>
      <c r="E8253" s="4" t="s">
        <v>6</v>
      </c>
    </row>
    <row r="8254" spans="1:13">
      <c r="A8254" t="n">
        <v>64868</v>
      </c>
      <c r="B8254" s="57" t="n">
        <v>51</v>
      </c>
      <c r="C8254" s="7" t="n">
        <v>4</v>
      </c>
      <c r="D8254" s="7" t="n">
        <v>15</v>
      </c>
      <c r="E8254" s="7" t="s">
        <v>285</v>
      </c>
    </row>
    <row r="8255" spans="1:13">
      <c r="A8255" t="s">
        <v>4</v>
      </c>
      <c r="B8255" s="4" t="s">
        <v>5</v>
      </c>
      <c r="C8255" s="4" t="s">
        <v>10</v>
      </c>
    </row>
    <row r="8256" spans="1:13">
      <c r="A8256" t="n">
        <v>64882</v>
      </c>
      <c r="B8256" s="41" t="n">
        <v>16</v>
      </c>
      <c r="C8256" s="7" t="n">
        <v>0</v>
      </c>
    </row>
    <row r="8257" spans="1:8">
      <c r="A8257" t="s">
        <v>4</v>
      </c>
      <c r="B8257" s="4" t="s">
        <v>5</v>
      </c>
      <c r="C8257" s="4" t="s">
        <v>10</v>
      </c>
      <c r="D8257" s="4" t="s">
        <v>14</v>
      </c>
      <c r="E8257" s="4" t="s">
        <v>9</v>
      </c>
      <c r="F8257" s="4" t="s">
        <v>50</v>
      </c>
      <c r="G8257" s="4" t="s">
        <v>14</v>
      </c>
      <c r="H8257" s="4" t="s">
        <v>14</v>
      </c>
      <c r="I8257" s="4" t="s">
        <v>14</v>
      </c>
      <c r="J8257" s="4" t="s">
        <v>9</v>
      </c>
      <c r="K8257" s="4" t="s">
        <v>50</v>
      </c>
      <c r="L8257" s="4" t="s">
        <v>14</v>
      </c>
      <c r="M8257" s="4" t="s">
        <v>14</v>
      </c>
    </row>
    <row r="8258" spans="1:8">
      <c r="A8258" t="n">
        <v>64885</v>
      </c>
      <c r="B8258" s="58" t="n">
        <v>26</v>
      </c>
      <c r="C8258" s="7" t="n">
        <v>15</v>
      </c>
      <c r="D8258" s="7" t="n">
        <v>17</v>
      </c>
      <c r="E8258" s="7" t="n">
        <v>15302</v>
      </c>
      <c r="F8258" s="7" t="s">
        <v>574</v>
      </c>
      <c r="G8258" s="7" t="n">
        <v>2</v>
      </c>
      <c r="H8258" s="7" t="n">
        <v>3</v>
      </c>
      <c r="I8258" s="7" t="n">
        <v>17</v>
      </c>
      <c r="J8258" s="7" t="n">
        <v>15303</v>
      </c>
      <c r="K8258" s="7" t="s">
        <v>575</v>
      </c>
      <c r="L8258" s="7" t="n">
        <v>2</v>
      </c>
      <c r="M8258" s="7" t="n">
        <v>0</v>
      </c>
    </row>
    <row r="8259" spans="1:8">
      <c r="A8259" t="s">
        <v>4</v>
      </c>
      <c r="B8259" s="4" t="s">
        <v>5</v>
      </c>
    </row>
    <row r="8260" spans="1:8">
      <c r="A8260" t="n">
        <v>64991</v>
      </c>
      <c r="B8260" s="33" t="n">
        <v>28</v>
      </c>
    </row>
    <row r="8261" spans="1:8">
      <c r="A8261" t="s">
        <v>4</v>
      </c>
      <c r="B8261" s="4" t="s">
        <v>5</v>
      </c>
      <c r="C8261" s="4" t="s">
        <v>6</v>
      </c>
      <c r="D8261" s="4" t="s">
        <v>10</v>
      </c>
    </row>
    <row r="8262" spans="1:8">
      <c r="A8262" t="n">
        <v>64992</v>
      </c>
      <c r="B8262" s="78" t="n">
        <v>29</v>
      </c>
      <c r="C8262" s="7" t="s">
        <v>13</v>
      </c>
      <c r="D8262" s="7" t="n">
        <v>65533</v>
      </c>
    </row>
    <row r="8263" spans="1:8">
      <c r="A8263" t="s">
        <v>4</v>
      </c>
      <c r="B8263" s="4" t="s">
        <v>5</v>
      </c>
      <c r="C8263" s="4" t="s">
        <v>6</v>
      </c>
      <c r="D8263" s="4" t="s">
        <v>10</v>
      </c>
    </row>
    <row r="8264" spans="1:8">
      <c r="A8264" t="n">
        <v>64996</v>
      </c>
      <c r="B8264" s="78" t="n">
        <v>29</v>
      </c>
      <c r="C8264" s="7" t="s">
        <v>572</v>
      </c>
      <c r="D8264" s="7" t="n">
        <v>65533</v>
      </c>
    </row>
    <row r="8265" spans="1:8">
      <c r="A8265" t="s">
        <v>4</v>
      </c>
      <c r="B8265" s="4" t="s">
        <v>5</v>
      </c>
      <c r="C8265" s="4" t="s">
        <v>14</v>
      </c>
      <c r="D8265" s="4" t="s">
        <v>10</v>
      </c>
      <c r="E8265" s="4" t="s">
        <v>10</v>
      </c>
      <c r="F8265" s="4" t="s">
        <v>14</v>
      </c>
    </row>
    <row r="8266" spans="1:8">
      <c r="A8266" t="n">
        <v>65016</v>
      </c>
      <c r="B8266" s="31" t="n">
        <v>25</v>
      </c>
      <c r="C8266" s="7" t="n">
        <v>1</v>
      </c>
      <c r="D8266" s="7" t="n">
        <v>800</v>
      </c>
      <c r="E8266" s="7" t="n">
        <v>200</v>
      </c>
      <c r="F8266" s="7" t="n">
        <v>5</v>
      </c>
    </row>
    <row r="8267" spans="1:8">
      <c r="A8267" t="s">
        <v>4</v>
      </c>
      <c r="B8267" s="4" t="s">
        <v>5</v>
      </c>
      <c r="C8267" s="4" t="s">
        <v>14</v>
      </c>
      <c r="D8267" s="4" t="s">
        <v>10</v>
      </c>
      <c r="E8267" s="4" t="s">
        <v>6</v>
      </c>
    </row>
    <row r="8268" spans="1:8">
      <c r="A8268" t="n">
        <v>65023</v>
      </c>
      <c r="B8268" s="57" t="n">
        <v>51</v>
      </c>
      <c r="C8268" s="7" t="n">
        <v>4</v>
      </c>
      <c r="D8268" s="7" t="n">
        <v>1621</v>
      </c>
      <c r="E8268" s="7" t="s">
        <v>76</v>
      </c>
    </row>
    <row r="8269" spans="1:8">
      <c r="A8269" t="s">
        <v>4</v>
      </c>
      <c r="B8269" s="4" t="s">
        <v>5</v>
      </c>
      <c r="C8269" s="4" t="s">
        <v>10</v>
      </c>
    </row>
    <row r="8270" spans="1:8">
      <c r="A8270" t="n">
        <v>65036</v>
      </c>
      <c r="B8270" s="41" t="n">
        <v>16</v>
      </c>
      <c r="C8270" s="7" t="n">
        <v>0</v>
      </c>
    </row>
    <row r="8271" spans="1:8">
      <c r="A8271" t="s">
        <v>4</v>
      </c>
      <c r="B8271" s="4" t="s">
        <v>5</v>
      </c>
      <c r="C8271" s="4" t="s">
        <v>10</v>
      </c>
      <c r="D8271" s="4" t="s">
        <v>14</v>
      </c>
      <c r="E8271" s="4" t="s">
        <v>9</v>
      </c>
      <c r="F8271" s="4" t="s">
        <v>50</v>
      </c>
      <c r="G8271" s="4" t="s">
        <v>14</v>
      </c>
      <c r="H8271" s="4" t="s">
        <v>14</v>
      </c>
    </row>
    <row r="8272" spans="1:8">
      <c r="A8272" t="n">
        <v>65039</v>
      </c>
      <c r="B8272" s="58" t="n">
        <v>26</v>
      </c>
      <c r="C8272" s="7" t="n">
        <v>1621</v>
      </c>
      <c r="D8272" s="7" t="n">
        <v>17</v>
      </c>
      <c r="E8272" s="7" t="n">
        <v>51701</v>
      </c>
      <c r="F8272" s="7" t="s">
        <v>576</v>
      </c>
      <c r="G8272" s="7" t="n">
        <v>2</v>
      </c>
      <c r="H8272" s="7" t="n">
        <v>0</v>
      </c>
    </row>
    <row r="8273" spans="1:13">
      <c r="A8273" t="s">
        <v>4</v>
      </c>
      <c r="B8273" s="4" t="s">
        <v>5</v>
      </c>
    </row>
    <row r="8274" spans="1:13">
      <c r="A8274" t="n">
        <v>65069</v>
      </c>
      <c r="B8274" s="33" t="n">
        <v>28</v>
      </c>
    </row>
    <row r="8275" spans="1:13">
      <c r="A8275" t="s">
        <v>4</v>
      </c>
      <c r="B8275" s="4" t="s">
        <v>5</v>
      </c>
      <c r="C8275" s="4" t="s">
        <v>6</v>
      </c>
      <c r="D8275" s="4" t="s">
        <v>10</v>
      </c>
    </row>
    <row r="8276" spans="1:13">
      <c r="A8276" t="n">
        <v>65070</v>
      </c>
      <c r="B8276" s="78" t="n">
        <v>29</v>
      </c>
      <c r="C8276" s="7" t="s">
        <v>13</v>
      </c>
      <c r="D8276" s="7" t="n">
        <v>65533</v>
      </c>
    </row>
    <row r="8277" spans="1:13">
      <c r="A8277" t="s">
        <v>4</v>
      </c>
      <c r="B8277" s="4" t="s">
        <v>5</v>
      </c>
      <c r="C8277" s="4" t="s">
        <v>10</v>
      </c>
      <c r="D8277" s="4" t="s">
        <v>14</v>
      </c>
    </row>
    <row r="8278" spans="1:13">
      <c r="A8278" t="n">
        <v>65074</v>
      </c>
      <c r="B8278" s="69" t="n">
        <v>89</v>
      </c>
      <c r="C8278" s="7" t="n">
        <v>65533</v>
      </c>
      <c r="D8278" s="7" t="n">
        <v>1</v>
      </c>
    </row>
    <row r="8279" spans="1:13">
      <c r="A8279" t="s">
        <v>4</v>
      </c>
      <c r="B8279" s="4" t="s">
        <v>5</v>
      </c>
      <c r="C8279" s="4" t="s">
        <v>14</v>
      </c>
      <c r="D8279" s="4" t="s">
        <v>10</v>
      </c>
      <c r="E8279" s="4" t="s">
        <v>10</v>
      </c>
      <c r="F8279" s="4" t="s">
        <v>14</v>
      </c>
    </row>
    <row r="8280" spans="1:13">
      <c r="A8280" t="n">
        <v>65078</v>
      </c>
      <c r="B8280" s="31" t="n">
        <v>25</v>
      </c>
      <c r="C8280" s="7" t="n">
        <v>1</v>
      </c>
      <c r="D8280" s="7" t="n">
        <v>65535</v>
      </c>
      <c r="E8280" s="7" t="n">
        <v>65535</v>
      </c>
      <c r="F8280" s="7" t="n">
        <v>0</v>
      </c>
    </row>
    <row r="8281" spans="1:13">
      <c r="A8281" t="s">
        <v>4</v>
      </c>
      <c r="B8281" s="4" t="s">
        <v>5</v>
      </c>
      <c r="C8281" s="4" t="s">
        <v>14</v>
      </c>
      <c r="D8281" s="4" t="s">
        <v>10</v>
      </c>
      <c r="E8281" s="4" t="s">
        <v>24</v>
      </c>
    </row>
    <row r="8282" spans="1:13">
      <c r="A8282" t="n">
        <v>65085</v>
      </c>
      <c r="B8282" s="37" t="n">
        <v>58</v>
      </c>
      <c r="C8282" s="7" t="n">
        <v>101</v>
      </c>
      <c r="D8282" s="7" t="n">
        <v>500</v>
      </c>
      <c r="E8282" s="7" t="n">
        <v>1</v>
      </c>
    </row>
    <row r="8283" spans="1:13">
      <c r="A8283" t="s">
        <v>4</v>
      </c>
      <c r="B8283" s="4" t="s">
        <v>5</v>
      </c>
      <c r="C8283" s="4" t="s">
        <v>14</v>
      </c>
      <c r="D8283" s="4" t="s">
        <v>10</v>
      </c>
    </row>
    <row r="8284" spans="1:13">
      <c r="A8284" t="n">
        <v>65093</v>
      </c>
      <c r="B8284" s="37" t="n">
        <v>58</v>
      </c>
      <c r="C8284" s="7" t="n">
        <v>254</v>
      </c>
      <c r="D8284" s="7" t="n">
        <v>0</v>
      </c>
    </row>
    <row r="8285" spans="1:13">
      <c r="A8285" t="s">
        <v>4</v>
      </c>
      <c r="B8285" s="4" t="s">
        <v>5</v>
      </c>
      <c r="C8285" s="4" t="s">
        <v>14</v>
      </c>
      <c r="D8285" s="4" t="s">
        <v>10</v>
      </c>
      <c r="E8285" s="4" t="s">
        <v>10</v>
      </c>
      <c r="F8285" s="4" t="s">
        <v>9</v>
      </c>
    </row>
    <row r="8286" spans="1:13">
      <c r="A8286" t="n">
        <v>65097</v>
      </c>
      <c r="B8286" s="67" t="n">
        <v>84</v>
      </c>
      <c r="C8286" s="7" t="n">
        <v>0</v>
      </c>
      <c r="D8286" s="7" t="n">
        <v>0</v>
      </c>
      <c r="E8286" s="7" t="n">
        <v>0</v>
      </c>
      <c r="F8286" s="7" t="n">
        <v>1045220557</v>
      </c>
    </row>
    <row r="8287" spans="1:13">
      <c r="A8287" t="s">
        <v>4</v>
      </c>
      <c r="B8287" s="4" t="s">
        <v>5</v>
      </c>
      <c r="C8287" s="4" t="s">
        <v>14</v>
      </c>
      <c r="D8287" s="4" t="s">
        <v>14</v>
      </c>
      <c r="E8287" s="4" t="s">
        <v>24</v>
      </c>
      <c r="F8287" s="4" t="s">
        <v>24</v>
      </c>
      <c r="G8287" s="4" t="s">
        <v>24</v>
      </c>
      <c r="H8287" s="4" t="s">
        <v>10</v>
      </c>
    </row>
    <row r="8288" spans="1:13">
      <c r="A8288" t="n">
        <v>65107</v>
      </c>
      <c r="B8288" s="66" t="n">
        <v>45</v>
      </c>
      <c r="C8288" s="7" t="n">
        <v>2</v>
      </c>
      <c r="D8288" s="7" t="n">
        <v>3</v>
      </c>
      <c r="E8288" s="7" t="n">
        <v>5.17000007629395</v>
      </c>
      <c r="F8288" s="7" t="n">
        <v>33.1399993896484</v>
      </c>
      <c r="G8288" s="7" t="n">
        <v>199.229995727539</v>
      </c>
      <c r="H8288" s="7" t="n">
        <v>0</v>
      </c>
    </row>
    <row r="8289" spans="1:8">
      <c r="A8289" t="s">
        <v>4</v>
      </c>
      <c r="B8289" s="4" t="s">
        <v>5</v>
      </c>
      <c r="C8289" s="4" t="s">
        <v>14</v>
      </c>
      <c r="D8289" s="4" t="s">
        <v>14</v>
      </c>
      <c r="E8289" s="4" t="s">
        <v>24</v>
      </c>
      <c r="F8289" s="4" t="s">
        <v>24</v>
      </c>
      <c r="G8289" s="4" t="s">
        <v>24</v>
      </c>
      <c r="H8289" s="4" t="s">
        <v>10</v>
      </c>
      <c r="I8289" s="4" t="s">
        <v>14</v>
      </c>
    </row>
    <row r="8290" spans="1:8">
      <c r="A8290" t="n">
        <v>65124</v>
      </c>
      <c r="B8290" s="66" t="n">
        <v>45</v>
      </c>
      <c r="C8290" s="7" t="n">
        <v>4</v>
      </c>
      <c r="D8290" s="7" t="n">
        <v>3</v>
      </c>
      <c r="E8290" s="7" t="n">
        <v>17.8999996185303</v>
      </c>
      <c r="F8290" s="7" t="n">
        <v>68.120002746582</v>
      </c>
      <c r="G8290" s="7" t="n">
        <v>0</v>
      </c>
      <c r="H8290" s="7" t="n">
        <v>0</v>
      </c>
      <c r="I8290" s="7" t="n">
        <v>1</v>
      </c>
    </row>
    <row r="8291" spans="1:8">
      <c r="A8291" t="s">
        <v>4</v>
      </c>
      <c r="B8291" s="4" t="s">
        <v>5</v>
      </c>
      <c r="C8291" s="4" t="s">
        <v>14</v>
      </c>
      <c r="D8291" s="4" t="s">
        <v>14</v>
      </c>
      <c r="E8291" s="4" t="s">
        <v>24</v>
      </c>
      <c r="F8291" s="4" t="s">
        <v>10</v>
      </c>
    </row>
    <row r="8292" spans="1:8">
      <c r="A8292" t="n">
        <v>65142</v>
      </c>
      <c r="B8292" s="66" t="n">
        <v>45</v>
      </c>
      <c r="C8292" s="7" t="n">
        <v>5</v>
      </c>
      <c r="D8292" s="7" t="n">
        <v>3</v>
      </c>
      <c r="E8292" s="7" t="n">
        <v>1.39999997615814</v>
      </c>
      <c r="F8292" s="7" t="n">
        <v>0</v>
      </c>
    </row>
    <row r="8293" spans="1:8">
      <c r="A8293" t="s">
        <v>4</v>
      </c>
      <c r="B8293" s="4" t="s">
        <v>5</v>
      </c>
      <c r="C8293" s="4" t="s">
        <v>14</v>
      </c>
      <c r="D8293" s="4" t="s">
        <v>14</v>
      </c>
      <c r="E8293" s="4" t="s">
        <v>24</v>
      </c>
      <c r="F8293" s="4" t="s">
        <v>10</v>
      </c>
    </row>
    <row r="8294" spans="1:8">
      <c r="A8294" t="n">
        <v>65151</v>
      </c>
      <c r="B8294" s="66" t="n">
        <v>45</v>
      </c>
      <c r="C8294" s="7" t="n">
        <v>11</v>
      </c>
      <c r="D8294" s="7" t="n">
        <v>3</v>
      </c>
      <c r="E8294" s="7" t="n">
        <v>45</v>
      </c>
      <c r="F8294" s="7" t="n">
        <v>0</v>
      </c>
    </row>
    <row r="8295" spans="1:8">
      <c r="A8295" t="s">
        <v>4</v>
      </c>
      <c r="B8295" s="4" t="s">
        <v>5</v>
      </c>
      <c r="C8295" s="4" t="s">
        <v>14</v>
      </c>
      <c r="D8295" s="4" t="s">
        <v>14</v>
      </c>
      <c r="E8295" s="4" t="s">
        <v>24</v>
      </c>
      <c r="F8295" s="4" t="s">
        <v>10</v>
      </c>
    </row>
    <row r="8296" spans="1:8">
      <c r="A8296" t="n">
        <v>65160</v>
      </c>
      <c r="B8296" s="66" t="n">
        <v>45</v>
      </c>
      <c r="C8296" s="7" t="n">
        <v>5</v>
      </c>
      <c r="D8296" s="7" t="n">
        <v>3</v>
      </c>
      <c r="E8296" s="7" t="n">
        <v>3.5</v>
      </c>
      <c r="F8296" s="7" t="n">
        <v>4000</v>
      </c>
    </row>
    <row r="8297" spans="1:8">
      <c r="A8297" t="s">
        <v>4</v>
      </c>
      <c r="B8297" s="4" t="s">
        <v>5</v>
      </c>
      <c r="C8297" s="4" t="s">
        <v>14</v>
      </c>
    </row>
    <row r="8298" spans="1:8">
      <c r="A8298" t="n">
        <v>65169</v>
      </c>
      <c r="B8298" s="72" t="n">
        <v>116</v>
      </c>
      <c r="C8298" s="7" t="n">
        <v>0</v>
      </c>
    </row>
    <row r="8299" spans="1:8">
      <c r="A8299" t="s">
        <v>4</v>
      </c>
      <c r="B8299" s="4" t="s">
        <v>5</v>
      </c>
      <c r="C8299" s="4" t="s">
        <v>14</v>
      </c>
      <c r="D8299" s="4" t="s">
        <v>10</v>
      </c>
    </row>
    <row r="8300" spans="1:8">
      <c r="A8300" t="n">
        <v>65171</v>
      </c>
      <c r="B8300" s="72" t="n">
        <v>116</v>
      </c>
      <c r="C8300" s="7" t="n">
        <v>2</v>
      </c>
      <c r="D8300" s="7" t="n">
        <v>1</v>
      </c>
    </row>
    <row r="8301" spans="1:8">
      <c r="A8301" t="s">
        <v>4</v>
      </c>
      <c r="B8301" s="4" t="s">
        <v>5</v>
      </c>
      <c r="C8301" s="4" t="s">
        <v>14</v>
      </c>
      <c r="D8301" s="4" t="s">
        <v>9</v>
      </c>
    </row>
    <row r="8302" spans="1:8">
      <c r="A8302" t="n">
        <v>65175</v>
      </c>
      <c r="B8302" s="72" t="n">
        <v>116</v>
      </c>
      <c r="C8302" s="7" t="n">
        <v>5</v>
      </c>
      <c r="D8302" s="7" t="n">
        <v>1148846080</v>
      </c>
    </row>
    <row r="8303" spans="1:8">
      <c r="A8303" t="s">
        <v>4</v>
      </c>
      <c r="B8303" s="4" t="s">
        <v>5</v>
      </c>
      <c r="C8303" s="4" t="s">
        <v>14</v>
      </c>
      <c r="D8303" s="4" t="s">
        <v>10</v>
      </c>
    </row>
    <row r="8304" spans="1:8">
      <c r="A8304" t="n">
        <v>65181</v>
      </c>
      <c r="B8304" s="72" t="n">
        <v>116</v>
      </c>
      <c r="C8304" s="7" t="n">
        <v>6</v>
      </c>
      <c r="D8304" s="7" t="n">
        <v>1</v>
      </c>
    </row>
    <row r="8305" spans="1:9">
      <c r="A8305" t="s">
        <v>4</v>
      </c>
      <c r="B8305" s="4" t="s">
        <v>5</v>
      </c>
      <c r="C8305" s="4" t="s">
        <v>14</v>
      </c>
      <c r="D8305" s="4" t="s">
        <v>10</v>
      </c>
    </row>
    <row r="8306" spans="1:9">
      <c r="A8306" t="n">
        <v>65185</v>
      </c>
      <c r="B8306" s="37" t="n">
        <v>58</v>
      </c>
      <c r="C8306" s="7" t="n">
        <v>255</v>
      </c>
      <c r="D8306" s="7" t="n">
        <v>0</v>
      </c>
    </row>
    <row r="8307" spans="1:9">
      <c r="A8307" t="s">
        <v>4</v>
      </c>
      <c r="B8307" s="4" t="s">
        <v>5</v>
      </c>
      <c r="C8307" s="4" t="s">
        <v>10</v>
      </c>
    </row>
    <row r="8308" spans="1:9">
      <c r="A8308" t="n">
        <v>65189</v>
      </c>
      <c r="B8308" s="41" t="n">
        <v>16</v>
      </c>
      <c r="C8308" s="7" t="n">
        <v>3000</v>
      </c>
    </row>
    <row r="8309" spans="1:9">
      <c r="A8309" t="s">
        <v>4</v>
      </c>
      <c r="B8309" s="4" t="s">
        <v>5</v>
      </c>
      <c r="C8309" s="4" t="s">
        <v>14</v>
      </c>
      <c r="D8309" s="4" t="s">
        <v>10</v>
      </c>
      <c r="E8309" s="4" t="s">
        <v>24</v>
      </c>
    </row>
    <row r="8310" spans="1:9">
      <c r="A8310" t="n">
        <v>65192</v>
      </c>
      <c r="B8310" s="37" t="n">
        <v>58</v>
      </c>
      <c r="C8310" s="7" t="n">
        <v>101</v>
      </c>
      <c r="D8310" s="7" t="n">
        <v>500</v>
      </c>
      <c r="E8310" s="7" t="n">
        <v>1</v>
      </c>
    </row>
    <row r="8311" spans="1:9">
      <c r="A8311" t="s">
        <v>4</v>
      </c>
      <c r="B8311" s="4" t="s">
        <v>5</v>
      </c>
      <c r="C8311" s="4" t="s">
        <v>14</v>
      </c>
      <c r="D8311" s="4" t="s">
        <v>10</v>
      </c>
    </row>
    <row r="8312" spans="1:9">
      <c r="A8312" t="n">
        <v>65200</v>
      </c>
      <c r="B8312" s="37" t="n">
        <v>58</v>
      </c>
      <c r="C8312" s="7" t="n">
        <v>254</v>
      </c>
      <c r="D8312" s="7" t="n">
        <v>0</v>
      </c>
    </row>
    <row r="8313" spans="1:9">
      <c r="A8313" t="s">
        <v>4</v>
      </c>
      <c r="B8313" s="4" t="s">
        <v>5</v>
      </c>
      <c r="C8313" s="4" t="s">
        <v>14</v>
      </c>
      <c r="D8313" s="4" t="s">
        <v>10</v>
      </c>
      <c r="E8313" s="4" t="s">
        <v>10</v>
      </c>
      <c r="F8313" s="4" t="s">
        <v>9</v>
      </c>
    </row>
    <row r="8314" spans="1:9">
      <c r="A8314" t="n">
        <v>65204</v>
      </c>
      <c r="B8314" s="67" t="n">
        <v>84</v>
      </c>
      <c r="C8314" s="7" t="n">
        <v>1</v>
      </c>
      <c r="D8314" s="7" t="n">
        <v>0</v>
      </c>
      <c r="E8314" s="7" t="n">
        <v>0</v>
      </c>
      <c r="F8314" s="7" t="n">
        <v>0</v>
      </c>
    </row>
    <row r="8315" spans="1:9">
      <c r="A8315" t="s">
        <v>4</v>
      </c>
      <c r="B8315" s="4" t="s">
        <v>5</v>
      </c>
      <c r="C8315" s="4" t="s">
        <v>14</v>
      </c>
      <c r="D8315" s="4" t="s">
        <v>14</v>
      </c>
      <c r="E8315" s="4" t="s">
        <v>24</v>
      </c>
      <c r="F8315" s="4" t="s">
        <v>24</v>
      </c>
      <c r="G8315" s="4" t="s">
        <v>24</v>
      </c>
      <c r="H8315" s="4" t="s">
        <v>10</v>
      </c>
    </row>
    <row r="8316" spans="1:9">
      <c r="A8316" t="n">
        <v>65214</v>
      </c>
      <c r="B8316" s="66" t="n">
        <v>45</v>
      </c>
      <c r="C8316" s="7" t="n">
        <v>2</v>
      </c>
      <c r="D8316" s="7" t="n">
        <v>3</v>
      </c>
      <c r="E8316" s="7" t="n">
        <v>-149.160003662109</v>
      </c>
      <c r="F8316" s="7" t="n">
        <v>19.8899993896484</v>
      </c>
      <c r="G8316" s="7" t="n">
        <v>135.509994506836</v>
      </c>
      <c r="H8316" s="7" t="n">
        <v>0</v>
      </c>
    </row>
    <row r="8317" spans="1:9">
      <c r="A8317" t="s">
        <v>4</v>
      </c>
      <c r="B8317" s="4" t="s">
        <v>5</v>
      </c>
      <c r="C8317" s="4" t="s">
        <v>14</v>
      </c>
      <c r="D8317" s="4" t="s">
        <v>14</v>
      </c>
      <c r="E8317" s="4" t="s">
        <v>24</v>
      </c>
      <c r="F8317" s="4" t="s">
        <v>24</v>
      </c>
      <c r="G8317" s="4" t="s">
        <v>24</v>
      </c>
      <c r="H8317" s="4" t="s">
        <v>10</v>
      </c>
      <c r="I8317" s="4" t="s">
        <v>14</v>
      </c>
    </row>
    <row r="8318" spans="1:9">
      <c r="A8318" t="n">
        <v>65231</v>
      </c>
      <c r="B8318" s="66" t="n">
        <v>45</v>
      </c>
      <c r="C8318" s="7" t="n">
        <v>4</v>
      </c>
      <c r="D8318" s="7" t="n">
        <v>3</v>
      </c>
      <c r="E8318" s="7" t="n">
        <v>355.579986572266</v>
      </c>
      <c r="F8318" s="7" t="n">
        <v>240.289993286133</v>
      </c>
      <c r="G8318" s="7" t="n">
        <v>6</v>
      </c>
      <c r="H8318" s="7" t="n">
        <v>0</v>
      </c>
      <c r="I8318" s="7" t="n">
        <v>0</v>
      </c>
    </row>
    <row r="8319" spans="1:9">
      <c r="A8319" t="s">
        <v>4</v>
      </c>
      <c r="B8319" s="4" t="s">
        <v>5</v>
      </c>
      <c r="C8319" s="4" t="s">
        <v>14</v>
      </c>
      <c r="D8319" s="4" t="s">
        <v>14</v>
      </c>
      <c r="E8319" s="4" t="s">
        <v>24</v>
      </c>
      <c r="F8319" s="4" t="s">
        <v>10</v>
      </c>
    </row>
    <row r="8320" spans="1:9">
      <c r="A8320" t="n">
        <v>65249</v>
      </c>
      <c r="B8320" s="66" t="n">
        <v>45</v>
      </c>
      <c r="C8320" s="7" t="n">
        <v>5</v>
      </c>
      <c r="D8320" s="7" t="n">
        <v>3</v>
      </c>
      <c r="E8320" s="7" t="n">
        <v>2.59999990463257</v>
      </c>
      <c r="F8320" s="7" t="n">
        <v>0</v>
      </c>
    </row>
    <row r="8321" spans="1:9">
      <c r="A8321" t="s">
        <v>4</v>
      </c>
      <c r="B8321" s="4" t="s">
        <v>5</v>
      </c>
      <c r="C8321" s="4" t="s">
        <v>14</v>
      </c>
      <c r="D8321" s="4" t="s">
        <v>14</v>
      </c>
      <c r="E8321" s="4" t="s">
        <v>24</v>
      </c>
      <c r="F8321" s="4" t="s">
        <v>10</v>
      </c>
    </row>
    <row r="8322" spans="1:9">
      <c r="A8322" t="n">
        <v>65258</v>
      </c>
      <c r="B8322" s="66" t="n">
        <v>45</v>
      </c>
      <c r="C8322" s="7" t="n">
        <v>11</v>
      </c>
      <c r="D8322" s="7" t="n">
        <v>3</v>
      </c>
      <c r="E8322" s="7" t="n">
        <v>45</v>
      </c>
      <c r="F8322" s="7" t="n">
        <v>0</v>
      </c>
    </row>
    <row r="8323" spans="1:9">
      <c r="A8323" t="s">
        <v>4</v>
      </c>
      <c r="B8323" s="4" t="s">
        <v>5</v>
      </c>
      <c r="C8323" s="4" t="s">
        <v>14</v>
      </c>
      <c r="D8323" s="4" t="s">
        <v>14</v>
      </c>
      <c r="E8323" s="4" t="s">
        <v>24</v>
      </c>
      <c r="F8323" s="4" t="s">
        <v>24</v>
      </c>
      <c r="G8323" s="4" t="s">
        <v>24</v>
      </c>
      <c r="H8323" s="4" t="s">
        <v>10</v>
      </c>
      <c r="I8323" s="4" t="s">
        <v>14</v>
      </c>
    </row>
    <row r="8324" spans="1:9">
      <c r="A8324" t="n">
        <v>65267</v>
      </c>
      <c r="B8324" s="66" t="n">
        <v>45</v>
      </c>
      <c r="C8324" s="7" t="n">
        <v>4</v>
      </c>
      <c r="D8324" s="7" t="n">
        <v>3</v>
      </c>
      <c r="E8324" s="7" t="n">
        <v>355.579986572266</v>
      </c>
      <c r="F8324" s="7" t="n">
        <v>248.190002441406</v>
      </c>
      <c r="G8324" s="7" t="n">
        <v>6</v>
      </c>
      <c r="H8324" s="7" t="n">
        <v>20000</v>
      </c>
      <c r="I8324" s="7" t="n">
        <v>1</v>
      </c>
    </row>
    <row r="8325" spans="1:9">
      <c r="A8325" t="s">
        <v>4</v>
      </c>
      <c r="B8325" s="4" t="s">
        <v>5</v>
      </c>
      <c r="C8325" s="4" t="s">
        <v>10</v>
      </c>
      <c r="D8325" s="4" t="s">
        <v>10</v>
      </c>
      <c r="E8325" s="4" t="s">
        <v>10</v>
      </c>
    </row>
    <row r="8326" spans="1:9">
      <c r="A8326" t="n">
        <v>65285</v>
      </c>
      <c r="B8326" s="73" t="n">
        <v>61</v>
      </c>
      <c r="C8326" s="7" t="n">
        <v>24</v>
      </c>
      <c r="D8326" s="7" t="n">
        <v>15</v>
      </c>
      <c r="E8326" s="7" t="n">
        <v>0</v>
      </c>
    </row>
    <row r="8327" spans="1:9">
      <c r="A8327" t="s">
        <v>4</v>
      </c>
      <c r="B8327" s="4" t="s">
        <v>5</v>
      </c>
      <c r="C8327" s="4" t="s">
        <v>10</v>
      </c>
      <c r="D8327" s="4" t="s">
        <v>10</v>
      </c>
      <c r="E8327" s="4" t="s">
        <v>10</v>
      </c>
    </row>
    <row r="8328" spans="1:9">
      <c r="A8328" t="n">
        <v>65292</v>
      </c>
      <c r="B8328" s="73" t="n">
        <v>61</v>
      </c>
      <c r="C8328" s="7" t="n">
        <v>25</v>
      </c>
      <c r="D8328" s="7" t="n">
        <v>15</v>
      </c>
      <c r="E8328" s="7" t="n">
        <v>0</v>
      </c>
    </row>
    <row r="8329" spans="1:9">
      <c r="A8329" t="s">
        <v>4</v>
      </c>
      <c r="B8329" s="4" t="s">
        <v>5</v>
      </c>
      <c r="C8329" s="4" t="s">
        <v>10</v>
      </c>
      <c r="D8329" s="4" t="s">
        <v>14</v>
      </c>
      <c r="E8329" s="4" t="s">
        <v>6</v>
      </c>
      <c r="F8329" s="4" t="s">
        <v>24</v>
      </c>
      <c r="G8329" s="4" t="s">
        <v>24</v>
      </c>
      <c r="H8329" s="4" t="s">
        <v>24</v>
      </c>
    </row>
    <row r="8330" spans="1:9">
      <c r="A8330" t="n">
        <v>65299</v>
      </c>
      <c r="B8330" s="60" t="n">
        <v>48</v>
      </c>
      <c r="C8330" s="7" t="n">
        <v>25</v>
      </c>
      <c r="D8330" s="7" t="n">
        <v>0</v>
      </c>
      <c r="E8330" s="7" t="s">
        <v>85</v>
      </c>
      <c r="F8330" s="7" t="n">
        <v>-1</v>
      </c>
      <c r="G8330" s="7" t="n">
        <v>1</v>
      </c>
      <c r="H8330" s="7" t="n">
        <v>1.40129846432482e-45</v>
      </c>
    </row>
    <row r="8331" spans="1:9">
      <c r="A8331" t="s">
        <v>4</v>
      </c>
      <c r="B8331" s="4" t="s">
        <v>5</v>
      </c>
      <c r="C8331" s="4" t="s">
        <v>14</v>
      </c>
      <c r="D8331" s="4" t="s">
        <v>10</v>
      </c>
    </row>
    <row r="8332" spans="1:9">
      <c r="A8332" t="n">
        <v>65328</v>
      </c>
      <c r="B8332" s="37" t="n">
        <v>58</v>
      </c>
      <c r="C8332" s="7" t="n">
        <v>255</v>
      </c>
      <c r="D8332" s="7" t="n">
        <v>0</v>
      </c>
    </row>
    <row r="8333" spans="1:9">
      <c r="A8333" t="s">
        <v>4</v>
      </c>
      <c r="B8333" s="4" t="s">
        <v>5</v>
      </c>
      <c r="C8333" s="4" t="s">
        <v>14</v>
      </c>
      <c r="D8333" s="4" t="s">
        <v>10</v>
      </c>
      <c r="E8333" s="4" t="s">
        <v>6</v>
      </c>
    </row>
    <row r="8334" spans="1:9">
      <c r="A8334" t="n">
        <v>65332</v>
      </c>
      <c r="B8334" s="57" t="n">
        <v>51</v>
      </c>
      <c r="C8334" s="7" t="n">
        <v>4</v>
      </c>
      <c r="D8334" s="7" t="n">
        <v>25</v>
      </c>
      <c r="E8334" s="7" t="s">
        <v>143</v>
      </c>
    </row>
    <row r="8335" spans="1:9">
      <c r="A8335" t="s">
        <v>4</v>
      </c>
      <c r="B8335" s="4" t="s">
        <v>5</v>
      </c>
      <c r="C8335" s="4" t="s">
        <v>10</v>
      </c>
    </row>
    <row r="8336" spans="1:9">
      <c r="A8336" t="n">
        <v>65345</v>
      </c>
      <c r="B8336" s="41" t="n">
        <v>16</v>
      </c>
      <c r="C8336" s="7" t="n">
        <v>0</v>
      </c>
    </row>
    <row r="8337" spans="1:9">
      <c r="A8337" t="s">
        <v>4</v>
      </c>
      <c r="B8337" s="4" t="s">
        <v>5</v>
      </c>
      <c r="C8337" s="4" t="s">
        <v>10</v>
      </c>
      <c r="D8337" s="4" t="s">
        <v>14</v>
      </c>
      <c r="E8337" s="4" t="s">
        <v>9</v>
      </c>
      <c r="F8337" s="4" t="s">
        <v>50</v>
      </c>
      <c r="G8337" s="4" t="s">
        <v>14</v>
      </c>
      <c r="H8337" s="4" t="s">
        <v>14</v>
      </c>
      <c r="I8337" s="4" t="s">
        <v>14</v>
      </c>
      <c r="J8337" s="4" t="s">
        <v>9</v>
      </c>
      <c r="K8337" s="4" t="s">
        <v>50</v>
      </c>
      <c r="L8337" s="4" t="s">
        <v>14</v>
      </c>
      <c r="M8337" s="4" t="s">
        <v>14</v>
      </c>
    </row>
    <row r="8338" spans="1:9">
      <c r="A8338" t="n">
        <v>65348</v>
      </c>
      <c r="B8338" s="58" t="n">
        <v>26</v>
      </c>
      <c r="C8338" s="7" t="n">
        <v>25</v>
      </c>
      <c r="D8338" s="7" t="n">
        <v>17</v>
      </c>
      <c r="E8338" s="7" t="n">
        <v>34310</v>
      </c>
      <c r="F8338" s="7" t="s">
        <v>577</v>
      </c>
      <c r="G8338" s="7" t="n">
        <v>2</v>
      </c>
      <c r="H8338" s="7" t="n">
        <v>3</v>
      </c>
      <c r="I8338" s="7" t="n">
        <v>17</v>
      </c>
      <c r="J8338" s="7" t="n">
        <v>34311</v>
      </c>
      <c r="K8338" s="7" t="s">
        <v>578</v>
      </c>
      <c r="L8338" s="7" t="n">
        <v>2</v>
      </c>
      <c r="M8338" s="7" t="n">
        <v>0</v>
      </c>
    </row>
    <row r="8339" spans="1:9">
      <c r="A8339" t="s">
        <v>4</v>
      </c>
      <c r="B8339" s="4" t="s">
        <v>5</v>
      </c>
    </row>
    <row r="8340" spans="1:9">
      <c r="A8340" t="n">
        <v>65512</v>
      </c>
      <c r="B8340" s="33" t="n">
        <v>28</v>
      </c>
    </row>
    <row r="8341" spans="1:9">
      <c r="A8341" t="s">
        <v>4</v>
      </c>
      <c r="B8341" s="4" t="s">
        <v>5</v>
      </c>
      <c r="C8341" s="4" t="s">
        <v>10</v>
      </c>
      <c r="D8341" s="4" t="s">
        <v>14</v>
      </c>
      <c r="E8341" s="4" t="s">
        <v>14</v>
      </c>
      <c r="F8341" s="4" t="s">
        <v>6</v>
      </c>
    </row>
    <row r="8342" spans="1:9">
      <c r="A8342" t="n">
        <v>65513</v>
      </c>
      <c r="B8342" s="19" t="n">
        <v>20</v>
      </c>
      <c r="C8342" s="7" t="n">
        <v>24</v>
      </c>
      <c r="D8342" s="7" t="n">
        <v>2</v>
      </c>
      <c r="E8342" s="7" t="n">
        <v>10</v>
      </c>
      <c r="F8342" s="7" t="s">
        <v>579</v>
      </c>
    </row>
    <row r="8343" spans="1:9">
      <c r="A8343" t="s">
        <v>4</v>
      </c>
      <c r="B8343" s="4" t="s">
        <v>5</v>
      </c>
      <c r="C8343" s="4" t="s">
        <v>14</v>
      </c>
      <c r="D8343" s="4" t="s">
        <v>10</v>
      </c>
      <c r="E8343" s="4" t="s">
        <v>6</v>
      </c>
    </row>
    <row r="8344" spans="1:9">
      <c r="A8344" t="n">
        <v>65533</v>
      </c>
      <c r="B8344" s="57" t="n">
        <v>51</v>
      </c>
      <c r="C8344" s="7" t="n">
        <v>4</v>
      </c>
      <c r="D8344" s="7" t="n">
        <v>24</v>
      </c>
      <c r="E8344" s="7" t="s">
        <v>217</v>
      </c>
    </row>
    <row r="8345" spans="1:9">
      <c r="A8345" t="s">
        <v>4</v>
      </c>
      <c r="B8345" s="4" t="s">
        <v>5</v>
      </c>
      <c r="C8345" s="4" t="s">
        <v>10</v>
      </c>
    </row>
    <row r="8346" spans="1:9">
      <c r="A8346" t="n">
        <v>65547</v>
      </c>
      <c r="B8346" s="41" t="n">
        <v>16</v>
      </c>
      <c r="C8346" s="7" t="n">
        <v>0</v>
      </c>
    </row>
    <row r="8347" spans="1:9">
      <c r="A8347" t="s">
        <v>4</v>
      </c>
      <c r="B8347" s="4" t="s">
        <v>5</v>
      </c>
      <c r="C8347" s="4" t="s">
        <v>10</v>
      </c>
      <c r="D8347" s="4" t="s">
        <v>14</v>
      </c>
      <c r="E8347" s="4" t="s">
        <v>9</v>
      </c>
      <c r="F8347" s="4" t="s">
        <v>50</v>
      </c>
      <c r="G8347" s="4" t="s">
        <v>14</v>
      </c>
      <c r="H8347" s="4" t="s">
        <v>14</v>
      </c>
      <c r="I8347" s="4" t="s">
        <v>14</v>
      </c>
      <c r="J8347" s="4" t="s">
        <v>9</v>
      </c>
      <c r="K8347" s="4" t="s">
        <v>50</v>
      </c>
      <c r="L8347" s="4" t="s">
        <v>14</v>
      </c>
      <c r="M8347" s="4" t="s">
        <v>14</v>
      </c>
      <c r="N8347" s="4" t="s">
        <v>14</v>
      </c>
      <c r="O8347" s="4" t="s">
        <v>9</v>
      </c>
      <c r="P8347" s="4" t="s">
        <v>50</v>
      </c>
      <c r="Q8347" s="4" t="s">
        <v>14</v>
      </c>
      <c r="R8347" s="4" t="s">
        <v>14</v>
      </c>
    </row>
    <row r="8348" spans="1:9">
      <c r="A8348" t="n">
        <v>65550</v>
      </c>
      <c r="B8348" s="58" t="n">
        <v>26</v>
      </c>
      <c r="C8348" s="7" t="n">
        <v>24</v>
      </c>
      <c r="D8348" s="7" t="n">
        <v>17</v>
      </c>
      <c r="E8348" s="7" t="n">
        <v>27320</v>
      </c>
      <c r="F8348" s="7" t="s">
        <v>580</v>
      </c>
      <c r="G8348" s="7" t="n">
        <v>2</v>
      </c>
      <c r="H8348" s="7" t="n">
        <v>3</v>
      </c>
      <c r="I8348" s="7" t="n">
        <v>17</v>
      </c>
      <c r="J8348" s="7" t="n">
        <v>27321</v>
      </c>
      <c r="K8348" s="7" t="s">
        <v>581</v>
      </c>
      <c r="L8348" s="7" t="n">
        <v>2</v>
      </c>
      <c r="M8348" s="7" t="n">
        <v>3</v>
      </c>
      <c r="N8348" s="7" t="n">
        <v>17</v>
      </c>
      <c r="O8348" s="7" t="n">
        <v>27322</v>
      </c>
      <c r="P8348" s="7" t="s">
        <v>582</v>
      </c>
      <c r="Q8348" s="7" t="n">
        <v>2</v>
      </c>
      <c r="R8348" s="7" t="n">
        <v>0</v>
      </c>
    </row>
    <row r="8349" spans="1:9">
      <c r="A8349" t="s">
        <v>4</v>
      </c>
      <c r="B8349" s="4" t="s">
        <v>5</v>
      </c>
    </row>
    <row r="8350" spans="1:9">
      <c r="A8350" t="n">
        <v>65775</v>
      </c>
      <c r="B8350" s="33" t="n">
        <v>28</v>
      </c>
    </row>
    <row r="8351" spans="1:9">
      <c r="A8351" t="s">
        <v>4</v>
      </c>
      <c r="B8351" s="4" t="s">
        <v>5</v>
      </c>
      <c r="C8351" s="4" t="s">
        <v>10</v>
      </c>
      <c r="D8351" s="4" t="s">
        <v>14</v>
      </c>
    </row>
    <row r="8352" spans="1:9">
      <c r="A8352" t="n">
        <v>65776</v>
      </c>
      <c r="B8352" s="69" t="n">
        <v>89</v>
      </c>
      <c r="C8352" s="7" t="n">
        <v>65533</v>
      </c>
      <c r="D8352" s="7" t="n">
        <v>1</v>
      </c>
    </row>
    <row r="8353" spans="1:18">
      <c r="A8353" t="s">
        <v>4</v>
      </c>
      <c r="B8353" s="4" t="s">
        <v>5</v>
      </c>
      <c r="C8353" s="4" t="s">
        <v>14</v>
      </c>
      <c r="D8353" s="4" t="s">
        <v>10</v>
      </c>
      <c r="E8353" s="4" t="s">
        <v>24</v>
      </c>
    </row>
    <row r="8354" spans="1:18">
      <c r="A8354" t="n">
        <v>65780</v>
      </c>
      <c r="B8354" s="37" t="n">
        <v>58</v>
      </c>
      <c r="C8354" s="7" t="n">
        <v>101</v>
      </c>
      <c r="D8354" s="7" t="n">
        <v>500</v>
      </c>
      <c r="E8354" s="7" t="n">
        <v>1</v>
      </c>
    </row>
    <row r="8355" spans="1:18">
      <c r="A8355" t="s">
        <v>4</v>
      </c>
      <c r="B8355" s="4" t="s">
        <v>5</v>
      </c>
      <c r="C8355" s="4" t="s">
        <v>14</v>
      </c>
      <c r="D8355" s="4" t="s">
        <v>10</v>
      </c>
    </row>
    <row r="8356" spans="1:18">
      <c r="A8356" t="n">
        <v>65788</v>
      </c>
      <c r="B8356" s="37" t="n">
        <v>58</v>
      </c>
      <c r="C8356" s="7" t="n">
        <v>254</v>
      </c>
      <c r="D8356" s="7" t="n">
        <v>0</v>
      </c>
    </row>
    <row r="8357" spans="1:18">
      <c r="A8357" t="s">
        <v>4</v>
      </c>
      <c r="B8357" s="4" t="s">
        <v>5</v>
      </c>
      <c r="C8357" s="4" t="s">
        <v>14</v>
      </c>
      <c r="D8357" s="4" t="s">
        <v>14</v>
      </c>
      <c r="E8357" s="4" t="s">
        <v>24</v>
      </c>
      <c r="F8357" s="4" t="s">
        <v>24</v>
      </c>
      <c r="G8357" s="4" t="s">
        <v>24</v>
      </c>
      <c r="H8357" s="4" t="s">
        <v>10</v>
      </c>
    </row>
    <row r="8358" spans="1:18">
      <c r="A8358" t="n">
        <v>65792</v>
      </c>
      <c r="B8358" s="66" t="n">
        <v>45</v>
      </c>
      <c r="C8358" s="7" t="n">
        <v>2</v>
      </c>
      <c r="D8358" s="7" t="n">
        <v>3</v>
      </c>
      <c r="E8358" s="7" t="n">
        <v>-149.089996337891</v>
      </c>
      <c r="F8358" s="7" t="n">
        <v>19.9500007629395</v>
      </c>
      <c r="G8358" s="7" t="n">
        <v>136.149993896484</v>
      </c>
      <c r="H8358" s="7" t="n">
        <v>0</v>
      </c>
    </row>
    <row r="8359" spans="1:18">
      <c r="A8359" t="s">
        <v>4</v>
      </c>
      <c r="B8359" s="4" t="s">
        <v>5</v>
      </c>
      <c r="C8359" s="4" t="s">
        <v>14</v>
      </c>
      <c r="D8359" s="4" t="s">
        <v>14</v>
      </c>
      <c r="E8359" s="4" t="s">
        <v>24</v>
      </c>
      <c r="F8359" s="4" t="s">
        <v>24</v>
      </c>
      <c r="G8359" s="4" t="s">
        <v>24</v>
      </c>
      <c r="H8359" s="4" t="s">
        <v>10</v>
      </c>
      <c r="I8359" s="4" t="s">
        <v>14</v>
      </c>
    </row>
    <row r="8360" spans="1:18">
      <c r="A8360" t="n">
        <v>65809</v>
      </c>
      <c r="B8360" s="66" t="n">
        <v>45</v>
      </c>
      <c r="C8360" s="7" t="n">
        <v>4</v>
      </c>
      <c r="D8360" s="7" t="n">
        <v>3</v>
      </c>
      <c r="E8360" s="7" t="n">
        <v>349.890014648438</v>
      </c>
      <c r="F8360" s="7" t="n">
        <v>23.5499992370605</v>
      </c>
      <c r="G8360" s="7" t="n">
        <v>337</v>
      </c>
      <c r="H8360" s="7" t="n">
        <v>0</v>
      </c>
      <c r="I8360" s="7" t="n">
        <v>0</v>
      </c>
    </row>
    <row r="8361" spans="1:18">
      <c r="A8361" t="s">
        <v>4</v>
      </c>
      <c r="B8361" s="4" t="s">
        <v>5</v>
      </c>
      <c r="C8361" s="4" t="s">
        <v>14</v>
      </c>
      <c r="D8361" s="4" t="s">
        <v>14</v>
      </c>
      <c r="E8361" s="4" t="s">
        <v>24</v>
      </c>
      <c r="F8361" s="4" t="s">
        <v>10</v>
      </c>
    </row>
    <row r="8362" spans="1:18">
      <c r="A8362" t="n">
        <v>65827</v>
      </c>
      <c r="B8362" s="66" t="n">
        <v>45</v>
      </c>
      <c r="C8362" s="7" t="n">
        <v>5</v>
      </c>
      <c r="D8362" s="7" t="n">
        <v>3</v>
      </c>
      <c r="E8362" s="7" t="n">
        <v>2.09999990463257</v>
      </c>
      <c r="F8362" s="7" t="n">
        <v>0</v>
      </c>
    </row>
    <row r="8363" spans="1:18">
      <c r="A8363" t="s">
        <v>4</v>
      </c>
      <c r="B8363" s="4" t="s">
        <v>5</v>
      </c>
      <c r="C8363" s="4" t="s">
        <v>14</v>
      </c>
      <c r="D8363" s="4" t="s">
        <v>14</v>
      </c>
      <c r="E8363" s="4" t="s">
        <v>24</v>
      </c>
      <c r="F8363" s="4" t="s">
        <v>10</v>
      </c>
    </row>
    <row r="8364" spans="1:18">
      <c r="A8364" t="n">
        <v>65836</v>
      </c>
      <c r="B8364" s="66" t="n">
        <v>45</v>
      </c>
      <c r="C8364" s="7" t="n">
        <v>11</v>
      </c>
      <c r="D8364" s="7" t="n">
        <v>3</v>
      </c>
      <c r="E8364" s="7" t="n">
        <v>34.0999984741211</v>
      </c>
      <c r="F8364" s="7" t="n">
        <v>0</v>
      </c>
    </row>
    <row r="8365" spans="1:18">
      <c r="A8365" t="s">
        <v>4</v>
      </c>
      <c r="B8365" s="4" t="s">
        <v>5</v>
      </c>
      <c r="C8365" s="4" t="s">
        <v>14</v>
      </c>
      <c r="D8365" s="4" t="s">
        <v>14</v>
      </c>
      <c r="E8365" s="4" t="s">
        <v>24</v>
      </c>
      <c r="F8365" s="4" t="s">
        <v>10</v>
      </c>
    </row>
    <row r="8366" spans="1:18">
      <c r="A8366" t="n">
        <v>65845</v>
      </c>
      <c r="B8366" s="66" t="n">
        <v>45</v>
      </c>
      <c r="C8366" s="7" t="n">
        <v>5</v>
      </c>
      <c r="D8366" s="7" t="n">
        <v>3</v>
      </c>
      <c r="E8366" s="7" t="n">
        <v>1.79999995231628</v>
      </c>
      <c r="F8366" s="7" t="n">
        <v>20000</v>
      </c>
    </row>
    <row r="8367" spans="1:18">
      <c r="A8367" t="s">
        <v>4</v>
      </c>
      <c r="B8367" s="4" t="s">
        <v>5</v>
      </c>
      <c r="C8367" s="4" t="s">
        <v>14</v>
      </c>
    </row>
    <row r="8368" spans="1:18">
      <c r="A8368" t="n">
        <v>65854</v>
      </c>
      <c r="B8368" s="72" t="n">
        <v>116</v>
      </c>
      <c r="C8368" s="7" t="n">
        <v>0</v>
      </c>
    </row>
    <row r="8369" spans="1:9">
      <c r="A8369" t="s">
        <v>4</v>
      </c>
      <c r="B8369" s="4" t="s">
        <v>5</v>
      </c>
      <c r="C8369" s="4" t="s">
        <v>14</v>
      </c>
      <c r="D8369" s="4" t="s">
        <v>10</v>
      </c>
    </row>
    <row r="8370" spans="1:9">
      <c r="A8370" t="n">
        <v>65856</v>
      </c>
      <c r="B8370" s="72" t="n">
        <v>116</v>
      </c>
      <c r="C8370" s="7" t="n">
        <v>2</v>
      </c>
      <c r="D8370" s="7" t="n">
        <v>1</v>
      </c>
    </row>
    <row r="8371" spans="1:9">
      <c r="A8371" t="s">
        <v>4</v>
      </c>
      <c r="B8371" s="4" t="s">
        <v>5</v>
      </c>
      <c r="C8371" s="4" t="s">
        <v>14</v>
      </c>
      <c r="D8371" s="4" t="s">
        <v>9</v>
      </c>
    </row>
    <row r="8372" spans="1:9">
      <c r="A8372" t="n">
        <v>65860</v>
      </c>
      <c r="B8372" s="72" t="n">
        <v>116</v>
      </c>
      <c r="C8372" s="7" t="n">
        <v>5</v>
      </c>
      <c r="D8372" s="7" t="n">
        <v>1120403456</v>
      </c>
    </row>
    <row r="8373" spans="1:9">
      <c r="A8373" t="s">
        <v>4</v>
      </c>
      <c r="B8373" s="4" t="s">
        <v>5</v>
      </c>
      <c r="C8373" s="4" t="s">
        <v>14</v>
      </c>
      <c r="D8373" s="4" t="s">
        <v>10</v>
      </c>
    </row>
    <row r="8374" spans="1:9">
      <c r="A8374" t="n">
        <v>65866</v>
      </c>
      <c r="B8374" s="72" t="n">
        <v>116</v>
      </c>
      <c r="C8374" s="7" t="n">
        <v>6</v>
      </c>
      <c r="D8374" s="7" t="n">
        <v>1</v>
      </c>
    </row>
    <row r="8375" spans="1:9">
      <c r="A8375" t="s">
        <v>4</v>
      </c>
      <c r="B8375" s="4" t="s">
        <v>5</v>
      </c>
      <c r="C8375" s="4" t="s">
        <v>10</v>
      </c>
      <c r="D8375" s="4" t="s">
        <v>24</v>
      </c>
      <c r="E8375" s="4" t="s">
        <v>24</v>
      </c>
      <c r="F8375" s="4" t="s">
        <v>14</v>
      </c>
    </row>
    <row r="8376" spans="1:9">
      <c r="A8376" t="n">
        <v>65870</v>
      </c>
      <c r="B8376" s="80" t="n">
        <v>52</v>
      </c>
      <c r="C8376" s="7" t="n">
        <v>2</v>
      </c>
      <c r="D8376" s="7" t="n">
        <v>197.399993896484</v>
      </c>
      <c r="E8376" s="7" t="n">
        <v>0</v>
      </c>
      <c r="F8376" s="7" t="n">
        <v>0</v>
      </c>
    </row>
    <row r="8377" spans="1:9">
      <c r="A8377" t="s">
        <v>4</v>
      </c>
      <c r="B8377" s="4" t="s">
        <v>5</v>
      </c>
      <c r="C8377" s="4" t="s">
        <v>10</v>
      </c>
      <c r="D8377" s="4" t="s">
        <v>24</v>
      </c>
      <c r="E8377" s="4" t="s">
        <v>24</v>
      </c>
      <c r="F8377" s="4" t="s">
        <v>14</v>
      </c>
    </row>
    <row r="8378" spans="1:9">
      <c r="A8378" t="n">
        <v>65882</v>
      </c>
      <c r="B8378" s="80" t="n">
        <v>52</v>
      </c>
      <c r="C8378" s="7" t="n">
        <v>4</v>
      </c>
      <c r="D8378" s="7" t="n">
        <v>166.699996948242</v>
      </c>
      <c r="E8378" s="7" t="n">
        <v>0</v>
      </c>
      <c r="F8378" s="7" t="n">
        <v>0</v>
      </c>
    </row>
    <row r="8379" spans="1:9">
      <c r="A8379" t="s">
        <v>4</v>
      </c>
      <c r="B8379" s="4" t="s">
        <v>5</v>
      </c>
      <c r="C8379" s="4" t="s">
        <v>10</v>
      </c>
      <c r="D8379" s="4" t="s">
        <v>24</v>
      </c>
      <c r="E8379" s="4" t="s">
        <v>24</v>
      </c>
      <c r="F8379" s="4" t="s">
        <v>14</v>
      </c>
    </row>
    <row r="8380" spans="1:9">
      <c r="A8380" t="n">
        <v>65894</v>
      </c>
      <c r="B8380" s="80" t="n">
        <v>52</v>
      </c>
      <c r="C8380" s="7" t="n">
        <v>7</v>
      </c>
      <c r="D8380" s="7" t="n">
        <v>223.600006103516</v>
      </c>
      <c r="E8380" s="7" t="n">
        <v>0</v>
      </c>
      <c r="F8380" s="7" t="n">
        <v>0</v>
      </c>
    </row>
    <row r="8381" spans="1:9">
      <c r="A8381" t="s">
        <v>4</v>
      </c>
      <c r="B8381" s="4" t="s">
        <v>5</v>
      </c>
      <c r="C8381" s="4" t="s">
        <v>10</v>
      </c>
      <c r="D8381" s="4" t="s">
        <v>24</v>
      </c>
      <c r="E8381" s="4" t="s">
        <v>24</v>
      </c>
      <c r="F8381" s="4" t="s">
        <v>14</v>
      </c>
    </row>
    <row r="8382" spans="1:9">
      <c r="A8382" t="n">
        <v>65906</v>
      </c>
      <c r="B8382" s="80" t="n">
        <v>52</v>
      </c>
      <c r="C8382" s="7" t="n">
        <v>16</v>
      </c>
      <c r="D8382" s="7" t="n">
        <v>173</v>
      </c>
      <c r="E8382" s="7" t="n">
        <v>0</v>
      </c>
      <c r="F8382" s="7" t="n">
        <v>0</v>
      </c>
    </row>
    <row r="8383" spans="1:9">
      <c r="A8383" t="s">
        <v>4</v>
      </c>
      <c r="B8383" s="4" t="s">
        <v>5</v>
      </c>
      <c r="C8383" s="4" t="s">
        <v>10</v>
      </c>
      <c r="D8383" s="4" t="s">
        <v>10</v>
      </c>
      <c r="E8383" s="4" t="s">
        <v>10</v>
      </c>
    </row>
    <row r="8384" spans="1:9">
      <c r="A8384" t="n">
        <v>65918</v>
      </c>
      <c r="B8384" s="73" t="n">
        <v>61</v>
      </c>
      <c r="C8384" s="7" t="n">
        <v>24</v>
      </c>
      <c r="D8384" s="7" t="n">
        <v>7</v>
      </c>
      <c r="E8384" s="7" t="n">
        <v>1000</v>
      </c>
    </row>
    <row r="8385" spans="1:6">
      <c r="A8385" t="s">
        <v>4</v>
      </c>
      <c r="B8385" s="4" t="s">
        <v>5</v>
      </c>
      <c r="C8385" s="4" t="s">
        <v>10</v>
      </c>
      <c r="D8385" s="4" t="s">
        <v>10</v>
      </c>
      <c r="E8385" s="4" t="s">
        <v>10</v>
      </c>
    </row>
    <row r="8386" spans="1:6">
      <c r="A8386" t="n">
        <v>65925</v>
      </c>
      <c r="B8386" s="73" t="n">
        <v>61</v>
      </c>
      <c r="C8386" s="7" t="n">
        <v>2</v>
      </c>
      <c r="D8386" s="7" t="n">
        <v>24</v>
      </c>
      <c r="E8386" s="7" t="n">
        <v>0</v>
      </c>
    </row>
    <row r="8387" spans="1:6">
      <c r="A8387" t="s">
        <v>4</v>
      </c>
      <c r="B8387" s="4" t="s">
        <v>5</v>
      </c>
      <c r="C8387" s="4" t="s">
        <v>10</v>
      </c>
      <c r="D8387" s="4" t="s">
        <v>10</v>
      </c>
      <c r="E8387" s="4" t="s">
        <v>10</v>
      </c>
    </row>
    <row r="8388" spans="1:6">
      <c r="A8388" t="n">
        <v>65932</v>
      </c>
      <c r="B8388" s="73" t="n">
        <v>61</v>
      </c>
      <c r="C8388" s="7" t="n">
        <v>4</v>
      </c>
      <c r="D8388" s="7" t="n">
        <v>24</v>
      </c>
      <c r="E8388" s="7" t="n">
        <v>0</v>
      </c>
    </row>
    <row r="8389" spans="1:6">
      <c r="A8389" t="s">
        <v>4</v>
      </c>
      <c r="B8389" s="4" t="s">
        <v>5</v>
      </c>
      <c r="C8389" s="4" t="s">
        <v>10</v>
      </c>
      <c r="D8389" s="4" t="s">
        <v>10</v>
      </c>
      <c r="E8389" s="4" t="s">
        <v>10</v>
      </c>
    </row>
    <row r="8390" spans="1:6">
      <c r="A8390" t="n">
        <v>65939</v>
      </c>
      <c r="B8390" s="73" t="n">
        <v>61</v>
      </c>
      <c r="C8390" s="7" t="n">
        <v>7</v>
      </c>
      <c r="D8390" s="7" t="n">
        <v>24</v>
      </c>
      <c r="E8390" s="7" t="n">
        <v>0</v>
      </c>
    </row>
    <row r="8391" spans="1:6">
      <c r="A8391" t="s">
        <v>4</v>
      </c>
      <c r="B8391" s="4" t="s">
        <v>5</v>
      </c>
      <c r="C8391" s="4" t="s">
        <v>10</v>
      </c>
      <c r="D8391" s="4" t="s">
        <v>10</v>
      </c>
      <c r="E8391" s="4" t="s">
        <v>10</v>
      </c>
    </row>
    <row r="8392" spans="1:6">
      <c r="A8392" t="n">
        <v>65946</v>
      </c>
      <c r="B8392" s="73" t="n">
        <v>61</v>
      </c>
      <c r="C8392" s="7" t="n">
        <v>16</v>
      </c>
      <c r="D8392" s="7" t="n">
        <v>24</v>
      </c>
      <c r="E8392" s="7" t="n">
        <v>0</v>
      </c>
    </row>
    <row r="8393" spans="1:6">
      <c r="A8393" t="s">
        <v>4</v>
      </c>
      <c r="B8393" s="4" t="s">
        <v>5</v>
      </c>
      <c r="C8393" s="4" t="s">
        <v>14</v>
      </c>
      <c r="D8393" s="4" t="s">
        <v>10</v>
      </c>
    </row>
    <row r="8394" spans="1:6">
      <c r="A8394" t="n">
        <v>65953</v>
      </c>
      <c r="B8394" s="37" t="n">
        <v>58</v>
      </c>
      <c r="C8394" s="7" t="n">
        <v>255</v>
      </c>
      <c r="D8394" s="7" t="n">
        <v>0</v>
      </c>
    </row>
    <row r="8395" spans="1:6">
      <c r="A8395" t="s">
        <v>4</v>
      </c>
      <c r="B8395" s="4" t="s">
        <v>5</v>
      </c>
      <c r="C8395" s="4" t="s">
        <v>10</v>
      </c>
      <c r="D8395" s="4" t="s">
        <v>10</v>
      </c>
      <c r="E8395" s="4" t="s">
        <v>10</v>
      </c>
    </row>
    <row r="8396" spans="1:6">
      <c r="A8396" t="n">
        <v>65957</v>
      </c>
      <c r="B8396" s="73" t="n">
        <v>61</v>
      </c>
      <c r="C8396" s="7" t="n">
        <v>25</v>
      </c>
      <c r="D8396" s="7" t="n">
        <v>7</v>
      </c>
      <c r="E8396" s="7" t="n">
        <v>1000</v>
      </c>
    </row>
    <row r="8397" spans="1:6">
      <c r="A8397" t="s">
        <v>4</v>
      </c>
      <c r="B8397" s="4" t="s">
        <v>5</v>
      </c>
      <c r="C8397" s="4" t="s">
        <v>14</v>
      </c>
      <c r="D8397" s="4" t="s">
        <v>10</v>
      </c>
      <c r="E8397" s="4" t="s">
        <v>6</v>
      </c>
    </row>
    <row r="8398" spans="1:6">
      <c r="A8398" t="n">
        <v>65964</v>
      </c>
      <c r="B8398" s="57" t="n">
        <v>51</v>
      </c>
      <c r="C8398" s="7" t="n">
        <v>4</v>
      </c>
      <c r="D8398" s="7" t="n">
        <v>24</v>
      </c>
      <c r="E8398" s="7" t="s">
        <v>237</v>
      </c>
    </row>
    <row r="8399" spans="1:6">
      <c r="A8399" t="s">
        <v>4</v>
      </c>
      <c r="B8399" s="4" t="s">
        <v>5</v>
      </c>
      <c r="C8399" s="4" t="s">
        <v>10</v>
      </c>
    </row>
    <row r="8400" spans="1:6">
      <c r="A8400" t="n">
        <v>65978</v>
      </c>
      <c r="B8400" s="41" t="n">
        <v>16</v>
      </c>
      <c r="C8400" s="7" t="n">
        <v>0</v>
      </c>
    </row>
    <row r="8401" spans="1:5">
      <c r="A8401" t="s">
        <v>4</v>
      </c>
      <c r="B8401" s="4" t="s">
        <v>5</v>
      </c>
      <c r="C8401" s="4" t="s">
        <v>10</v>
      </c>
      <c r="D8401" s="4" t="s">
        <v>14</v>
      </c>
      <c r="E8401" s="4" t="s">
        <v>9</v>
      </c>
      <c r="F8401" s="4" t="s">
        <v>50</v>
      </c>
      <c r="G8401" s="4" t="s">
        <v>14</v>
      </c>
      <c r="H8401" s="4" t="s">
        <v>14</v>
      </c>
      <c r="I8401" s="4" t="s">
        <v>14</v>
      </c>
      <c r="J8401" s="4" t="s">
        <v>9</v>
      </c>
      <c r="K8401" s="4" t="s">
        <v>50</v>
      </c>
      <c r="L8401" s="4" t="s">
        <v>14</v>
      </c>
      <c r="M8401" s="4" t="s">
        <v>14</v>
      </c>
    </row>
    <row r="8402" spans="1:5">
      <c r="A8402" t="n">
        <v>65981</v>
      </c>
      <c r="B8402" s="58" t="n">
        <v>26</v>
      </c>
      <c r="C8402" s="7" t="n">
        <v>24</v>
      </c>
      <c r="D8402" s="7" t="n">
        <v>17</v>
      </c>
      <c r="E8402" s="7" t="n">
        <v>27323</v>
      </c>
      <c r="F8402" s="7" t="s">
        <v>583</v>
      </c>
      <c r="G8402" s="7" t="n">
        <v>2</v>
      </c>
      <c r="H8402" s="7" t="n">
        <v>3</v>
      </c>
      <c r="I8402" s="7" t="n">
        <v>17</v>
      </c>
      <c r="J8402" s="7" t="n">
        <v>27324</v>
      </c>
      <c r="K8402" s="7" t="s">
        <v>584</v>
      </c>
      <c r="L8402" s="7" t="n">
        <v>2</v>
      </c>
      <c r="M8402" s="7" t="n">
        <v>0</v>
      </c>
    </row>
    <row r="8403" spans="1:5">
      <c r="A8403" t="s">
        <v>4</v>
      </c>
      <c r="B8403" s="4" t="s">
        <v>5</v>
      </c>
    </row>
    <row r="8404" spans="1:5">
      <c r="A8404" t="n">
        <v>66052</v>
      </c>
      <c r="B8404" s="33" t="n">
        <v>28</v>
      </c>
    </row>
    <row r="8405" spans="1:5">
      <c r="A8405" t="s">
        <v>4</v>
      </c>
      <c r="B8405" s="4" t="s">
        <v>5</v>
      </c>
      <c r="C8405" s="4" t="s">
        <v>14</v>
      </c>
      <c r="D8405" s="4" t="s">
        <v>10</v>
      </c>
      <c r="E8405" s="4" t="s">
        <v>6</v>
      </c>
    </row>
    <row r="8406" spans="1:5">
      <c r="A8406" t="n">
        <v>66053</v>
      </c>
      <c r="B8406" s="57" t="n">
        <v>51</v>
      </c>
      <c r="C8406" s="7" t="n">
        <v>4</v>
      </c>
      <c r="D8406" s="7" t="n">
        <v>25</v>
      </c>
      <c r="E8406" s="7" t="s">
        <v>188</v>
      </c>
    </row>
    <row r="8407" spans="1:5">
      <c r="A8407" t="s">
        <v>4</v>
      </c>
      <c r="B8407" s="4" t="s">
        <v>5</v>
      </c>
      <c r="C8407" s="4" t="s">
        <v>10</v>
      </c>
    </row>
    <row r="8408" spans="1:5">
      <c r="A8408" t="n">
        <v>66067</v>
      </c>
      <c r="B8408" s="41" t="n">
        <v>16</v>
      </c>
      <c r="C8408" s="7" t="n">
        <v>0</v>
      </c>
    </row>
    <row r="8409" spans="1:5">
      <c r="A8409" t="s">
        <v>4</v>
      </c>
      <c r="B8409" s="4" t="s">
        <v>5</v>
      </c>
      <c r="C8409" s="4" t="s">
        <v>10</v>
      </c>
      <c r="D8409" s="4" t="s">
        <v>14</v>
      </c>
      <c r="E8409" s="4" t="s">
        <v>9</v>
      </c>
      <c r="F8409" s="4" t="s">
        <v>50</v>
      </c>
      <c r="G8409" s="4" t="s">
        <v>14</v>
      </c>
      <c r="H8409" s="4" t="s">
        <v>14</v>
      </c>
      <c r="I8409" s="4" t="s">
        <v>14</v>
      </c>
      <c r="J8409" s="4" t="s">
        <v>9</v>
      </c>
      <c r="K8409" s="4" t="s">
        <v>50</v>
      </c>
      <c r="L8409" s="4" t="s">
        <v>14</v>
      </c>
      <c r="M8409" s="4" t="s">
        <v>14</v>
      </c>
    </row>
    <row r="8410" spans="1:5">
      <c r="A8410" t="n">
        <v>66070</v>
      </c>
      <c r="B8410" s="58" t="n">
        <v>26</v>
      </c>
      <c r="C8410" s="7" t="n">
        <v>25</v>
      </c>
      <c r="D8410" s="7" t="n">
        <v>17</v>
      </c>
      <c r="E8410" s="7" t="n">
        <v>34312</v>
      </c>
      <c r="F8410" s="7" t="s">
        <v>585</v>
      </c>
      <c r="G8410" s="7" t="n">
        <v>2</v>
      </c>
      <c r="H8410" s="7" t="n">
        <v>3</v>
      </c>
      <c r="I8410" s="7" t="n">
        <v>17</v>
      </c>
      <c r="J8410" s="7" t="n">
        <v>34313</v>
      </c>
      <c r="K8410" s="7" t="s">
        <v>586</v>
      </c>
      <c r="L8410" s="7" t="n">
        <v>2</v>
      </c>
      <c r="M8410" s="7" t="n">
        <v>0</v>
      </c>
    </row>
    <row r="8411" spans="1:5">
      <c r="A8411" t="s">
        <v>4</v>
      </c>
      <c r="B8411" s="4" t="s">
        <v>5</v>
      </c>
    </row>
    <row r="8412" spans="1:5">
      <c r="A8412" t="n">
        <v>66201</v>
      </c>
      <c r="B8412" s="33" t="n">
        <v>28</v>
      </c>
    </row>
    <row r="8413" spans="1:5">
      <c r="A8413" t="s">
        <v>4</v>
      </c>
      <c r="B8413" s="4" t="s">
        <v>5</v>
      </c>
      <c r="C8413" s="4" t="s">
        <v>10</v>
      </c>
      <c r="D8413" s="4" t="s">
        <v>14</v>
      </c>
    </row>
    <row r="8414" spans="1:5">
      <c r="A8414" t="n">
        <v>66202</v>
      </c>
      <c r="B8414" s="69" t="n">
        <v>89</v>
      </c>
      <c r="C8414" s="7" t="n">
        <v>65533</v>
      </c>
      <c r="D8414" s="7" t="n">
        <v>1</v>
      </c>
    </row>
    <row r="8415" spans="1:5">
      <c r="A8415" t="s">
        <v>4</v>
      </c>
      <c r="B8415" s="4" t="s">
        <v>5</v>
      </c>
      <c r="C8415" s="4" t="s">
        <v>14</v>
      </c>
      <c r="D8415" s="4" t="s">
        <v>10</v>
      </c>
      <c r="E8415" s="4" t="s">
        <v>24</v>
      </c>
    </row>
    <row r="8416" spans="1:5">
      <c r="A8416" t="n">
        <v>66206</v>
      </c>
      <c r="B8416" s="37" t="n">
        <v>58</v>
      </c>
      <c r="C8416" s="7" t="n">
        <v>101</v>
      </c>
      <c r="D8416" s="7" t="n">
        <v>500</v>
      </c>
      <c r="E8416" s="7" t="n">
        <v>1</v>
      </c>
    </row>
    <row r="8417" spans="1:13">
      <c r="A8417" t="s">
        <v>4</v>
      </c>
      <c r="B8417" s="4" t="s">
        <v>5</v>
      </c>
      <c r="C8417" s="4" t="s">
        <v>14</v>
      </c>
      <c r="D8417" s="4" t="s">
        <v>10</v>
      </c>
    </row>
    <row r="8418" spans="1:13">
      <c r="A8418" t="n">
        <v>66214</v>
      </c>
      <c r="B8418" s="37" t="n">
        <v>58</v>
      </c>
      <c r="C8418" s="7" t="n">
        <v>254</v>
      </c>
      <c r="D8418" s="7" t="n">
        <v>0</v>
      </c>
    </row>
    <row r="8419" spans="1:13">
      <c r="A8419" t="s">
        <v>4</v>
      </c>
      <c r="B8419" s="4" t="s">
        <v>5</v>
      </c>
      <c r="C8419" s="4" t="s">
        <v>14</v>
      </c>
      <c r="D8419" s="4" t="s">
        <v>14</v>
      </c>
      <c r="E8419" s="4" t="s">
        <v>24</v>
      </c>
      <c r="F8419" s="4" t="s">
        <v>24</v>
      </c>
      <c r="G8419" s="4" t="s">
        <v>24</v>
      </c>
      <c r="H8419" s="4" t="s">
        <v>10</v>
      </c>
    </row>
    <row r="8420" spans="1:13">
      <c r="A8420" t="n">
        <v>66218</v>
      </c>
      <c r="B8420" s="66" t="n">
        <v>45</v>
      </c>
      <c r="C8420" s="7" t="n">
        <v>2</v>
      </c>
      <c r="D8420" s="7" t="n">
        <v>3</v>
      </c>
      <c r="E8420" s="7" t="n">
        <v>-149.179992675781</v>
      </c>
      <c r="F8420" s="7" t="n">
        <v>19.8199996948242</v>
      </c>
      <c r="G8420" s="7" t="n">
        <v>135.559997558594</v>
      </c>
      <c r="H8420" s="7" t="n">
        <v>0</v>
      </c>
    </row>
    <row r="8421" spans="1:13">
      <c r="A8421" t="s">
        <v>4</v>
      </c>
      <c r="B8421" s="4" t="s">
        <v>5</v>
      </c>
      <c r="C8421" s="4" t="s">
        <v>14</v>
      </c>
      <c r="D8421" s="4" t="s">
        <v>14</v>
      </c>
      <c r="E8421" s="4" t="s">
        <v>24</v>
      </c>
      <c r="F8421" s="4" t="s">
        <v>24</v>
      </c>
      <c r="G8421" s="4" t="s">
        <v>24</v>
      </c>
      <c r="H8421" s="4" t="s">
        <v>10</v>
      </c>
      <c r="I8421" s="4" t="s">
        <v>14</v>
      </c>
    </row>
    <row r="8422" spans="1:13">
      <c r="A8422" t="n">
        <v>66235</v>
      </c>
      <c r="B8422" s="66" t="n">
        <v>45</v>
      </c>
      <c r="C8422" s="7" t="n">
        <v>4</v>
      </c>
      <c r="D8422" s="7" t="n">
        <v>3</v>
      </c>
      <c r="E8422" s="7" t="n">
        <v>338.790008544922</v>
      </c>
      <c r="F8422" s="7" t="n">
        <v>56.5</v>
      </c>
      <c r="G8422" s="7" t="n">
        <v>-10</v>
      </c>
      <c r="H8422" s="7" t="n">
        <v>0</v>
      </c>
      <c r="I8422" s="7" t="n">
        <v>1</v>
      </c>
    </row>
    <row r="8423" spans="1:13">
      <c r="A8423" t="s">
        <v>4</v>
      </c>
      <c r="B8423" s="4" t="s">
        <v>5</v>
      </c>
      <c r="C8423" s="4" t="s">
        <v>14</v>
      </c>
      <c r="D8423" s="4" t="s">
        <v>14</v>
      </c>
      <c r="E8423" s="4" t="s">
        <v>24</v>
      </c>
      <c r="F8423" s="4" t="s">
        <v>10</v>
      </c>
    </row>
    <row r="8424" spans="1:13">
      <c r="A8424" t="n">
        <v>66253</v>
      </c>
      <c r="B8424" s="66" t="n">
        <v>45</v>
      </c>
      <c r="C8424" s="7" t="n">
        <v>5</v>
      </c>
      <c r="D8424" s="7" t="n">
        <v>3</v>
      </c>
      <c r="E8424" s="7" t="n">
        <v>5.09999990463257</v>
      </c>
      <c r="F8424" s="7" t="n">
        <v>0</v>
      </c>
    </row>
    <row r="8425" spans="1:13">
      <c r="A8425" t="s">
        <v>4</v>
      </c>
      <c r="B8425" s="4" t="s">
        <v>5</v>
      </c>
      <c r="C8425" s="4" t="s">
        <v>14</v>
      </c>
      <c r="D8425" s="4" t="s">
        <v>14</v>
      </c>
      <c r="E8425" s="4" t="s">
        <v>24</v>
      </c>
      <c r="F8425" s="4" t="s">
        <v>10</v>
      </c>
    </row>
    <row r="8426" spans="1:13">
      <c r="A8426" t="n">
        <v>66262</v>
      </c>
      <c r="B8426" s="66" t="n">
        <v>45</v>
      </c>
      <c r="C8426" s="7" t="n">
        <v>11</v>
      </c>
      <c r="D8426" s="7" t="n">
        <v>3</v>
      </c>
      <c r="E8426" s="7" t="n">
        <v>45</v>
      </c>
      <c r="F8426" s="7" t="n">
        <v>0</v>
      </c>
    </row>
    <row r="8427" spans="1:13">
      <c r="A8427" t="s">
        <v>4</v>
      </c>
      <c r="B8427" s="4" t="s">
        <v>5</v>
      </c>
      <c r="C8427" s="4" t="s">
        <v>14</v>
      </c>
      <c r="D8427" s="4" t="s">
        <v>14</v>
      </c>
      <c r="E8427" s="4" t="s">
        <v>24</v>
      </c>
      <c r="F8427" s="4" t="s">
        <v>10</v>
      </c>
    </row>
    <row r="8428" spans="1:13">
      <c r="A8428" t="n">
        <v>66271</v>
      </c>
      <c r="B8428" s="66" t="n">
        <v>45</v>
      </c>
      <c r="C8428" s="7" t="n">
        <v>5</v>
      </c>
      <c r="D8428" s="7" t="n">
        <v>3</v>
      </c>
      <c r="E8428" s="7" t="n">
        <v>10.1000003814697</v>
      </c>
      <c r="F8428" s="7" t="n">
        <v>10000</v>
      </c>
    </row>
    <row r="8429" spans="1:13">
      <c r="A8429" t="s">
        <v>4</v>
      </c>
      <c r="B8429" s="4" t="s">
        <v>5</v>
      </c>
      <c r="C8429" s="4" t="s">
        <v>14</v>
      </c>
    </row>
    <row r="8430" spans="1:13">
      <c r="A8430" t="n">
        <v>66280</v>
      </c>
      <c r="B8430" s="72" t="n">
        <v>116</v>
      </c>
      <c r="C8430" s="7" t="n">
        <v>1</v>
      </c>
    </row>
    <row r="8431" spans="1:13">
      <c r="A8431" t="s">
        <v>4</v>
      </c>
      <c r="B8431" s="4" t="s">
        <v>5</v>
      </c>
      <c r="C8431" s="4" t="s">
        <v>10</v>
      </c>
      <c r="D8431" s="4" t="s">
        <v>14</v>
      </c>
    </row>
    <row r="8432" spans="1:13">
      <c r="A8432" t="n">
        <v>66282</v>
      </c>
      <c r="B8432" s="86" t="n">
        <v>21</v>
      </c>
      <c r="C8432" s="7" t="n">
        <v>1650</v>
      </c>
      <c r="D8432" s="7" t="n">
        <v>2</v>
      </c>
    </row>
    <row r="8433" spans="1:9">
      <c r="A8433" t="s">
        <v>4</v>
      </c>
      <c r="B8433" s="4" t="s">
        <v>5</v>
      </c>
      <c r="C8433" s="4" t="s">
        <v>10</v>
      </c>
      <c r="D8433" s="4" t="s">
        <v>14</v>
      </c>
    </row>
    <row r="8434" spans="1:9">
      <c r="A8434" t="n">
        <v>66286</v>
      </c>
      <c r="B8434" s="86" t="n">
        <v>21</v>
      </c>
      <c r="C8434" s="7" t="n">
        <v>1651</v>
      </c>
      <c r="D8434" s="7" t="n">
        <v>2</v>
      </c>
    </row>
    <row r="8435" spans="1:9">
      <c r="A8435" t="s">
        <v>4</v>
      </c>
      <c r="B8435" s="4" t="s">
        <v>5</v>
      </c>
      <c r="C8435" s="4" t="s">
        <v>10</v>
      </c>
      <c r="D8435" s="4" t="s">
        <v>14</v>
      </c>
    </row>
    <row r="8436" spans="1:9">
      <c r="A8436" t="n">
        <v>66290</v>
      </c>
      <c r="B8436" s="86" t="n">
        <v>21</v>
      </c>
      <c r="C8436" s="7" t="n">
        <v>1652</v>
      </c>
      <c r="D8436" s="7" t="n">
        <v>2</v>
      </c>
    </row>
    <row r="8437" spans="1:9">
      <c r="A8437" t="s">
        <v>4</v>
      </c>
      <c r="B8437" s="4" t="s">
        <v>5</v>
      </c>
      <c r="C8437" s="4" t="s">
        <v>10</v>
      </c>
      <c r="D8437" s="4" t="s">
        <v>14</v>
      </c>
    </row>
    <row r="8438" spans="1:9">
      <c r="A8438" t="n">
        <v>66294</v>
      </c>
      <c r="B8438" s="86" t="n">
        <v>21</v>
      </c>
      <c r="C8438" s="7" t="n">
        <v>1653</v>
      </c>
      <c r="D8438" s="7" t="n">
        <v>2</v>
      </c>
    </row>
    <row r="8439" spans="1:9">
      <c r="A8439" t="s">
        <v>4</v>
      </c>
      <c r="B8439" s="4" t="s">
        <v>5</v>
      </c>
      <c r="C8439" s="4" t="s">
        <v>10</v>
      </c>
      <c r="D8439" s="4" t="s">
        <v>14</v>
      </c>
    </row>
    <row r="8440" spans="1:9">
      <c r="A8440" t="n">
        <v>66298</v>
      </c>
      <c r="B8440" s="86" t="n">
        <v>21</v>
      </c>
      <c r="C8440" s="7" t="n">
        <v>1654</v>
      </c>
      <c r="D8440" s="7" t="n">
        <v>2</v>
      </c>
    </row>
    <row r="8441" spans="1:9">
      <c r="A8441" t="s">
        <v>4</v>
      </c>
      <c r="B8441" s="4" t="s">
        <v>5</v>
      </c>
      <c r="C8441" s="4" t="s">
        <v>14</v>
      </c>
      <c r="D8441" s="4" t="s">
        <v>10</v>
      </c>
      <c r="E8441" s="4" t="s">
        <v>10</v>
      </c>
    </row>
    <row r="8442" spans="1:9">
      <c r="A8442" t="n">
        <v>66302</v>
      </c>
      <c r="B8442" s="26" t="n">
        <v>39</v>
      </c>
      <c r="C8442" s="7" t="n">
        <v>16</v>
      </c>
      <c r="D8442" s="7" t="n">
        <v>65533</v>
      </c>
      <c r="E8442" s="7" t="n">
        <v>205</v>
      </c>
    </row>
    <row r="8443" spans="1:9">
      <c r="A8443" t="s">
        <v>4</v>
      </c>
      <c r="B8443" s="4" t="s">
        <v>5</v>
      </c>
      <c r="C8443" s="4" t="s">
        <v>14</v>
      </c>
      <c r="D8443" s="4" t="s">
        <v>10</v>
      </c>
    </row>
    <row r="8444" spans="1:9">
      <c r="A8444" t="n">
        <v>66308</v>
      </c>
      <c r="B8444" s="37" t="n">
        <v>58</v>
      </c>
      <c r="C8444" s="7" t="n">
        <v>255</v>
      </c>
      <c r="D8444" s="7" t="n">
        <v>0</v>
      </c>
    </row>
    <row r="8445" spans="1:9">
      <c r="A8445" t="s">
        <v>4</v>
      </c>
      <c r="B8445" s="4" t="s">
        <v>5</v>
      </c>
      <c r="C8445" s="4" t="s">
        <v>10</v>
      </c>
      <c r="D8445" s="4" t="s">
        <v>10</v>
      </c>
      <c r="E8445" s="4" t="s">
        <v>10</v>
      </c>
    </row>
    <row r="8446" spans="1:9">
      <c r="A8446" t="n">
        <v>66312</v>
      </c>
      <c r="B8446" s="73" t="n">
        <v>61</v>
      </c>
      <c r="C8446" s="7" t="n">
        <v>24</v>
      </c>
      <c r="D8446" s="7" t="n">
        <v>65533</v>
      </c>
      <c r="E8446" s="7" t="n">
        <v>1000</v>
      </c>
    </row>
    <row r="8447" spans="1:9">
      <c r="A8447" t="s">
        <v>4</v>
      </c>
      <c r="B8447" s="4" t="s">
        <v>5</v>
      </c>
      <c r="C8447" s="4" t="s">
        <v>10</v>
      </c>
      <c r="D8447" s="4" t="s">
        <v>10</v>
      </c>
      <c r="E8447" s="4" t="s">
        <v>10</v>
      </c>
    </row>
    <row r="8448" spans="1:9">
      <c r="A8448" t="n">
        <v>66319</v>
      </c>
      <c r="B8448" s="73" t="n">
        <v>61</v>
      </c>
      <c r="C8448" s="7" t="n">
        <v>25</v>
      </c>
      <c r="D8448" s="7" t="n">
        <v>65533</v>
      </c>
      <c r="E8448" s="7" t="n">
        <v>1000</v>
      </c>
    </row>
    <row r="8449" spans="1:5">
      <c r="A8449" t="s">
        <v>4</v>
      </c>
      <c r="B8449" s="4" t="s">
        <v>5</v>
      </c>
      <c r="C8449" s="4" t="s">
        <v>10</v>
      </c>
    </row>
    <row r="8450" spans="1:5">
      <c r="A8450" t="n">
        <v>66326</v>
      </c>
      <c r="B8450" s="41" t="n">
        <v>16</v>
      </c>
      <c r="C8450" s="7" t="n">
        <v>750</v>
      </c>
    </row>
    <row r="8451" spans="1:5">
      <c r="A8451" t="s">
        <v>4</v>
      </c>
      <c r="B8451" s="4" t="s">
        <v>5</v>
      </c>
      <c r="C8451" s="4" t="s">
        <v>14</v>
      </c>
      <c r="D8451" s="4" t="s">
        <v>10</v>
      </c>
      <c r="E8451" s="4" t="s">
        <v>10</v>
      </c>
      <c r="F8451" s="4" t="s">
        <v>9</v>
      </c>
    </row>
    <row r="8452" spans="1:5">
      <c r="A8452" t="n">
        <v>66329</v>
      </c>
      <c r="B8452" s="67" t="n">
        <v>84</v>
      </c>
      <c r="C8452" s="7" t="n">
        <v>0</v>
      </c>
      <c r="D8452" s="7" t="n">
        <v>0</v>
      </c>
      <c r="E8452" s="7" t="n">
        <v>0</v>
      </c>
      <c r="F8452" s="7" t="n">
        <v>1056964608</v>
      </c>
    </row>
    <row r="8453" spans="1:5">
      <c r="A8453" t="s">
        <v>4</v>
      </c>
      <c r="B8453" s="4" t="s">
        <v>5</v>
      </c>
      <c r="C8453" s="4" t="s">
        <v>10</v>
      </c>
      <c r="D8453" s="4" t="s">
        <v>9</v>
      </c>
    </row>
    <row r="8454" spans="1:5">
      <c r="A8454" t="n">
        <v>66339</v>
      </c>
      <c r="B8454" s="52" t="n">
        <v>43</v>
      </c>
      <c r="C8454" s="7" t="n">
        <v>24</v>
      </c>
      <c r="D8454" s="7" t="n">
        <v>512</v>
      </c>
    </row>
    <row r="8455" spans="1:5">
      <c r="A8455" t="s">
        <v>4</v>
      </c>
      <c r="B8455" s="4" t="s">
        <v>5</v>
      </c>
      <c r="C8455" s="4" t="s">
        <v>10</v>
      </c>
      <c r="D8455" s="4" t="s">
        <v>9</v>
      </c>
    </row>
    <row r="8456" spans="1:5">
      <c r="A8456" t="n">
        <v>66346</v>
      </c>
      <c r="B8456" s="52" t="n">
        <v>43</v>
      </c>
      <c r="C8456" s="7" t="n">
        <v>25</v>
      </c>
      <c r="D8456" s="7" t="n">
        <v>512</v>
      </c>
    </row>
    <row r="8457" spans="1:5">
      <c r="A8457" t="s">
        <v>4</v>
      </c>
      <c r="B8457" s="4" t="s">
        <v>5</v>
      </c>
      <c r="C8457" s="4" t="s">
        <v>10</v>
      </c>
      <c r="D8457" s="4" t="s">
        <v>14</v>
      </c>
      <c r="E8457" s="4" t="s">
        <v>14</v>
      </c>
      <c r="F8457" s="4" t="s">
        <v>6</v>
      </c>
    </row>
    <row r="8458" spans="1:5">
      <c r="A8458" t="n">
        <v>66353</v>
      </c>
      <c r="B8458" s="61" t="n">
        <v>47</v>
      </c>
      <c r="C8458" s="7" t="n">
        <v>24</v>
      </c>
      <c r="D8458" s="7" t="n">
        <v>0</v>
      </c>
      <c r="E8458" s="7" t="n">
        <v>0</v>
      </c>
      <c r="F8458" s="7" t="s">
        <v>125</v>
      </c>
    </row>
    <row r="8459" spans="1:5">
      <c r="A8459" t="s">
        <v>4</v>
      </c>
      <c r="B8459" s="4" t="s">
        <v>5</v>
      </c>
      <c r="C8459" s="4" t="s">
        <v>10</v>
      </c>
    </row>
    <row r="8460" spans="1:5">
      <c r="A8460" t="n">
        <v>66368</v>
      </c>
      <c r="B8460" s="41" t="n">
        <v>16</v>
      </c>
      <c r="C8460" s="7" t="n">
        <v>100</v>
      </c>
    </row>
    <row r="8461" spans="1:5">
      <c r="A8461" t="s">
        <v>4</v>
      </c>
      <c r="B8461" s="4" t="s">
        <v>5</v>
      </c>
      <c r="C8461" s="4" t="s">
        <v>10</v>
      </c>
      <c r="D8461" s="4" t="s">
        <v>14</v>
      </c>
      <c r="E8461" s="4" t="s">
        <v>14</v>
      </c>
      <c r="F8461" s="4" t="s">
        <v>6</v>
      </c>
    </row>
    <row r="8462" spans="1:5">
      <c r="A8462" t="n">
        <v>66371</v>
      </c>
      <c r="B8462" s="61" t="n">
        <v>47</v>
      </c>
      <c r="C8462" s="7" t="n">
        <v>25</v>
      </c>
      <c r="D8462" s="7" t="n">
        <v>0</v>
      </c>
      <c r="E8462" s="7" t="n">
        <v>0</v>
      </c>
      <c r="F8462" s="7" t="s">
        <v>125</v>
      </c>
    </row>
    <row r="8463" spans="1:5">
      <c r="A8463" t="s">
        <v>4</v>
      </c>
      <c r="B8463" s="4" t="s">
        <v>5</v>
      </c>
      <c r="C8463" s="4" t="s">
        <v>10</v>
      </c>
    </row>
    <row r="8464" spans="1:5">
      <c r="A8464" t="n">
        <v>66386</v>
      </c>
      <c r="B8464" s="41" t="n">
        <v>16</v>
      </c>
      <c r="C8464" s="7" t="n">
        <v>200</v>
      </c>
    </row>
    <row r="8465" spans="1:6">
      <c r="A8465" t="s">
        <v>4</v>
      </c>
      <c r="B8465" s="4" t="s">
        <v>5</v>
      </c>
      <c r="C8465" s="4" t="s">
        <v>10</v>
      </c>
      <c r="D8465" s="4" t="s">
        <v>10</v>
      </c>
      <c r="E8465" s="4" t="s">
        <v>24</v>
      </c>
      <c r="F8465" s="4" t="s">
        <v>24</v>
      </c>
      <c r="G8465" s="4" t="s">
        <v>24</v>
      </c>
      <c r="H8465" s="4" t="s">
        <v>24</v>
      </c>
      <c r="I8465" s="4" t="s">
        <v>24</v>
      </c>
      <c r="J8465" s="4" t="s">
        <v>14</v>
      </c>
      <c r="K8465" s="4" t="s">
        <v>10</v>
      </c>
    </row>
    <row r="8466" spans="1:6">
      <c r="A8466" t="n">
        <v>66389</v>
      </c>
      <c r="B8466" s="75" t="n">
        <v>55</v>
      </c>
      <c r="C8466" s="7" t="n">
        <v>24</v>
      </c>
      <c r="D8466" s="7" t="n">
        <v>65026</v>
      </c>
      <c r="E8466" s="7" t="n">
        <v>-160.919998168945</v>
      </c>
      <c r="F8466" s="7" t="n">
        <v>25.2000007629395</v>
      </c>
      <c r="G8466" s="7" t="n">
        <v>138.020004272461</v>
      </c>
      <c r="H8466" s="7" t="n">
        <v>1.39999997615814</v>
      </c>
      <c r="I8466" s="7" t="n">
        <v>6</v>
      </c>
      <c r="J8466" s="7" t="n">
        <v>0</v>
      </c>
      <c r="K8466" s="7" t="n">
        <v>1</v>
      </c>
    </row>
    <row r="8467" spans="1:6">
      <c r="A8467" t="s">
        <v>4</v>
      </c>
      <c r="B8467" s="4" t="s">
        <v>5</v>
      </c>
      <c r="C8467" s="4" t="s">
        <v>14</v>
      </c>
      <c r="D8467" s="4" t="s">
        <v>10</v>
      </c>
      <c r="E8467" s="4" t="s">
        <v>24</v>
      </c>
      <c r="F8467" s="4" t="s">
        <v>10</v>
      </c>
      <c r="G8467" s="4" t="s">
        <v>9</v>
      </c>
      <c r="H8467" s="4" t="s">
        <v>9</v>
      </c>
      <c r="I8467" s="4" t="s">
        <v>10</v>
      </c>
      <c r="J8467" s="4" t="s">
        <v>10</v>
      </c>
      <c r="K8467" s="4" t="s">
        <v>9</v>
      </c>
      <c r="L8467" s="4" t="s">
        <v>9</v>
      </c>
      <c r="M8467" s="4" t="s">
        <v>9</v>
      </c>
      <c r="N8467" s="4" t="s">
        <v>9</v>
      </c>
      <c r="O8467" s="4" t="s">
        <v>6</v>
      </c>
    </row>
    <row r="8468" spans="1:6">
      <c r="A8468" t="n">
        <v>66417</v>
      </c>
      <c r="B8468" s="11" t="n">
        <v>50</v>
      </c>
      <c r="C8468" s="7" t="n">
        <v>0</v>
      </c>
      <c r="D8468" s="7" t="n">
        <v>4255</v>
      </c>
      <c r="E8468" s="7" t="n">
        <v>1</v>
      </c>
      <c r="F8468" s="7" t="n">
        <v>0</v>
      </c>
      <c r="G8468" s="7" t="n">
        <v>0</v>
      </c>
      <c r="H8468" s="7" t="n">
        <v>0</v>
      </c>
      <c r="I8468" s="7" t="n">
        <v>0</v>
      </c>
      <c r="J8468" s="7" t="n">
        <v>65533</v>
      </c>
      <c r="K8468" s="7" t="n">
        <v>0</v>
      </c>
      <c r="L8468" s="7" t="n">
        <v>0</v>
      </c>
      <c r="M8468" s="7" t="n">
        <v>0</v>
      </c>
      <c r="N8468" s="7" t="n">
        <v>0</v>
      </c>
      <c r="O8468" s="7" t="s">
        <v>13</v>
      </c>
    </row>
    <row r="8469" spans="1:6">
      <c r="A8469" t="s">
        <v>4</v>
      </c>
      <c r="B8469" s="4" t="s">
        <v>5</v>
      </c>
      <c r="C8469" s="4" t="s">
        <v>14</v>
      </c>
      <c r="D8469" s="4" t="s">
        <v>10</v>
      </c>
      <c r="E8469" s="4" t="s">
        <v>24</v>
      </c>
      <c r="F8469" s="4" t="s">
        <v>10</v>
      </c>
      <c r="G8469" s="4" t="s">
        <v>9</v>
      </c>
      <c r="H8469" s="4" t="s">
        <v>9</v>
      </c>
      <c r="I8469" s="4" t="s">
        <v>10</v>
      </c>
      <c r="J8469" s="4" t="s">
        <v>10</v>
      </c>
      <c r="K8469" s="4" t="s">
        <v>9</v>
      </c>
      <c r="L8469" s="4" t="s">
        <v>9</v>
      </c>
      <c r="M8469" s="4" t="s">
        <v>9</v>
      </c>
      <c r="N8469" s="4" t="s">
        <v>9</v>
      </c>
      <c r="O8469" s="4" t="s">
        <v>6</v>
      </c>
    </row>
    <row r="8470" spans="1:6">
      <c r="A8470" t="n">
        <v>66456</v>
      </c>
      <c r="B8470" s="11" t="n">
        <v>50</v>
      </c>
      <c r="C8470" s="7" t="n">
        <v>0</v>
      </c>
      <c r="D8470" s="7" t="n">
        <v>4014</v>
      </c>
      <c r="E8470" s="7" t="n">
        <v>1</v>
      </c>
      <c r="F8470" s="7" t="n">
        <v>0</v>
      </c>
      <c r="G8470" s="7" t="n">
        <v>0</v>
      </c>
      <c r="H8470" s="7" t="n">
        <v>0</v>
      </c>
      <c r="I8470" s="7" t="n">
        <v>0</v>
      </c>
      <c r="J8470" s="7" t="n">
        <v>65533</v>
      </c>
      <c r="K8470" s="7" t="n">
        <v>0</v>
      </c>
      <c r="L8470" s="7" t="n">
        <v>0</v>
      </c>
      <c r="M8470" s="7" t="n">
        <v>0</v>
      </c>
      <c r="N8470" s="7" t="n">
        <v>0</v>
      </c>
      <c r="O8470" s="7" t="s">
        <v>13</v>
      </c>
    </row>
    <row r="8471" spans="1:6">
      <c r="A8471" t="s">
        <v>4</v>
      </c>
      <c r="B8471" s="4" t="s">
        <v>5</v>
      </c>
      <c r="C8471" s="4" t="s">
        <v>10</v>
      </c>
    </row>
    <row r="8472" spans="1:6">
      <c r="A8472" t="n">
        <v>66495</v>
      </c>
      <c r="B8472" s="41" t="n">
        <v>16</v>
      </c>
      <c r="C8472" s="7" t="n">
        <v>100</v>
      </c>
    </row>
    <row r="8473" spans="1:6">
      <c r="A8473" t="s">
        <v>4</v>
      </c>
      <c r="B8473" s="4" t="s">
        <v>5</v>
      </c>
      <c r="C8473" s="4" t="s">
        <v>10</v>
      </c>
      <c r="D8473" s="4" t="s">
        <v>10</v>
      </c>
      <c r="E8473" s="4" t="s">
        <v>24</v>
      </c>
      <c r="F8473" s="4" t="s">
        <v>24</v>
      </c>
      <c r="G8473" s="4" t="s">
        <v>24</v>
      </c>
      <c r="H8473" s="4" t="s">
        <v>24</v>
      </c>
      <c r="I8473" s="4" t="s">
        <v>24</v>
      </c>
      <c r="J8473" s="4" t="s">
        <v>14</v>
      </c>
      <c r="K8473" s="4" t="s">
        <v>10</v>
      </c>
    </row>
    <row r="8474" spans="1:6">
      <c r="A8474" t="n">
        <v>66498</v>
      </c>
      <c r="B8474" s="75" t="n">
        <v>55</v>
      </c>
      <c r="C8474" s="7" t="n">
        <v>25</v>
      </c>
      <c r="D8474" s="7" t="n">
        <v>65026</v>
      </c>
      <c r="E8474" s="7" t="n">
        <v>-160.300003051758</v>
      </c>
      <c r="F8474" s="7" t="n">
        <v>24.5300006866455</v>
      </c>
      <c r="G8474" s="7" t="n">
        <v>135.679992675781</v>
      </c>
      <c r="H8474" s="7" t="n">
        <v>1.39999997615814</v>
      </c>
      <c r="I8474" s="7" t="n">
        <v>6</v>
      </c>
      <c r="J8474" s="7" t="n">
        <v>0</v>
      </c>
      <c r="K8474" s="7" t="n">
        <v>1</v>
      </c>
    </row>
    <row r="8475" spans="1:6">
      <c r="A8475" t="s">
        <v>4</v>
      </c>
      <c r="B8475" s="4" t="s">
        <v>5</v>
      </c>
      <c r="C8475" s="4" t="s">
        <v>10</v>
      </c>
    </row>
    <row r="8476" spans="1:6">
      <c r="A8476" t="n">
        <v>66526</v>
      </c>
      <c r="B8476" s="41" t="n">
        <v>16</v>
      </c>
      <c r="C8476" s="7" t="n">
        <v>1500</v>
      </c>
    </row>
    <row r="8477" spans="1:6">
      <c r="A8477" t="s">
        <v>4</v>
      </c>
      <c r="B8477" s="4" t="s">
        <v>5</v>
      </c>
      <c r="C8477" s="4" t="s">
        <v>14</v>
      </c>
      <c r="D8477" s="4" t="s">
        <v>10</v>
      </c>
      <c r="E8477" s="4" t="s">
        <v>10</v>
      </c>
      <c r="F8477" s="4" t="s">
        <v>9</v>
      </c>
    </row>
    <row r="8478" spans="1:6">
      <c r="A8478" t="n">
        <v>66529</v>
      </c>
      <c r="B8478" s="67" t="n">
        <v>84</v>
      </c>
      <c r="C8478" s="7" t="n">
        <v>1</v>
      </c>
      <c r="D8478" s="7" t="n">
        <v>0</v>
      </c>
      <c r="E8478" s="7" t="n">
        <v>500</v>
      </c>
      <c r="F8478" s="7" t="n">
        <v>0</v>
      </c>
    </row>
    <row r="8479" spans="1:6">
      <c r="A8479" t="s">
        <v>4</v>
      </c>
      <c r="B8479" s="4" t="s">
        <v>5</v>
      </c>
      <c r="C8479" s="4" t="s">
        <v>14</v>
      </c>
      <c r="D8479" s="4" t="s">
        <v>10</v>
      </c>
      <c r="E8479" s="4" t="s">
        <v>10</v>
      </c>
      <c r="F8479" s="4" t="s">
        <v>14</v>
      </c>
    </row>
    <row r="8480" spans="1:6">
      <c r="A8480" t="n">
        <v>66539</v>
      </c>
      <c r="B8480" s="31" t="n">
        <v>25</v>
      </c>
      <c r="C8480" s="7" t="n">
        <v>1</v>
      </c>
      <c r="D8480" s="7" t="n">
        <v>260</v>
      </c>
      <c r="E8480" s="7" t="n">
        <v>640</v>
      </c>
      <c r="F8480" s="7" t="n">
        <v>2</v>
      </c>
    </row>
    <row r="8481" spans="1:15">
      <c r="A8481" t="s">
        <v>4</v>
      </c>
      <c r="B8481" s="4" t="s">
        <v>5</v>
      </c>
      <c r="C8481" s="4" t="s">
        <v>14</v>
      </c>
      <c r="D8481" s="4" t="s">
        <v>10</v>
      </c>
      <c r="E8481" s="4" t="s">
        <v>6</v>
      </c>
    </row>
    <row r="8482" spans="1:15">
      <c r="A8482" t="n">
        <v>66546</v>
      </c>
      <c r="B8482" s="57" t="n">
        <v>51</v>
      </c>
      <c r="C8482" s="7" t="n">
        <v>4</v>
      </c>
      <c r="D8482" s="7" t="n">
        <v>7</v>
      </c>
      <c r="E8482" s="7" t="s">
        <v>147</v>
      </c>
    </row>
    <row r="8483" spans="1:15">
      <c r="A8483" t="s">
        <v>4</v>
      </c>
      <c r="B8483" s="4" t="s">
        <v>5</v>
      </c>
      <c r="C8483" s="4" t="s">
        <v>10</v>
      </c>
    </row>
    <row r="8484" spans="1:15">
      <c r="A8484" t="n">
        <v>66559</v>
      </c>
      <c r="B8484" s="41" t="n">
        <v>16</v>
      </c>
      <c r="C8484" s="7" t="n">
        <v>0</v>
      </c>
    </row>
    <row r="8485" spans="1:15">
      <c r="A8485" t="s">
        <v>4</v>
      </c>
      <c r="B8485" s="4" t="s">
        <v>5</v>
      </c>
      <c r="C8485" s="4" t="s">
        <v>10</v>
      </c>
      <c r="D8485" s="4" t="s">
        <v>14</v>
      </c>
      <c r="E8485" s="4" t="s">
        <v>9</v>
      </c>
      <c r="F8485" s="4" t="s">
        <v>50</v>
      </c>
      <c r="G8485" s="4" t="s">
        <v>14</v>
      </c>
      <c r="H8485" s="4" t="s">
        <v>14</v>
      </c>
    </row>
    <row r="8486" spans="1:15">
      <c r="A8486" t="n">
        <v>66562</v>
      </c>
      <c r="B8486" s="58" t="n">
        <v>26</v>
      </c>
      <c r="C8486" s="7" t="n">
        <v>7</v>
      </c>
      <c r="D8486" s="7" t="n">
        <v>17</v>
      </c>
      <c r="E8486" s="7" t="n">
        <v>4344</v>
      </c>
      <c r="F8486" s="7" t="s">
        <v>587</v>
      </c>
      <c r="G8486" s="7" t="n">
        <v>2</v>
      </c>
      <c r="H8486" s="7" t="n">
        <v>0</v>
      </c>
    </row>
    <row r="8487" spans="1:15">
      <c r="A8487" t="s">
        <v>4</v>
      </c>
      <c r="B8487" s="4" t="s">
        <v>5</v>
      </c>
    </row>
    <row r="8488" spans="1:15">
      <c r="A8488" t="n">
        <v>66592</v>
      </c>
      <c r="B8488" s="33" t="n">
        <v>28</v>
      </c>
    </row>
    <row r="8489" spans="1:15">
      <c r="A8489" t="s">
        <v>4</v>
      </c>
      <c r="B8489" s="4" t="s">
        <v>5</v>
      </c>
      <c r="C8489" s="4" t="s">
        <v>14</v>
      </c>
      <c r="D8489" s="4" t="s">
        <v>10</v>
      </c>
      <c r="E8489" s="4" t="s">
        <v>10</v>
      </c>
      <c r="F8489" s="4" t="s">
        <v>14</v>
      </c>
    </row>
    <row r="8490" spans="1:15">
      <c r="A8490" t="n">
        <v>66593</v>
      </c>
      <c r="B8490" s="31" t="n">
        <v>25</v>
      </c>
      <c r="C8490" s="7" t="n">
        <v>1</v>
      </c>
      <c r="D8490" s="7" t="n">
        <v>65535</v>
      </c>
      <c r="E8490" s="7" t="n">
        <v>65535</v>
      </c>
      <c r="F8490" s="7" t="n">
        <v>0</v>
      </c>
    </row>
    <row r="8491" spans="1:15">
      <c r="A8491" t="s">
        <v>4</v>
      </c>
      <c r="B8491" s="4" t="s">
        <v>5</v>
      </c>
      <c r="C8491" s="4" t="s">
        <v>10</v>
      </c>
      <c r="D8491" s="4" t="s">
        <v>14</v>
      </c>
    </row>
    <row r="8492" spans="1:15">
      <c r="A8492" t="n">
        <v>66600</v>
      </c>
      <c r="B8492" s="69" t="n">
        <v>89</v>
      </c>
      <c r="C8492" s="7" t="n">
        <v>65533</v>
      </c>
      <c r="D8492" s="7" t="n">
        <v>1</v>
      </c>
    </row>
    <row r="8493" spans="1:15">
      <c r="A8493" t="s">
        <v>4</v>
      </c>
      <c r="B8493" s="4" t="s">
        <v>5</v>
      </c>
      <c r="C8493" s="4" t="s">
        <v>14</v>
      </c>
      <c r="D8493" s="4" t="s">
        <v>24</v>
      </c>
      <c r="E8493" s="4" t="s">
        <v>10</v>
      </c>
      <c r="F8493" s="4" t="s">
        <v>14</v>
      </c>
    </row>
    <row r="8494" spans="1:15">
      <c r="A8494" t="n">
        <v>66604</v>
      </c>
      <c r="B8494" s="14" t="n">
        <v>49</v>
      </c>
      <c r="C8494" s="7" t="n">
        <v>3</v>
      </c>
      <c r="D8494" s="7" t="n">
        <v>1</v>
      </c>
      <c r="E8494" s="7" t="n">
        <v>500</v>
      </c>
      <c r="F8494" s="7" t="n">
        <v>0</v>
      </c>
    </row>
    <row r="8495" spans="1:15">
      <c r="A8495" t="s">
        <v>4</v>
      </c>
      <c r="B8495" s="4" t="s">
        <v>5</v>
      </c>
      <c r="C8495" s="4" t="s">
        <v>14</v>
      </c>
      <c r="D8495" s="4" t="s">
        <v>10</v>
      </c>
      <c r="E8495" s="4" t="s">
        <v>24</v>
      </c>
    </row>
    <row r="8496" spans="1:15">
      <c r="A8496" t="n">
        <v>66613</v>
      </c>
      <c r="B8496" s="37" t="n">
        <v>58</v>
      </c>
      <c r="C8496" s="7" t="n">
        <v>101</v>
      </c>
      <c r="D8496" s="7" t="n">
        <v>500</v>
      </c>
      <c r="E8496" s="7" t="n">
        <v>1</v>
      </c>
    </row>
    <row r="8497" spans="1:8">
      <c r="A8497" t="s">
        <v>4</v>
      </c>
      <c r="B8497" s="4" t="s">
        <v>5</v>
      </c>
      <c r="C8497" s="4" t="s">
        <v>14</v>
      </c>
      <c r="D8497" s="4" t="s">
        <v>10</v>
      </c>
    </row>
    <row r="8498" spans="1:8">
      <c r="A8498" t="n">
        <v>66621</v>
      </c>
      <c r="B8498" s="37" t="n">
        <v>58</v>
      </c>
      <c r="C8498" s="7" t="n">
        <v>254</v>
      </c>
      <c r="D8498" s="7" t="n">
        <v>0</v>
      </c>
    </row>
    <row r="8499" spans="1:8">
      <c r="A8499" t="s">
        <v>4</v>
      </c>
      <c r="B8499" s="4" t="s">
        <v>5</v>
      </c>
      <c r="C8499" s="4" t="s">
        <v>14</v>
      </c>
      <c r="D8499" s="4" t="s">
        <v>14</v>
      </c>
      <c r="E8499" s="4" t="s">
        <v>24</v>
      </c>
      <c r="F8499" s="4" t="s">
        <v>24</v>
      </c>
      <c r="G8499" s="4" t="s">
        <v>24</v>
      </c>
      <c r="H8499" s="4" t="s">
        <v>10</v>
      </c>
    </row>
    <row r="8500" spans="1:8">
      <c r="A8500" t="n">
        <v>66625</v>
      </c>
      <c r="B8500" s="66" t="n">
        <v>45</v>
      </c>
      <c r="C8500" s="7" t="n">
        <v>2</v>
      </c>
      <c r="D8500" s="7" t="n">
        <v>3</v>
      </c>
      <c r="E8500" s="7" t="n">
        <v>-127.580001831055</v>
      </c>
      <c r="F8500" s="7" t="n">
        <v>4.17999982833862</v>
      </c>
      <c r="G8500" s="7" t="n">
        <v>134.970001220703</v>
      </c>
      <c r="H8500" s="7" t="n">
        <v>0</v>
      </c>
    </row>
    <row r="8501" spans="1:8">
      <c r="A8501" t="s">
        <v>4</v>
      </c>
      <c r="B8501" s="4" t="s">
        <v>5</v>
      </c>
      <c r="C8501" s="4" t="s">
        <v>14</v>
      </c>
      <c r="D8501" s="4" t="s">
        <v>14</v>
      </c>
      <c r="E8501" s="4" t="s">
        <v>24</v>
      </c>
      <c r="F8501" s="4" t="s">
        <v>24</v>
      </c>
      <c r="G8501" s="4" t="s">
        <v>24</v>
      </c>
      <c r="H8501" s="4" t="s">
        <v>10</v>
      </c>
      <c r="I8501" s="4" t="s">
        <v>14</v>
      </c>
    </row>
    <row r="8502" spans="1:8">
      <c r="A8502" t="n">
        <v>66642</v>
      </c>
      <c r="B8502" s="66" t="n">
        <v>45</v>
      </c>
      <c r="C8502" s="7" t="n">
        <v>4</v>
      </c>
      <c r="D8502" s="7" t="n">
        <v>3</v>
      </c>
      <c r="E8502" s="7" t="n">
        <v>351.459991455078</v>
      </c>
      <c r="F8502" s="7" t="n">
        <v>37.1199989318848</v>
      </c>
      <c r="G8502" s="7" t="n">
        <v>360</v>
      </c>
      <c r="H8502" s="7" t="n">
        <v>0</v>
      </c>
      <c r="I8502" s="7" t="n">
        <v>0</v>
      </c>
    </row>
    <row r="8503" spans="1:8">
      <c r="A8503" t="s">
        <v>4</v>
      </c>
      <c r="B8503" s="4" t="s">
        <v>5</v>
      </c>
      <c r="C8503" s="4" t="s">
        <v>14</v>
      </c>
      <c r="D8503" s="4" t="s">
        <v>14</v>
      </c>
      <c r="E8503" s="4" t="s">
        <v>24</v>
      </c>
      <c r="F8503" s="4" t="s">
        <v>10</v>
      </c>
    </row>
    <row r="8504" spans="1:8">
      <c r="A8504" t="n">
        <v>66660</v>
      </c>
      <c r="B8504" s="66" t="n">
        <v>45</v>
      </c>
      <c r="C8504" s="7" t="n">
        <v>5</v>
      </c>
      <c r="D8504" s="7" t="n">
        <v>3</v>
      </c>
      <c r="E8504" s="7" t="n">
        <v>7.59999990463257</v>
      </c>
      <c r="F8504" s="7" t="n">
        <v>0</v>
      </c>
    </row>
    <row r="8505" spans="1:8">
      <c r="A8505" t="s">
        <v>4</v>
      </c>
      <c r="B8505" s="4" t="s">
        <v>5</v>
      </c>
      <c r="C8505" s="4" t="s">
        <v>14</v>
      </c>
      <c r="D8505" s="4" t="s">
        <v>14</v>
      </c>
      <c r="E8505" s="4" t="s">
        <v>24</v>
      </c>
      <c r="F8505" s="4" t="s">
        <v>10</v>
      </c>
    </row>
    <row r="8506" spans="1:8">
      <c r="A8506" t="n">
        <v>66669</v>
      </c>
      <c r="B8506" s="66" t="n">
        <v>45</v>
      </c>
      <c r="C8506" s="7" t="n">
        <v>11</v>
      </c>
      <c r="D8506" s="7" t="n">
        <v>3</v>
      </c>
      <c r="E8506" s="7" t="n">
        <v>37.5999984741211</v>
      </c>
      <c r="F8506" s="7" t="n">
        <v>0</v>
      </c>
    </row>
    <row r="8507" spans="1:8">
      <c r="A8507" t="s">
        <v>4</v>
      </c>
      <c r="B8507" s="4" t="s">
        <v>5</v>
      </c>
      <c r="C8507" s="4" t="s">
        <v>10</v>
      </c>
      <c r="D8507" s="4" t="s">
        <v>10</v>
      </c>
      <c r="E8507" s="4" t="s">
        <v>10</v>
      </c>
    </row>
    <row r="8508" spans="1:8">
      <c r="A8508" t="n">
        <v>66678</v>
      </c>
      <c r="B8508" s="73" t="n">
        <v>61</v>
      </c>
      <c r="C8508" s="7" t="n">
        <v>1560</v>
      </c>
      <c r="D8508" s="7" t="n">
        <v>24</v>
      </c>
      <c r="E8508" s="7" t="n">
        <v>0</v>
      </c>
    </row>
    <row r="8509" spans="1:8">
      <c r="A8509" t="s">
        <v>4</v>
      </c>
      <c r="B8509" s="4" t="s">
        <v>5</v>
      </c>
      <c r="C8509" s="4" t="s">
        <v>10</v>
      </c>
      <c r="D8509" s="4" t="s">
        <v>9</v>
      </c>
    </row>
    <row r="8510" spans="1:8">
      <c r="A8510" t="n">
        <v>66685</v>
      </c>
      <c r="B8510" s="52" t="n">
        <v>43</v>
      </c>
      <c r="C8510" s="7" t="n">
        <v>24</v>
      </c>
      <c r="D8510" s="7" t="n">
        <v>128</v>
      </c>
    </row>
    <row r="8511" spans="1:8">
      <c r="A8511" t="s">
        <v>4</v>
      </c>
      <c r="B8511" s="4" t="s">
        <v>5</v>
      </c>
      <c r="C8511" s="4" t="s">
        <v>10</v>
      </c>
      <c r="D8511" s="4" t="s">
        <v>9</v>
      </c>
    </row>
    <row r="8512" spans="1:8">
      <c r="A8512" t="n">
        <v>66692</v>
      </c>
      <c r="B8512" s="52" t="n">
        <v>43</v>
      </c>
      <c r="C8512" s="7" t="n">
        <v>25</v>
      </c>
      <c r="D8512" s="7" t="n">
        <v>128</v>
      </c>
    </row>
    <row r="8513" spans="1:9">
      <c r="A8513" t="s">
        <v>4</v>
      </c>
      <c r="B8513" s="4" t="s">
        <v>5</v>
      </c>
      <c r="C8513" s="4" t="s">
        <v>10</v>
      </c>
      <c r="D8513" s="4" t="s">
        <v>9</v>
      </c>
    </row>
    <row r="8514" spans="1:9">
      <c r="A8514" t="n">
        <v>66699</v>
      </c>
      <c r="B8514" s="52" t="n">
        <v>43</v>
      </c>
      <c r="C8514" s="7" t="n">
        <v>15</v>
      </c>
      <c r="D8514" s="7" t="n">
        <v>128</v>
      </c>
    </row>
    <row r="8515" spans="1:9">
      <c r="A8515" t="s">
        <v>4</v>
      </c>
      <c r="B8515" s="4" t="s">
        <v>5</v>
      </c>
      <c r="C8515" s="4" t="s">
        <v>10</v>
      </c>
      <c r="D8515" s="4" t="s">
        <v>9</v>
      </c>
    </row>
    <row r="8516" spans="1:9">
      <c r="A8516" t="n">
        <v>66706</v>
      </c>
      <c r="B8516" s="52" t="n">
        <v>43</v>
      </c>
      <c r="C8516" s="7" t="n">
        <v>1621</v>
      </c>
      <c r="D8516" s="7" t="n">
        <v>128</v>
      </c>
    </row>
    <row r="8517" spans="1:9">
      <c r="A8517" t="s">
        <v>4</v>
      </c>
      <c r="B8517" s="4" t="s">
        <v>5</v>
      </c>
      <c r="C8517" s="4" t="s">
        <v>14</v>
      </c>
      <c r="D8517" s="4" t="s">
        <v>10</v>
      </c>
    </row>
    <row r="8518" spans="1:9">
      <c r="A8518" t="n">
        <v>66713</v>
      </c>
      <c r="B8518" s="37" t="n">
        <v>58</v>
      </c>
      <c r="C8518" s="7" t="n">
        <v>255</v>
      </c>
      <c r="D8518" s="7" t="n">
        <v>0</v>
      </c>
    </row>
    <row r="8519" spans="1:9">
      <c r="A8519" t="s">
        <v>4</v>
      </c>
      <c r="B8519" s="4" t="s">
        <v>5</v>
      </c>
      <c r="C8519" s="4" t="s">
        <v>14</v>
      </c>
      <c r="D8519" s="4" t="s">
        <v>10</v>
      </c>
      <c r="E8519" s="4" t="s">
        <v>24</v>
      </c>
      <c r="F8519" s="4" t="s">
        <v>10</v>
      </c>
      <c r="G8519" s="4" t="s">
        <v>9</v>
      </c>
      <c r="H8519" s="4" t="s">
        <v>9</v>
      </c>
      <c r="I8519" s="4" t="s">
        <v>10</v>
      </c>
      <c r="J8519" s="4" t="s">
        <v>10</v>
      </c>
      <c r="K8519" s="4" t="s">
        <v>9</v>
      </c>
      <c r="L8519" s="4" t="s">
        <v>9</v>
      </c>
      <c r="M8519" s="4" t="s">
        <v>9</v>
      </c>
      <c r="N8519" s="4" t="s">
        <v>9</v>
      </c>
      <c r="O8519" s="4" t="s">
        <v>6</v>
      </c>
    </row>
    <row r="8520" spans="1:9">
      <c r="A8520" t="n">
        <v>66717</v>
      </c>
      <c r="B8520" s="11" t="n">
        <v>50</v>
      </c>
      <c r="C8520" s="7" t="n">
        <v>0</v>
      </c>
      <c r="D8520" s="7" t="n">
        <v>4546</v>
      </c>
      <c r="E8520" s="7" t="n">
        <v>0.300000011920929</v>
      </c>
      <c r="F8520" s="7" t="n">
        <v>2000</v>
      </c>
      <c r="G8520" s="7" t="n">
        <v>0</v>
      </c>
      <c r="H8520" s="7" t="n">
        <v>-1069547520</v>
      </c>
      <c r="I8520" s="7" t="n">
        <v>1</v>
      </c>
      <c r="J8520" s="7" t="n">
        <v>1564</v>
      </c>
      <c r="K8520" s="7" t="n">
        <v>0</v>
      </c>
      <c r="L8520" s="7" t="n">
        <v>0</v>
      </c>
      <c r="M8520" s="7" t="n">
        <v>0</v>
      </c>
      <c r="N8520" s="7" t="n">
        <v>1106247680</v>
      </c>
      <c r="O8520" s="7" t="s">
        <v>13</v>
      </c>
    </row>
    <row r="8521" spans="1:9">
      <c r="A8521" t="s">
        <v>4</v>
      </c>
      <c r="B8521" s="4" t="s">
        <v>5</v>
      </c>
      <c r="C8521" s="4" t="s">
        <v>6</v>
      </c>
      <c r="D8521" s="4" t="s">
        <v>10</v>
      </c>
    </row>
    <row r="8522" spans="1:9">
      <c r="A8522" t="n">
        <v>66756</v>
      </c>
      <c r="B8522" s="78" t="n">
        <v>29</v>
      </c>
      <c r="C8522" s="7" t="s">
        <v>313</v>
      </c>
      <c r="D8522" s="7" t="n">
        <v>65533</v>
      </c>
    </row>
    <row r="8523" spans="1:9">
      <c r="A8523" t="s">
        <v>4</v>
      </c>
      <c r="B8523" s="4" t="s">
        <v>5</v>
      </c>
      <c r="C8523" s="4" t="s">
        <v>14</v>
      </c>
      <c r="D8523" s="4" t="s">
        <v>10</v>
      </c>
      <c r="E8523" s="4" t="s">
        <v>6</v>
      </c>
    </row>
    <row r="8524" spans="1:9">
      <c r="A8524" t="n">
        <v>66786</v>
      </c>
      <c r="B8524" s="57" t="n">
        <v>51</v>
      </c>
      <c r="C8524" s="7" t="n">
        <v>4</v>
      </c>
      <c r="D8524" s="7" t="n">
        <v>1560</v>
      </c>
      <c r="E8524" s="7" t="s">
        <v>76</v>
      </c>
    </row>
    <row r="8525" spans="1:9">
      <c r="A8525" t="s">
        <v>4</v>
      </c>
      <c r="B8525" s="4" t="s">
        <v>5</v>
      </c>
      <c r="C8525" s="4" t="s">
        <v>10</v>
      </c>
    </row>
    <row r="8526" spans="1:9">
      <c r="A8526" t="n">
        <v>66799</v>
      </c>
      <c r="B8526" s="41" t="n">
        <v>16</v>
      </c>
      <c r="C8526" s="7" t="n">
        <v>0</v>
      </c>
    </row>
    <row r="8527" spans="1:9">
      <c r="A8527" t="s">
        <v>4</v>
      </c>
      <c r="B8527" s="4" t="s">
        <v>5</v>
      </c>
      <c r="C8527" s="4" t="s">
        <v>10</v>
      </c>
      <c r="D8527" s="4" t="s">
        <v>14</v>
      </c>
      <c r="E8527" s="4" t="s">
        <v>9</v>
      </c>
      <c r="F8527" s="4" t="s">
        <v>50</v>
      </c>
      <c r="G8527" s="4" t="s">
        <v>14</v>
      </c>
      <c r="H8527" s="4" t="s">
        <v>14</v>
      </c>
    </row>
    <row r="8528" spans="1:9">
      <c r="A8528" t="n">
        <v>66802</v>
      </c>
      <c r="B8528" s="58" t="n">
        <v>26</v>
      </c>
      <c r="C8528" s="7" t="n">
        <v>1560</v>
      </c>
      <c r="D8528" s="7" t="n">
        <v>17</v>
      </c>
      <c r="E8528" s="7" t="n">
        <v>61185</v>
      </c>
      <c r="F8528" s="7" t="s">
        <v>588</v>
      </c>
      <c r="G8528" s="7" t="n">
        <v>2</v>
      </c>
      <c r="H8528" s="7" t="n">
        <v>0</v>
      </c>
    </row>
    <row r="8529" spans="1:15">
      <c r="A8529" t="s">
        <v>4</v>
      </c>
      <c r="B8529" s="4" t="s">
        <v>5</v>
      </c>
    </row>
    <row r="8530" spans="1:15">
      <c r="A8530" t="n">
        <v>66889</v>
      </c>
      <c r="B8530" s="33" t="n">
        <v>28</v>
      </c>
    </row>
    <row r="8531" spans="1:15">
      <c r="A8531" t="s">
        <v>4</v>
      </c>
      <c r="B8531" s="4" t="s">
        <v>5</v>
      </c>
      <c r="C8531" s="4" t="s">
        <v>14</v>
      </c>
      <c r="D8531" s="4" t="s">
        <v>14</v>
      </c>
      <c r="E8531" s="4" t="s">
        <v>24</v>
      </c>
      <c r="F8531" s="4" t="s">
        <v>24</v>
      </c>
      <c r="G8531" s="4" t="s">
        <v>24</v>
      </c>
      <c r="H8531" s="4" t="s">
        <v>10</v>
      </c>
      <c r="I8531" s="4" t="s">
        <v>14</v>
      </c>
    </row>
    <row r="8532" spans="1:15">
      <c r="A8532" t="n">
        <v>66890</v>
      </c>
      <c r="B8532" s="66" t="n">
        <v>45</v>
      </c>
      <c r="C8532" s="7" t="n">
        <v>4</v>
      </c>
      <c r="D8532" s="7" t="n">
        <v>3</v>
      </c>
      <c r="E8532" s="7" t="n">
        <v>9.39000034332275</v>
      </c>
      <c r="F8532" s="7" t="n">
        <v>89.0100021362305</v>
      </c>
      <c r="G8532" s="7" t="n">
        <v>360</v>
      </c>
      <c r="H8532" s="7" t="n">
        <v>3000</v>
      </c>
      <c r="I8532" s="7" t="n">
        <v>1</v>
      </c>
    </row>
    <row r="8533" spans="1:15">
      <c r="A8533" t="s">
        <v>4</v>
      </c>
      <c r="B8533" s="4" t="s">
        <v>5</v>
      </c>
      <c r="C8533" s="4" t="s">
        <v>14</v>
      </c>
      <c r="D8533" s="4" t="s">
        <v>14</v>
      </c>
      <c r="E8533" s="4" t="s">
        <v>24</v>
      </c>
      <c r="F8533" s="4" t="s">
        <v>10</v>
      </c>
    </row>
    <row r="8534" spans="1:15">
      <c r="A8534" t="n">
        <v>66908</v>
      </c>
      <c r="B8534" s="66" t="n">
        <v>45</v>
      </c>
      <c r="C8534" s="7" t="n">
        <v>5</v>
      </c>
      <c r="D8534" s="7" t="n">
        <v>3</v>
      </c>
      <c r="E8534" s="7" t="n">
        <v>10.8999996185303</v>
      </c>
      <c r="F8534" s="7" t="n">
        <v>3000</v>
      </c>
    </row>
    <row r="8535" spans="1:15">
      <c r="A8535" t="s">
        <v>4</v>
      </c>
      <c r="B8535" s="4" t="s">
        <v>5</v>
      </c>
      <c r="C8535" s="4" t="s">
        <v>14</v>
      </c>
      <c r="D8535" s="4" t="s">
        <v>14</v>
      </c>
      <c r="E8535" s="4" t="s">
        <v>24</v>
      </c>
      <c r="F8535" s="4" t="s">
        <v>10</v>
      </c>
    </row>
    <row r="8536" spans="1:15">
      <c r="A8536" t="n">
        <v>66917</v>
      </c>
      <c r="B8536" s="66" t="n">
        <v>45</v>
      </c>
      <c r="C8536" s="7" t="n">
        <v>5</v>
      </c>
      <c r="D8536" s="7" t="n">
        <v>3</v>
      </c>
      <c r="E8536" s="7" t="n">
        <v>9.10000038146973</v>
      </c>
      <c r="F8536" s="7" t="n">
        <v>3000</v>
      </c>
    </row>
    <row r="8537" spans="1:15">
      <c r="A8537" t="s">
        <v>4</v>
      </c>
      <c r="B8537" s="4" t="s">
        <v>5</v>
      </c>
      <c r="C8537" s="4" t="s">
        <v>14</v>
      </c>
      <c r="D8537" s="4" t="s">
        <v>14</v>
      </c>
      <c r="E8537" s="4" t="s">
        <v>24</v>
      </c>
      <c r="F8537" s="4" t="s">
        <v>10</v>
      </c>
    </row>
    <row r="8538" spans="1:15">
      <c r="A8538" t="n">
        <v>66926</v>
      </c>
      <c r="B8538" s="66" t="n">
        <v>45</v>
      </c>
      <c r="C8538" s="7" t="n">
        <v>11</v>
      </c>
      <c r="D8538" s="7" t="n">
        <v>3</v>
      </c>
      <c r="E8538" s="7" t="n">
        <v>37.5999984741211</v>
      </c>
      <c r="F8538" s="7" t="n">
        <v>3000</v>
      </c>
    </row>
    <row r="8539" spans="1:15">
      <c r="A8539" t="s">
        <v>4</v>
      </c>
      <c r="B8539" s="4" t="s">
        <v>5</v>
      </c>
      <c r="C8539" s="4" t="s">
        <v>14</v>
      </c>
      <c r="D8539" s="4" t="s">
        <v>10</v>
      </c>
    </row>
    <row r="8540" spans="1:15">
      <c r="A8540" t="n">
        <v>66935</v>
      </c>
      <c r="B8540" s="66" t="n">
        <v>45</v>
      </c>
      <c r="C8540" s="7" t="n">
        <v>7</v>
      </c>
      <c r="D8540" s="7" t="n">
        <v>255</v>
      </c>
    </row>
    <row r="8541" spans="1:15">
      <c r="A8541" t="s">
        <v>4</v>
      </c>
      <c r="B8541" s="4" t="s">
        <v>5</v>
      </c>
      <c r="C8541" s="4" t="s">
        <v>10</v>
      </c>
      <c r="D8541" s="4" t="s">
        <v>14</v>
      </c>
      <c r="E8541" s="4" t="s">
        <v>6</v>
      </c>
      <c r="F8541" s="4" t="s">
        <v>24</v>
      </c>
      <c r="G8541" s="4" t="s">
        <v>24</v>
      </c>
      <c r="H8541" s="4" t="s">
        <v>24</v>
      </c>
    </row>
    <row r="8542" spans="1:15">
      <c r="A8542" t="n">
        <v>66939</v>
      </c>
      <c r="B8542" s="60" t="n">
        <v>48</v>
      </c>
      <c r="C8542" s="7" t="n">
        <v>1560</v>
      </c>
      <c r="D8542" s="7" t="n">
        <v>0</v>
      </c>
      <c r="E8542" s="7" t="s">
        <v>516</v>
      </c>
      <c r="F8542" s="7" t="n">
        <v>-1</v>
      </c>
      <c r="G8542" s="7" t="n">
        <v>1</v>
      </c>
      <c r="H8542" s="7" t="n">
        <v>0</v>
      </c>
    </row>
    <row r="8543" spans="1:15">
      <c r="A8543" t="s">
        <v>4</v>
      </c>
      <c r="B8543" s="4" t="s">
        <v>5</v>
      </c>
      <c r="C8543" s="4" t="s">
        <v>10</v>
      </c>
      <c r="D8543" s="4" t="s">
        <v>10</v>
      </c>
      <c r="E8543" s="4" t="s">
        <v>10</v>
      </c>
    </row>
    <row r="8544" spans="1:15">
      <c r="A8544" t="n">
        <v>66968</v>
      </c>
      <c r="B8544" s="73" t="n">
        <v>61</v>
      </c>
      <c r="C8544" s="7" t="n">
        <v>1560</v>
      </c>
      <c r="D8544" s="7" t="n">
        <v>65533</v>
      </c>
      <c r="E8544" s="7" t="n">
        <v>1000</v>
      </c>
    </row>
    <row r="8545" spans="1:9">
      <c r="A8545" t="s">
        <v>4</v>
      </c>
      <c r="B8545" s="4" t="s">
        <v>5</v>
      </c>
      <c r="C8545" s="4" t="s">
        <v>10</v>
      </c>
    </row>
    <row r="8546" spans="1:9">
      <c r="A8546" t="n">
        <v>66975</v>
      </c>
      <c r="B8546" s="41" t="n">
        <v>16</v>
      </c>
      <c r="C8546" s="7" t="n">
        <v>800</v>
      </c>
    </row>
    <row r="8547" spans="1:9">
      <c r="A8547" t="s">
        <v>4</v>
      </c>
      <c r="B8547" s="4" t="s">
        <v>5</v>
      </c>
      <c r="C8547" s="4" t="s">
        <v>14</v>
      </c>
      <c r="D8547" s="4" t="s">
        <v>24</v>
      </c>
      <c r="E8547" s="4" t="s">
        <v>24</v>
      </c>
      <c r="F8547" s="4" t="s">
        <v>24</v>
      </c>
    </row>
    <row r="8548" spans="1:9">
      <c r="A8548" t="n">
        <v>66978</v>
      </c>
      <c r="B8548" s="66" t="n">
        <v>45</v>
      </c>
      <c r="C8548" s="7" t="n">
        <v>9</v>
      </c>
      <c r="D8548" s="7" t="n">
        <v>0.0500000007450581</v>
      </c>
      <c r="E8548" s="7" t="n">
        <v>0.0500000007450581</v>
      </c>
      <c r="F8548" s="7" t="n">
        <v>0.200000002980232</v>
      </c>
    </row>
    <row r="8549" spans="1:9">
      <c r="A8549" t="s">
        <v>4</v>
      </c>
      <c r="B8549" s="4" t="s">
        <v>5</v>
      </c>
      <c r="C8549" s="4" t="s">
        <v>14</v>
      </c>
      <c r="D8549" s="4" t="s">
        <v>14</v>
      </c>
      <c r="E8549" s="4" t="s">
        <v>14</v>
      </c>
      <c r="F8549" s="4" t="s">
        <v>14</v>
      </c>
    </row>
    <row r="8550" spans="1:9">
      <c r="A8550" t="n">
        <v>66992</v>
      </c>
      <c r="B8550" s="8" t="n">
        <v>14</v>
      </c>
      <c r="C8550" s="7" t="n">
        <v>0</v>
      </c>
      <c r="D8550" s="7" t="n">
        <v>1</v>
      </c>
      <c r="E8550" s="7" t="n">
        <v>0</v>
      </c>
      <c r="F8550" s="7" t="n">
        <v>0</v>
      </c>
    </row>
    <row r="8551" spans="1:9">
      <c r="A8551" t="s">
        <v>4</v>
      </c>
      <c r="B8551" s="4" t="s">
        <v>5</v>
      </c>
      <c r="C8551" s="4" t="s">
        <v>14</v>
      </c>
      <c r="D8551" s="4" t="s">
        <v>10</v>
      </c>
      <c r="E8551" s="4" t="s">
        <v>6</v>
      </c>
    </row>
    <row r="8552" spans="1:9">
      <c r="A8552" t="n">
        <v>66997</v>
      </c>
      <c r="B8552" s="57" t="n">
        <v>51</v>
      </c>
      <c r="C8552" s="7" t="n">
        <v>4</v>
      </c>
      <c r="D8552" s="7" t="n">
        <v>1560</v>
      </c>
      <c r="E8552" s="7" t="s">
        <v>76</v>
      </c>
    </row>
    <row r="8553" spans="1:9">
      <c r="A8553" t="s">
        <v>4</v>
      </c>
      <c r="B8553" s="4" t="s">
        <v>5</v>
      </c>
      <c r="C8553" s="4" t="s">
        <v>10</v>
      </c>
    </row>
    <row r="8554" spans="1:9">
      <c r="A8554" t="n">
        <v>67010</v>
      </c>
      <c r="B8554" s="41" t="n">
        <v>16</v>
      </c>
      <c r="C8554" s="7" t="n">
        <v>0</v>
      </c>
    </row>
    <row r="8555" spans="1:9">
      <c r="A8555" t="s">
        <v>4</v>
      </c>
      <c r="B8555" s="4" t="s">
        <v>5</v>
      </c>
      <c r="C8555" s="4" t="s">
        <v>10</v>
      </c>
      <c r="D8555" s="4" t="s">
        <v>14</v>
      </c>
      <c r="E8555" s="4" t="s">
        <v>9</v>
      </c>
      <c r="F8555" s="4" t="s">
        <v>50</v>
      </c>
      <c r="G8555" s="4" t="s">
        <v>14</v>
      </c>
      <c r="H8555" s="4" t="s">
        <v>14</v>
      </c>
    </row>
    <row r="8556" spans="1:9">
      <c r="A8556" t="n">
        <v>67013</v>
      </c>
      <c r="B8556" s="58" t="n">
        <v>26</v>
      </c>
      <c r="C8556" s="7" t="n">
        <v>1560</v>
      </c>
      <c r="D8556" s="7" t="n">
        <v>17</v>
      </c>
      <c r="E8556" s="7" t="n">
        <v>61186</v>
      </c>
      <c r="F8556" s="7" t="s">
        <v>589</v>
      </c>
      <c r="G8556" s="7" t="n">
        <v>2</v>
      </c>
      <c r="H8556" s="7" t="n">
        <v>0</v>
      </c>
    </row>
    <row r="8557" spans="1:9">
      <c r="A8557" t="s">
        <v>4</v>
      </c>
      <c r="B8557" s="4" t="s">
        <v>5</v>
      </c>
    </row>
    <row r="8558" spans="1:9">
      <c r="A8558" t="n">
        <v>67100</v>
      </c>
      <c r="B8558" s="33" t="n">
        <v>28</v>
      </c>
    </row>
    <row r="8559" spans="1:9">
      <c r="A8559" t="s">
        <v>4</v>
      </c>
      <c r="B8559" s="4" t="s">
        <v>5</v>
      </c>
      <c r="C8559" s="4" t="s">
        <v>10</v>
      </c>
      <c r="D8559" s="4" t="s">
        <v>14</v>
      </c>
    </row>
    <row r="8560" spans="1:9">
      <c r="A8560" t="n">
        <v>67101</v>
      </c>
      <c r="B8560" s="69" t="n">
        <v>89</v>
      </c>
      <c r="C8560" s="7" t="n">
        <v>65533</v>
      </c>
      <c r="D8560" s="7" t="n">
        <v>1</v>
      </c>
    </row>
    <row r="8561" spans="1:8">
      <c r="A8561" t="s">
        <v>4</v>
      </c>
      <c r="B8561" s="4" t="s">
        <v>5</v>
      </c>
      <c r="C8561" s="4" t="s">
        <v>9</v>
      </c>
    </row>
    <row r="8562" spans="1:8">
      <c r="A8562" t="n">
        <v>67105</v>
      </c>
      <c r="B8562" s="44" t="n">
        <v>15</v>
      </c>
      <c r="C8562" s="7" t="n">
        <v>256</v>
      </c>
    </row>
    <row r="8563" spans="1:8">
      <c r="A8563" t="s">
        <v>4</v>
      </c>
      <c r="B8563" s="4" t="s">
        <v>5</v>
      </c>
      <c r="C8563" s="4" t="s">
        <v>6</v>
      </c>
      <c r="D8563" s="4" t="s">
        <v>10</v>
      </c>
    </row>
    <row r="8564" spans="1:8">
      <c r="A8564" t="n">
        <v>67110</v>
      </c>
      <c r="B8564" s="78" t="n">
        <v>29</v>
      </c>
      <c r="C8564" s="7" t="s">
        <v>13</v>
      </c>
      <c r="D8564" s="7" t="n">
        <v>65533</v>
      </c>
    </row>
    <row r="8565" spans="1:8">
      <c r="A8565" t="s">
        <v>4</v>
      </c>
      <c r="B8565" s="4" t="s">
        <v>5</v>
      </c>
      <c r="C8565" s="4" t="s">
        <v>14</v>
      </c>
      <c r="D8565" s="4" t="s">
        <v>10</v>
      </c>
      <c r="E8565" s="4" t="s">
        <v>10</v>
      </c>
      <c r="F8565" s="4" t="s">
        <v>14</v>
      </c>
    </row>
    <row r="8566" spans="1:8">
      <c r="A8566" t="n">
        <v>67114</v>
      </c>
      <c r="B8566" s="31" t="n">
        <v>25</v>
      </c>
      <c r="C8566" s="7" t="n">
        <v>1</v>
      </c>
      <c r="D8566" s="7" t="n">
        <v>400</v>
      </c>
      <c r="E8566" s="7" t="n">
        <v>100</v>
      </c>
      <c r="F8566" s="7" t="n">
        <v>5</v>
      </c>
    </row>
    <row r="8567" spans="1:8">
      <c r="A8567" t="s">
        <v>4</v>
      </c>
      <c r="B8567" s="4" t="s">
        <v>5</v>
      </c>
      <c r="C8567" s="4" t="s">
        <v>6</v>
      </c>
      <c r="D8567" s="4" t="s">
        <v>10</v>
      </c>
    </row>
    <row r="8568" spans="1:8">
      <c r="A8568" t="n">
        <v>67121</v>
      </c>
      <c r="B8568" s="78" t="n">
        <v>29</v>
      </c>
      <c r="C8568" s="7" t="s">
        <v>590</v>
      </c>
      <c r="D8568" s="7" t="n">
        <v>65533</v>
      </c>
    </row>
    <row r="8569" spans="1:8">
      <c r="A8569" t="s">
        <v>4</v>
      </c>
      <c r="B8569" s="4" t="s">
        <v>5</v>
      </c>
      <c r="C8569" s="4" t="s">
        <v>14</v>
      </c>
      <c r="D8569" s="4" t="s">
        <v>24</v>
      </c>
      <c r="E8569" s="4" t="s">
        <v>24</v>
      </c>
      <c r="F8569" s="4" t="s">
        <v>24</v>
      </c>
    </row>
    <row r="8570" spans="1:8">
      <c r="A8570" t="n">
        <v>67139</v>
      </c>
      <c r="B8570" s="66" t="n">
        <v>45</v>
      </c>
      <c r="C8570" s="7" t="n">
        <v>9</v>
      </c>
      <c r="D8570" s="7" t="n">
        <v>0.0500000007450581</v>
      </c>
      <c r="E8570" s="7" t="n">
        <v>0.0500000007450581</v>
      </c>
      <c r="F8570" s="7" t="n">
        <v>0.200000002980232</v>
      </c>
    </row>
    <row r="8571" spans="1:8">
      <c r="A8571" t="s">
        <v>4</v>
      </c>
      <c r="B8571" s="4" t="s">
        <v>5</v>
      </c>
      <c r="C8571" s="4" t="s">
        <v>14</v>
      </c>
      <c r="D8571" s="4" t="s">
        <v>10</v>
      </c>
      <c r="E8571" s="4" t="s">
        <v>6</v>
      </c>
    </row>
    <row r="8572" spans="1:8">
      <c r="A8572" t="n">
        <v>67153</v>
      </c>
      <c r="B8572" s="57" t="n">
        <v>51</v>
      </c>
      <c r="C8572" s="7" t="n">
        <v>4</v>
      </c>
      <c r="D8572" s="7" t="n">
        <v>1567</v>
      </c>
      <c r="E8572" s="7" t="s">
        <v>76</v>
      </c>
    </row>
    <row r="8573" spans="1:8">
      <c r="A8573" t="s">
        <v>4</v>
      </c>
      <c r="B8573" s="4" t="s">
        <v>5</v>
      </c>
      <c r="C8573" s="4" t="s">
        <v>10</v>
      </c>
    </row>
    <row r="8574" spans="1:8">
      <c r="A8574" t="n">
        <v>67166</v>
      </c>
      <c r="B8574" s="41" t="n">
        <v>16</v>
      </c>
      <c r="C8574" s="7" t="n">
        <v>0</v>
      </c>
    </row>
    <row r="8575" spans="1:8">
      <c r="A8575" t="s">
        <v>4</v>
      </c>
      <c r="B8575" s="4" t="s">
        <v>5</v>
      </c>
      <c r="C8575" s="4" t="s">
        <v>10</v>
      </c>
      <c r="D8575" s="4" t="s">
        <v>14</v>
      </c>
      <c r="E8575" s="4" t="s">
        <v>9</v>
      </c>
      <c r="F8575" s="4" t="s">
        <v>50</v>
      </c>
      <c r="G8575" s="4" t="s">
        <v>14</v>
      </c>
      <c r="H8575" s="4" t="s">
        <v>14</v>
      </c>
    </row>
    <row r="8576" spans="1:8">
      <c r="A8576" t="n">
        <v>67169</v>
      </c>
      <c r="B8576" s="58" t="n">
        <v>26</v>
      </c>
      <c r="C8576" s="7" t="n">
        <v>1567</v>
      </c>
      <c r="D8576" s="7" t="n">
        <v>17</v>
      </c>
      <c r="E8576" s="7" t="n">
        <v>61187</v>
      </c>
      <c r="F8576" s="7" t="s">
        <v>591</v>
      </c>
      <c r="G8576" s="7" t="n">
        <v>2</v>
      </c>
      <c r="H8576" s="7" t="n">
        <v>0</v>
      </c>
    </row>
    <row r="8577" spans="1:8">
      <c r="A8577" t="s">
        <v>4</v>
      </c>
      <c r="B8577" s="4" t="s">
        <v>5</v>
      </c>
    </row>
    <row r="8578" spans="1:8">
      <c r="A8578" t="n">
        <v>67200</v>
      </c>
      <c r="B8578" s="33" t="n">
        <v>28</v>
      </c>
    </row>
    <row r="8579" spans="1:8">
      <c r="A8579" t="s">
        <v>4</v>
      </c>
      <c r="B8579" s="4" t="s">
        <v>5</v>
      </c>
      <c r="C8579" s="4" t="s">
        <v>10</v>
      </c>
      <c r="D8579" s="4" t="s">
        <v>14</v>
      </c>
    </row>
    <row r="8580" spans="1:8">
      <c r="A8580" t="n">
        <v>67201</v>
      </c>
      <c r="B8580" s="69" t="n">
        <v>89</v>
      </c>
      <c r="C8580" s="7" t="n">
        <v>65533</v>
      </c>
      <c r="D8580" s="7" t="n">
        <v>1</v>
      </c>
    </row>
    <row r="8581" spans="1:8">
      <c r="A8581" t="s">
        <v>4</v>
      </c>
      <c r="B8581" s="4" t="s">
        <v>5</v>
      </c>
      <c r="C8581" s="4" t="s">
        <v>6</v>
      </c>
      <c r="D8581" s="4" t="s">
        <v>10</v>
      </c>
    </row>
    <row r="8582" spans="1:8">
      <c r="A8582" t="n">
        <v>67205</v>
      </c>
      <c r="B8582" s="78" t="n">
        <v>29</v>
      </c>
      <c r="C8582" s="7" t="s">
        <v>13</v>
      </c>
      <c r="D8582" s="7" t="n">
        <v>65533</v>
      </c>
    </row>
    <row r="8583" spans="1:8">
      <c r="A8583" t="s">
        <v>4</v>
      </c>
      <c r="B8583" s="4" t="s">
        <v>5</v>
      </c>
      <c r="C8583" s="4" t="s">
        <v>14</v>
      </c>
      <c r="D8583" s="4" t="s">
        <v>10</v>
      </c>
      <c r="E8583" s="4" t="s">
        <v>10</v>
      </c>
      <c r="F8583" s="4" t="s">
        <v>14</v>
      </c>
    </row>
    <row r="8584" spans="1:8">
      <c r="A8584" t="n">
        <v>67209</v>
      </c>
      <c r="B8584" s="31" t="n">
        <v>25</v>
      </c>
      <c r="C8584" s="7" t="n">
        <v>1</v>
      </c>
      <c r="D8584" s="7" t="n">
        <v>65535</v>
      </c>
      <c r="E8584" s="7" t="n">
        <v>65535</v>
      </c>
      <c r="F8584" s="7" t="n">
        <v>0</v>
      </c>
    </row>
    <row r="8585" spans="1:8">
      <c r="A8585" t="s">
        <v>4</v>
      </c>
      <c r="B8585" s="4" t="s">
        <v>5</v>
      </c>
      <c r="C8585" s="4" t="s">
        <v>14</v>
      </c>
      <c r="D8585" s="4" t="s">
        <v>10</v>
      </c>
      <c r="E8585" s="4" t="s">
        <v>24</v>
      </c>
    </row>
    <row r="8586" spans="1:8">
      <c r="A8586" t="n">
        <v>67216</v>
      </c>
      <c r="B8586" s="37" t="n">
        <v>58</v>
      </c>
      <c r="C8586" s="7" t="n">
        <v>101</v>
      </c>
      <c r="D8586" s="7" t="n">
        <v>1000</v>
      </c>
      <c r="E8586" s="7" t="n">
        <v>1</v>
      </c>
    </row>
    <row r="8587" spans="1:8">
      <c r="A8587" t="s">
        <v>4</v>
      </c>
      <c r="B8587" s="4" t="s">
        <v>5</v>
      </c>
      <c r="C8587" s="4" t="s">
        <v>14</v>
      </c>
      <c r="D8587" s="4" t="s">
        <v>10</v>
      </c>
    </row>
    <row r="8588" spans="1:8">
      <c r="A8588" t="n">
        <v>67224</v>
      </c>
      <c r="B8588" s="37" t="n">
        <v>58</v>
      </c>
      <c r="C8588" s="7" t="n">
        <v>254</v>
      </c>
      <c r="D8588" s="7" t="n">
        <v>0</v>
      </c>
    </row>
    <row r="8589" spans="1:8">
      <c r="A8589" t="s">
        <v>4</v>
      </c>
      <c r="B8589" s="4" t="s">
        <v>5</v>
      </c>
      <c r="C8589" s="4" t="s">
        <v>14</v>
      </c>
      <c r="D8589" s="4" t="s">
        <v>10</v>
      </c>
      <c r="E8589" s="4" t="s">
        <v>10</v>
      </c>
    </row>
    <row r="8590" spans="1:8">
      <c r="A8590" t="n">
        <v>67228</v>
      </c>
      <c r="B8590" s="11" t="n">
        <v>50</v>
      </c>
      <c r="C8590" s="7" t="n">
        <v>1</v>
      </c>
      <c r="D8590" s="7" t="n">
        <v>4546</v>
      </c>
      <c r="E8590" s="7" t="n">
        <v>400</v>
      </c>
    </row>
    <row r="8591" spans="1:8">
      <c r="A8591" t="s">
        <v>4</v>
      </c>
      <c r="B8591" s="4" t="s">
        <v>5</v>
      </c>
      <c r="C8591" s="4" t="s">
        <v>14</v>
      </c>
      <c r="D8591" s="4" t="s">
        <v>10</v>
      </c>
      <c r="E8591" s="4" t="s">
        <v>10</v>
      </c>
      <c r="F8591" s="4" t="s">
        <v>9</v>
      </c>
    </row>
    <row r="8592" spans="1:8">
      <c r="A8592" t="n">
        <v>67234</v>
      </c>
      <c r="B8592" s="67" t="n">
        <v>84</v>
      </c>
      <c r="C8592" s="7" t="n">
        <v>0</v>
      </c>
      <c r="D8592" s="7" t="n">
        <v>1</v>
      </c>
      <c r="E8592" s="7" t="n">
        <v>0</v>
      </c>
      <c r="F8592" s="7" t="n">
        <v>1056964608</v>
      </c>
    </row>
    <row r="8593" spans="1:6">
      <c r="A8593" t="s">
        <v>4</v>
      </c>
      <c r="B8593" s="4" t="s">
        <v>5</v>
      </c>
      <c r="C8593" s="4" t="s">
        <v>14</v>
      </c>
      <c r="D8593" s="4" t="s">
        <v>14</v>
      </c>
      <c r="E8593" s="4" t="s">
        <v>24</v>
      </c>
      <c r="F8593" s="4" t="s">
        <v>24</v>
      </c>
      <c r="G8593" s="4" t="s">
        <v>24</v>
      </c>
      <c r="H8593" s="4" t="s">
        <v>10</v>
      </c>
    </row>
    <row r="8594" spans="1:6">
      <c r="A8594" t="n">
        <v>67244</v>
      </c>
      <c r="B8594" s="66" t="n">
        <v>45</v>
      </c>
      <c r="C8594" s="7" t="n">
        <v>2</v>
      </c>
      <c r="D8594" s="7" t="n">
        <v>3</v>
      </c>
      <c r="E8594" s="7" t="n">
        <v>-134.600006103516</v>
      </c>
      <c r="F8594" s="7" t="n">
        <v>4.84999990463257</v>
      </c>
      <c r="G8594" s="7" t="n">
        <v>134.509994506836</v>
      </c>
      <c r="H8594" s="7" t="n">
        <v>0</v>
      </c>
    </row>
    <row r="8595" spans="1:6">
      <c r="A8595" t="s">
        <v>4</v>
      </c>
      <c r="B8595" s="4" t="s">
        <v>5</v>
      </c>
      <c r="C8595" s="4" t="s">
        <v>14</v>
      </c>
      <c r="D8595" s="4" t="s">
        <v>14</v>
      </c>
      <c r="E8595" s="4" t="s">
        <v>24</v>
      </c>
      <c r="F8595" s="4" t="s">
        <v>24</v>
      </c>
      <c r="G8595" s="4" t="s">
        <v>24</v>
      </c>
      <c r="H8595" s="4" t="s">
        <v>10</v>
      </c>
      <c r="I8595" s="4" t="s">
        <v>14</v>
      </c>
    </row>
    <row r="8596" spans="1:6">
      <c r="A8596" t="n">
        <v>67261</v>
      </c>
      <c r="B8596" s="66" t="n">
        <v>45</v>
      </c>
      <c r="C8596" s="7" t="n">
        <v>4</v>
      </c>
      <c r="D8596" s="7" t="n">
        <v>3</v>
      </c>
      <c r="E8596" s="7" t="n">
        <v>354.519989013672</v>
      </c>
      <c r="F8596" s="7" t="n">
        <v>14.1700000762939</v>
      </c>
      <c r="G8596" s="7" t="n">
        <v>10</v>
      </c>
      <c r="H8596" s="7" t="n">
        <v>0</v>
      </c>
      <c r="I8596" s="7" t="n">
        <v>1</v>
      </c>
    </row>
    <row r="8597" spans="1:6">
      <c r="A8597" t="s">
        <v>4</v>
      </c>
      <c r="B8597" s="4" t="s">
        <v>5</v>
      </c>
      <c r="C8597" s="4" t="s">
        <v>14</v>
      </c>
      <c r="D8597" s="4" t="s">
        <v>14</v>
      </c>
      <c r="E8597" s="4" t="s">
        <v>24</v>
      </c>
      <c r="F8597" s="4" t="s">
        <v>10</v>
      </c>
    </row>
    <row r="8598" spans="1:6">
      <c r="A8598" t="n">
        <v>67279</v>
      </c>
      <c r="B8598" s="66" t="n">
        <v>45</v>
      </c>
      <c r="C8598" s="7" t="n">
        <v>5</v>
      </c>
      <c r="D8598" s="7" t="n">
        <v>3</v>
      </c>
      <c r="E8598" s="7" t="n">
        <v>24.8999996185303</v>
      </c>
      <c r="F8598" s="7" t="n">
        <v>0</v>
      </c>
    </row>
    <row r="8599" spans="1:6">
      <c r="A8599" t="s">
        <v>4</v>
      </c>
      <c r="B8599" s="4" t="s">
        <v>5</v>
      </c>
      <c r="C8599" s="4" t="s">
        <v>14</v>
      </c>
      <c r="D8599" s="4" t="s">
        <v>14</v>
      </c>
      <c r="E8599" s="4" t="s">
        <v>24</v>
      </c>
      <c r="F8599" s="4" t="s">
        <v>10</v>
      </c>
    </row>
    <row r="8600" spans="1:6">
      <c r="A8600" t="n">
        <v>67288</v>
      </c>
      <c r="B8600" s="66" t="n">
        <v>45</v>
      </c>
      <c r="C8600" s="7" t="n">
        <v>11</v>
      </c>
      <c r="D8600" s="7" t="n">
        <v>3</v>
      </c>
      <c r="E8600" s="7" t="n">
        <v>45</v>
      </c>
      <c r="F8600" s="7" t="n">
        <v>0</v>
      </c>
    </row>
    <row r="8601" spans="1:6">
      <c r="A8601" t="s">
        <v>4</v>
      </c>
      <c r="B8601" s="4" t="s">
        <v>5</v>
      </c>
      <c r="C8601" s="4" t="s">
        <v>14</v>
      </c>
      <c r="D8601" s="4" t="s">
        <v>14</v>
      </c>
      <c r="E8601" s="4" t="s">
        <v>24</v>
      </c>
      <c r="F8601" s="4" t="s">
        <v>24</v>
      </c>
      <c r="G8601" s="4" t="s">
        <v>24</v>
      </c>
      <c r="H8601" s="4" t="s">
        <v>10</v>
      </c>
    </row>
    <row r="8602" spans="1:6">
      <c r="A8602" t="n">
        <v>67297</v>
      </c>
      <c r="B8602" s="66" t="n">
        <v>45</v>
      </c>
      <c r="C8602" s="7" t="n">
        <v>2</v>
      </c>
      <c r="D8602" s="7" t="n">
        <v>3</v>
      </c>
      <c r="E8602" s="7" t="n">
        <v>-141.360000610352</v>
      </c>
      <c r="F8602" s="7" t="n">
        <v>4.84999990463257</v>
      </c>
      <c r="G8602" s="7" t="n">
        <v>135.949996948242</v>
      </c>
      <c r="H8602" s="7" t="n">
        <v>8000</v>
      </c>
    </row>
    <row r="8603" spans="1:6">
      <c r="A8603" t="s">
        <v>4</v>
      </c>
      <c r="B8603" s="4" t="s">
        <v>5</v>
      </c>
      <c r="C8603" s="4" t="s">
        <v>14</v>
      </c>
      <c r="D8603" s="4" t="s">
        <v>14</v>
      </c>
      <c r="E8603" s="4" t="s">
        <v>24</v>
      </c>
      <c r="F8603" s="4" t="s">
        <v>24</v>
      </c>
      <c r="G8603" s="4" t="s">
        <v>24</v>
      </c>
      <c r="H8603" s="4" t="s">
        <v>10</v>
      </c>
      <c r="I8603" s="4" t="s">
        <v>14</v>
      </c>
    </row>
    <row r="8604" spans="1:6">
      <c r="A8604" t="n">
        <v>67314</v>
      </c>
      <c r="B8604" s="66" t="n">
        <v>45</v>
      </c>
      <c r="C8604" s="7" t="n">
        <v>4</v>
      </c>
      <c r="D8604" s="7" t="n">
        <v>3</v>
      </c>
      <c r="E8604" s="7" t="n">
        <v>357.829986572266</v>
      </c>
      <c r="F8604" s="7" t="n">
        <v>37.7200012207031</v>
      </c>
      <c r="G8604" s="7" t="n">
        <v>10</v>
      </c>
      <c r="H8604" s="7" t="n">
        <v>8000</v>
      </c>
      <c r="I8604" s="7" t="n">
        <v>1</v>
      </c>
    </row>
    <row r="8605" spans="1:6">
      <c r="A8605" t="s">
        <v>4</v>
      </c>
      <c r="B8605" s="4" t="s">
        <v>5</v>
      </c>
      <c r="C8605" s="4" t="s">
        <v>14</v>
      </c>
      <c r="D8605" s="4" t="s">
        <v>14</v>
      </c>
      <c r="E8605" s="4" t="s">
        <v>24</v>
      </c>
      <c r="F8605" s="4" t="s">
        <v>10</v>
      </c>
    </row>
    <row r="8606" spans="1:6">
      <c r="A8606" t="n">
        <v>67332</v>
      </c>
      <c r="B8606" s="66" t="n">
        <v>45</v>
      </c>
      <c r="C8606" s="7" t="n">
        <v>5</v>
      </c>
      <c r="D8606" s="7" t="n">
        <v>3</v>
      </c>
      <c r="E8606" s="7" t="n">
        <v>21.6000003814697</v>
      </c>
      <c r="F8606" s="7" t="n">
        <v>8000</v>
      </c>
    </row>
    <row r="8607" spans="1:6">
      <c r="A8607" t="s">
        <v>4</v>
      </c>
      <c r="B8607" s="4" t="s">
        <v>5</v>
      </c>
      <c r="C8607" s="4" t="s">
        <v>14</v>
      </c>
      <c r="D8607" s="4" t="s">
        <v>14</v>
      </c>
      <c r="E8607" s="4" t="s">
        <v>24</v>
      </c>
      <c r="F8607" s="4" t="s">
        <v>10</v>
      </c>
    </row>
    <row r="8608" spans="1:6">
      <c r="A8608" t="n">
        <v>67341</v>
      </c>
      <c r="B8608" s="66" t="n">
        <v>45</v>
      </c>
      <c r="C8608" s="7" t="n">
        <v>11</v>
      </c>
      <c r="D8608" s="7" t="n">
        <v>3</v>
      </c>
      <c r="E8608" s="7" t="n">
        <v>45</v>
      </c>
      <c r="F8608" s="7" t="n">
        <v>8000</v>
      </c>
    </row>
    <row r="8609" spans="1:9">
      <c r="A8609" t="s">
        <v>4</v>
      </c>
      <c r="B8609" s="4" t="s">
        <v>5</v>
      </c>
      <c r="C8609" s="4" t="s">
        <v>14</v>
      </c>
      <c r="D8609" s="4" t="s">
        <v>10</v>
      </c>
      <c r="E8609" s="4" t="s">
        <v>10</v>
      </c>
    </row>
    <row r="8610" spans="1:9">
      <c r="A8610" t="n">
        <v>67350</v>
      </c>
      <c r="B8610" s="26" t="n">
        <v>39</v>
      </c>
      <c r="C8610" s="7" t="n">
        <v>16</v>
      </c>
      <c r="D8610" s="7" t="n">
        <v>65533</v>
      </c>
      <c r="E8610" s="7" t="n">
        <v>200</v>
      </c>
    </row>
    <row r="8611" spans="1:9">
      <c r="A8611" t="s">
        <v>4</v>
      </c>
      <c r="B8611" s="4" t="s">
        <v>5</v>
      </c>
      <c r="C8611" s="4" t="s">
        <v>10</v>
      </c>
      <c r="D8611" s="4" t="s">
        <v>9</v>
      </c>
    </row>
    <row r="8612" spans="1:9">
      <c r="A8612" t="n">
        <v>67356</v>
      </c>
      <c r="B8612" s="52" t="n">
        <v>43</v>
      </c>
      <c r="C8612" s="7" t="n">
        <v>1564</v>
      </c>
      <c r="D8612" s="7" t="n">
        <v>1</v>
      </c>
    </row>
    <row r="8613" spans="1:9">
      <c r="A8613" t="s">
        <v>4</v>
      </c>
      <c r="B8613" s="4" t="s">
        <v>5</v>
      </c>
      <c r="C8613" s="4" t="s">
        <v>10</v>
      </c>
      <c r="D8613" s="4" t="s">
        <v>14</v>
      </c>
      <c r="E8613" s="4" t="s">
        <v>14</v>
      </c>
      <c r="F8613" s="4" t="s">
        <v>6</v>
      </c>
    </row>
    <row r="8614" spans="1:9">
      <c r="A8614" t="n">
        <v>67363</v>
      </c>
      <c r="B8614" s="19" t="n">
        <v>20</v>
      </c>
      <c r="C8614" s="7" t="n">
        <v>1560</v>
      </c>
      <c r="D8614" s="7" t="n">
        <v>2</v>
      </c>
      <c r="E8614" s="7" t="n">
        <v>11</v>
      </c>
      <c r="F8614" s="7" t="s">
        <v>592</v>
      </c>
    </row>
    <row r="8615" spans="1:9">
      <c r="A8615" t="s">
        <v>4</v>
      </c>
      <c r="B8615" s="4" t="s">
        <v>5</v>
      </c>
      <c r="C8615" s="4" t="s">
        <v>14</v>
      </c>
      <c r="D8615" s="4" t="s">
        <v>10</v>
      </c>
    </row>
    <row r="8616" spans="1:9">
      <c r="A8616" t="n">
        <v>67396</v>
      </c>
      <c r="B8616" s="37" t="n">
        <v>58</v>
      </c>
      <c r="C8616" s="7" t="n">
        <v>255</v>
      </c>
      <c r="D8616" s="7" t="n">
        <v>0</v>
      </c>
    </row>
    <row r="8617" spans="1:9">
      <c r="A8617" t="s">
        <v>4</v>
      </c>
      <c r="B8617" s="4" t="s">
        <v>5</v>
      </c>
      <c r="C8617" s="4" t="s">
        <v>10</v>
      </c>
    </row>
    <row r="8618" spans="1:9">
      <c r="A8618" t="n">
        <v>67400</v>
      </c>
      <c r="B8618" s="41" t="n">
        <v>16</v>
      </c>
      <c r="C8618" s="7" t="n">
        <v>4000</v>
      </c>
    </row>
    <row r="8619" spans="1:9">
      <c r="A8619" t="s">
        <v>4</v>
      </c>
      <c r="B8619" s="4" t="s">
        <v>5</v>
      </c>
      <c r="C8619" s="4" t="s">
        <v>14</v>
      </c>
      <c r="D8619" s="4" t="s">
        <v>10</v>
      </c>
      <c r="E8619" s="4" t="s">
        <v>10</v>
      </c>
    </row>
    <row r="8620" spans="1:9">
      <c r="A8620" t="n">
        <v>67403</v>
      </c>
      <c r="B8620" s="11" t="n">
        <v>50</v>
      </c>
      <c r="C8620" s="7" t="n">
        <v>1</v>
      </c>
      <c r="D8620" s="7" t="n">
        <v>15110</v>
      </c>
      <c r="E8620" s="7" t="n">
        <v>3000</v>
      </c>
    </row>
    <row r="8621" spans="1:9">
      <c r="A8621" t="s">
        <v>4</v>
      </c>
      <c r="B8621" s="4" t="s">
        <v>5</v>
      </c>
      <c r="C8621" s="4" t="s">
        <v>10</v>
      </c>
    </row>
    <row r="8622" spans="1:9">
      <c r="A8622" t="n">
        <v>67409</v>
      </c>
      <c r="B8622" s="41" t="n">
        <v>16</v>
      </c>
      <c r="C8622" s="7" t="n">
        <v>2000</v>
      </c>
    </row>
    <row r="8623" spans="1:9">
      <c r="A8623" t="s">
        <v>4</v>
      </c>
      <c r="B8623" s="4" t="s">
        <v>5</v>
      </c>
      <c r="C8623" s="4" t="s">
        <v>14</v>
      </c>
      <c r="D8623" s="4" t="s">
        <v>10</v>
      </c>
      <c r="E8623" s="4" t="s">
        <v>14</v>
      </c>
    </row>
    <row r="8624" spans="1:9">
      <c r="A8624" t="n">
        <v>67412</v>
      </c>
      <c r="B8624" s="14" t="n">
        <v>49</v>
      </c>
      <c r="C8624" s="7" t="n">
        <v>1</v>
      </c>
      <c r="D8624" s="7" t="n">
        <v>6000</v>
      </c>
      <c r="E8624" s="7" t="n">
        <v>0</v>
      </c>
    </row>
    <row r="8625" spans="1:6">
      <c r="A8625" t="s">
        <v>4</v>
      </c>
      <c r="B8625" s="4" t="s">
        <v>5</v>
      </c>
      <c r="C8625" s="4" t="s">
        <v>14</v>
      </c>
      <c r="D8625" s="4" t="s">
        <v>10</v>
      </c>
      <c r="E8625" s="4" t="s">
        <v>24</v>
      </c>
    </row>
    <row r="8626" spans="1:6">
      <c r="A8626" t="n">
        <v>67417</v>
      </c>
      <c r="B8626" s="37" t="n">
        <v>58</v>
      </c>
      <c r="C8626" s="7" t="n">
        <v>0</v>
      </c>
      <c r="D8626" s="7" t="n">
        <v>2000</v>
      </c>
      <c r="E8626" s="7" t="n">
        <v>1</v>
      </c>
    </row>
    <row r="8627" spans="1:6">
      <c r="A8627" t="s">
        <v>4</v>
      </c>
      <c r="B8627" s="4" t="s">
        <v>5</v>
      </c>
      <c r="C8627" s="4" t="s">
        <v>14</v>
      </c>
      <c r="D8627" s="4" t="s">
        <v>10</v>
      </c>
    </row>
    <row r="8628" spans="1:6">
      <c r="A8628" t="n">
        <v>67425</v>
      </c>
      <c r="B8628" s="37" t="n">
        <v>58</v>
      </c>
      <c r="C8628" s="7" t="n">
        <v>255</v>
      </c>
      <c r="D8628" s="7" t="n">
        <v>0</v>
      </c>
    </row>
    <row r="8629" spans="1:6">
      <c r="A8629" t="s">
        <v>4</v>
      </c>
      <c r="B8629" s="4" t="s">
        <v>5</v>
      </c>
      <c r="C8629" s="4" t="s">
        <v>14</v>
      </c>
      <c r="D8629" s="4" t="s">
        <v>10</v>
      </c>
      <c r="E8629" s="4" t="s">
        <v>10</v>
      </c>
      <c r="F8629" s="4" t="s">
        <v>9</v>
      </c>
    </row>
    <row r="8630" spans="1:6">
      <c r="A8630" t="n">
        <v>67429</v>
      </c>
      <c r="B8630" s="67" t="n">
        <v>84</v>
      </c>
      <c r="C8630" s="7" t="n">
        <v>1</v>
      </c>
      <c r="D8630" s="7" t="n">
        <v>0</v>
      </c>
      <c r="E8630" s="7" t="n">
        <v>0</v>
      </c>
      <c r="F8630" s="7" t="n">
        <v>0</v>
      </c>
    </row>
    <row r="8631" spans="1:6">
      <c r="A8631" t="s">
        <v>4</v>
      </c>
      <c r="B8631" s="4" t="s">
        <v>5</v>
      </c>
      <c r="C8631" s="4" t="s">
        <v>14</v>
      </c>
      <c r="D8631" s="4" t="s">
        <v>14</v>
      </c>
      <c r="E8631" s="4" t="s">
        <v>24</v>
      </c>
      <c r="F8631" s="4" t="s">
        <v>24</v>
      </c>
      <c r="G8631" s="4" t="s">
        <v>24</v>
      </c>
      <c r="H8631" s="4" t="s">
        <v>10</v>
      </c>
    </row>
    <row r="8632" spans="1:6">
      <c r="A8632" t="n">
        <v>67439</v>
      </c>
      <c r="B8632" s="66" t="n">
        <v>45</v>
      </c>
      <c r="C8632" s="7" t="n">
        <v>2</v>
      </c>
      <c r="D8632" s="7" t="n">
        <v>3</v>
      </c>
      <c r="E8632" s="7" t="n">
        <v>-99.120002746582</v>
      </c>
      <c r="F8632" s="7" t="n">
        <v>0.800000011920929</v>
      </c>
      <c r="G8632" s="7" t="n">
        <v>142.350006103516</v>
      </c>
      <c r="H8632" s="7" t="n">
        <v>0</v>
      </c>
    </row>
    <row r="8633" spans="1:6">
      <c r="A8633" t="s">
        <v>4</v>
      </c>
      <c r="B8633" s="4" t="s">
        <v>5</v>
      </c>
      <c r="C8633" s="4" t="s">
        <v>14</v>
      </c>
      <c r="D8633" s="4" t="s">
        <v>14</v>
      </c>
      <c r="E8633" s="4" t="s">
        <v>24</v>
      </c>
      <c r="F8633" s="4" t="s">
        <v>24</v>
      </c>
      <c r="G8633" s="4" t="s">
        <v>24</v>
      </c>
      <c r="H8633" s="4" t="s">
        <v>10</v>
      </c>
      <c r="I8633" s="4" t="s">
        <v>14</v>
      </c>
    </row>
    <row r="8634" spans="1:6">
      <c r="A8634" t="n">
        <v>67456</v>
      </c>
      <c r="B8634" s="66" t="n">
        <v>45</v>
      </c>
      <c r="C8634" s="7" t="n">
        <v>4</v>
      </c>
      <c r="D8634" s="7" t="n">
        <v>3</v>
      </c>
      <c r="E8634" s="7" t="n">
        <v>358.209991455078</v>
      </c>
      <c r="F8634" s="7" t="n">
        <v>170.990005493164</v>
      </c>
      <c r="G8634" s="7" t="n">
        <v>0</v>
      </c>
      <c r="H8634" s="7" t="n">
        <v>0</v>
      </c>
      <c r="I8634" s="7" t="n">
        <v>1</v>
      </c>
    </row>
    <row r="8635" spans="1:6">
      <c r="A8635" t="s">
        <v>4</v>
      </c>
      <c r="B8635" s="4" t="s">
        <v>5</v>
      </c>
      <c r="C8635" s="4" t="s">
        <v>14</v>
      </c>
      <c r="D8635" s="4" t="s">
        <v>14</v>
      </c>
      <c r="E8635" s="4" t="s">
        <v>24</v>
      </c>
      <c r="F8635" s="4" t="s">
        <v>10</v>
      </c>
    </row>
    <row r="8636" spans="1:6">
      <c r="A8636" t="n">
        <v>67474</v>
      </c>
      <c r="B8636" s="66" t="n">
        <v>45</v>
      </c>
      <c r="C8636" s="7" t="n">
        <v>5</v>
      </c>
      <c r="D8636" s="7" t="n">
        <v>3</v>
      </c>
      <c r="E8636" s="7" t="n">
        <v>4.30000019073486</v>
      </c>
      <c r="F8636" s="7" t="n">
        <v>0</v>
      </c>
    </row>
    <row r="8637" spans="1:6">
      <c r="A8637" t="s">
        <v>4</v>
      </c>
      <c r="B8637" s="4" t="s">
        <v>5</v>
      </c>
      <c r="C8637" s="4" t="s">
        <v>14</v>
      </c>
      <c r="D8637" s="4" t="s">
        <v>14</v>
      </c>
      <c r="E8637" s="4" t="s">
        <v>24</v>
      </c>
      <c r="F8637" s="4" t="s">
        <v>10</v>
      </c>
    </row>
    <row r="8638" spans="1:6">
      <c r="A8638" t="n">
        <v>67483</v>
      </c>
      <c r="B8638" s="66" t="n">
        <v>45</v>
      </c>
      <c r="C8638" s="7" t="n">
        <v>11</v>
      </c>
      <c r="D8638" s="7" t="n">
        <v>3</v>
      </c>
      <c r="E8638" s="7" t="n">
        <v>34.0999984741211</v>
      </c>
      <c r="F8638" s="7" t="n">
        <v>0</v>
      </c>
    </row>
    <row r="8639" spans="1:6">
      <c r="A8639" t="s">
        <v>4</v>
      </c>
      <c r="B8639" s="4" t="s">
        <v>5</v>
      </c>
      <c r="C8639" s="4" t="s">
        <v>14</v>
      </c>
      <c r="D8639" s="4" t="s">
        <v>14</v>
      </c>
      <c r="E8639" s="4" t="s">
        <v>24</v>
      </c>
      <c r="F8639" s="4" t="s">
        <v>24</v>
      </c>
      <c r="G8639" s="4" t="s">
        <v>24</v>
      </c>
      <c r="H8639" s="4" t="s">
        <v>10</v>
      </c>
    </row>
    <row r="8640" spans="1:6">
      <c r="A8640" t="n">
        <v>67492</v>
      </c>
      <c r="B8640" s="66" t="n">
        <v>45</v>
      </c>
      <c r="C8640" s="7" t="n">
        <v>2</v>
      </c>
      <c r="D8640" s="7" t="n">
        <v>3</v>
      </c>
      <c r="E8640" s="7" t="n">
        <v>-99.1100006103516</v>
      </c>
      <c r="F8640" s="7" t="n">
        <v>0.109999999403954</v>
      </c>
      <c r="G8640" s="7" t="n">
        <v>142.080001831055</v>
      </c>
      <c r="H8640" s="7" t="n">
        <v>6000</v>
      </c>
    </row>
    <row r="8641" spans="1:9">
      <c r="A8641" t="s">
        <v>4</v>
      </c>
      <c r="B8641" s="4" t="s">
        <v>5</v>
      </c>
      <c r="C8641" s="4" t="s">
        <v>14</v>
      </c>
      <c r="D8641" s="4" t="s">
        <v>14</v>
      </c>
      <c r="E8641" s="4" t="s">
        <v>24</v>
      </c>
      <c r="F8641" s="4" t="s">
        <v>24</v>
      </c>
      <c r="G8641" s="4" t="s">
        <v>24</v>
      </c>
      <c r="H8641" s="4" t="s">
        <v>10</v>
      </c>
      <c r="I8641" s="4" t="s">
        <v>14</v>
      </c>
    </row>
    <row r="8642" spans="1:9">
      <c r="A8642" t="n">
        <v>67509</v>
      </c>
      <c r="B8642" s="66" t="n">
        <v>45</v>
      </c>
      <c r="C8642" s="7" t="n">
        <v>4</v>
      </c>
      <c r="D8642" s="7" t="n">
        <v>3</v>
      </c>
      <c r="E8642" s="7" t="n">
        <v>6.71000003814697</v>
      </c>
      <c r="F8642" s="7" t="n">
        <v>150.169998168945</v>
      </c>
      <c r="G8642" s="7" t="n">
        <v>0</v>
      </c>
      <c r="H8642" s="7" t="n">
        <v>6000</v>
      </c>
      <c r="I8642" s="7" t="n">
        <v>1</v>
      </c>
    </row>
    <row r="8643" spans="1:9">
      <c r="A8643" t="s">
        <v>4</v>
      </c>
      <c r="B8643" s="4" t="s">
        <v>5</v>
      </c>
      <c r="C8643" s="4" t="s">
        <v>14</v>
      </c>
      <c r="D8643" s="4" t="s">
        <v>14</v>
      </c>
      <c r="E8643" s="4" t="s">
        <v>24</v>
      </c>
      <c r="F8643" s="4" t="s">
        <v>10</v>
      </c>
    </row>
    <row r="8644" spans="1:9">
      <c r="A8644" t="n">
        <v>67527</v>
      </c>
      <c r="B8644" s="66" t="n">
        <v>45</v>
      </c>
      <c r="C8644" s="7" t="n">
        <v>5</v>
      </c>
      <c r="D8644" s="7" t="n">
        <v>3</v>
      </c>
      <c r="E8644" s="7" t="n">
        <v>4.59999990463257</v>
      </c>
      <c r="F8644" s="7" t="n">
        <v>15000</v>
      </c>
    </row>
    <row r="8645" spans="1:9">
      <c r="A8645" t="s">
        <v>4</v>
      </c>
      <c r="B8645" s="4" t="s">
        <v>5</v>
      </c>
      <c r="C8645" s="4" t="s">
        <v>14</v>
      </c>
      <c r="D8645" s="4" t="s">
        <v>14</v>
      </c>
      <c r="E8645" s="4" t="s">
        <v>24</v>
      </c>
      <c r="F8645" s="4" t="s">
        <v>10</v>
      </c>
    </row>
    <row r="8646" spans="1:9">
      <c r="A8646" t="n">
        <v>67536</v>
      </c>
      <c r="B8646" s="66" t="n">
        <v>45</v>
      </c>
      <c r="C8646" s="7" t="n">
        <v>11</v>
      </c>
      <c r="D8646" s="7" t="n">
        <v>3</v>
      </c>
      <c r="E8646" s="7" t="n">
        <v>34.0999984741211</v>
      </c>
      <c r="F8646" s="7" t="n">
        <v>6000</v>
      </c>
    </row>
    <row r="8647" spans="1:9">
      <c r="A8647" t="s">
        <v>4</v>
      </c>
      <c r="B8647" s="4" t="s">
        <v>5</v>
      </c>
      <c r="C8647" s="4" t="s">
        <v>14</v>
      </c>
    </row>
    <row r="8648" spans="1:9">
      <c r="A8648" t="n">
        <v>67545</v>
      </c>
      <c r="B8648" s="72" t="n">
        <v>116</v>
      </c>
      <c r="C8648" s="7" t="n">
        <v>0</v>
      </c>
    </row>
    <row r="8649" spans="1:9">
      <c r="A8649" t="s">
        <v>4</v>
      </c>
      <c r="B8649" s="4" t="s">
        <v>5</v>
      </c>
      <c r="C8649" s="4" t="s">
        <v>14</v>
      </c>
      <c r="D8649" s="4" t="s">
        <v>10</v>
      </c>
    </row>
    <row r="8650" spans="1:9">
      <c r="A8650" t="n">
        <v>67547</v>
      </c>
      <c r="B8650" s="72" t="n">
        <v>116</v>
      </c>
      <c r="C8650" s="7" t="n">
        <v>2</v>
      </c>
      <c r="D8650" s="7" t="n">
        <v>1</v>
      </c>
    </row>
    <row r="8651" spans="1:9">
      <c r="A8651" t="s">
        <v>4</v>
      </c>
      <c r="B8651" s="4" t="s">
        <v>5</v>
      </c>
      <c r="C8651" s="4" t="s">
        <v>14</v>
      </c>
      <c r="D8651" s="4" t="s">
        <v>9</v>
      </c>
    </row>
    <row r="8652" spans="1:9">
      <c r="A8652" t="n">
        <v>67551</v>
      </c>
      <c r="B8652" s="72" t="n">
        <v>116</v>
      </c>
      <c r="C8652" s="7" t="n">
        <v>5</v>
      </c>
      <c r="D8652" s="7" t="n">
        <v>1120403456</v>
      </c>
    </row>
    <row r="8653" spans="1:9">
      <c r="A8653" t="s">
        <v>4</v>
      </c>
      <c r="B8653" s="4" t="s">
        <v>5</v>
      </c>
      <c r="C8653" s="4" t="s">
        <v>14</v>
      </c>
      <c r="D8653" s="4" t="s">
        <v>10</v>
      </c>
    </row>
    <row r="8654" spans="1:9">
      <c r="A8654" t="n">
        <v>67557</v>
      </c>
      <c r="B8654" s="72" t="n">
        <v>116</v>
      </c>
      <c r="C8654" s="7" t="n">
        <v>6</v>
      </c>
      <c r="D8654" s="7" t="n">
        <v>1</v>
      </c>
    </row>
    <row r="8655" spans="1:9">
      <c r="A8655" t="s">
        <v>4</v>
      </c>
      <c r="B8655" s="4" t="s">
        <v>5</v>
      </c>
      <c r="C8655" s="4" t="s">
        <v>10</v>
      </c>
      <c r="D8655" s="4" t="s">
        <v>9</v>
      </c>
    </row>
    <row r="8656" spans="1:9">
      <c r="A8656" t="n">
        <v>67561</v>
      </c>
      <c r="B8656" s="79" t="n">
        <v>44</v>
      </c>
      <c r="C8656" s="7" t="n">
        <v>15</v>
      </c>
      <c r="D8656" s="7" t="n">
        <v>128</v>
      </c>
    </row>
    <row r="8657" spans="1:9">
      <c r="A8657" t="s">
        <v>4</v>
      </c>
      <c r="B8657" s="4" t="s">
        <v>5</v>
      </c>
      <c r="C8657" s="4" t="s">
        <v>10</v>
      </c>
      <c r="D8657" s="4" t="s">
        <v>9</v>
      </c>
    </row>
    <row r="8658" spans="1:9">
      <c r="A8658" t="n">
        <v>67568</v>
      </c>
      <c r="B8658" s="79" t="n">
        <v>44</v>
      </c>
      <c r="C8658" s="7" t="n">
        <v>7008</v>
      </c>
      <c r="D8658" s="7" t="n">
        <v>128</v>
      </c>
    </row>
    <row r="8659" spans="1:9">
      <c r="A8659" t="s">
        <v>4</v>
      </c>
      <c r="B8659" s="4" t="s">
        <v>5</v>
      </c>
      <c r="C8659" s="4" t="s">
        <v>10</v>
      </c>
      <c r="D8659" s="4" t="s">
        <v>9</v>
      </c>
    </row>
    <row r="8660" spans="1:9">
      <c r="A8660" t="n">
        <v>67575</v>
      </c>
      <c r="B8660" s="79" t="n">
        <v>44</v>
      </c>
      <c r="C8660" s="7" t="n">
        <v>1650</v>
      </c>
      <c r="D8660" s="7" t="n">
        <v>128</v>
      </c>
    </row>
    <row r="8661" spans="1:9">
      <c r="A8661" t="s">
        <v>4</v>
      </c>
      <c r="B8661" s="4" t="s">
        <v>5</v>
      </c>
      <c r="C8661" s="4" t="s">
        <v>10</v>
      </c>
      <c r="D8661" s="4" t="s">
        <v>9</v>
      </c>
    </row>
    <row r="8662" spans="1:9">
      <c r="A8662" t="n">
        <v>67582</v>
      </c>
      <c r="B8662" s="79" t="n">
        <v>44</v>
      </c>
      <c r="C8662" s="7" t="n">
        <v>1651</v>
      </c>
      <c r="D8662" s="7" t="n">
        <v>128</v>
      </c>
    </row>
    <row r="8663" spans="1:9">
      <c r="A8663" t="s">
        <v>4</v>
      </c>
      <c r="B8663" s="4" t="s">
        <v>5</v>
      </c>
      <c r="C8663" s="4" t="s">
        <v>10</v>
      </c>
      <c r="D8663" s="4" t="s">
        <v>9</v>
      </c>
    </row>
    <row r="8664" spans="1:9">
      <c r="A8664" t="n">
        <v>67589</v>
      </c>
      <c r="B8664" s="79" t="n">
        <v>44</v>
      </c>
      <c r="C8664" s="7" t="n">
        <v>1652</v>
      </c>
      <c r="D8664" s="7" t="n">
        <v>128</v>
      </c>
    </row>
    <row r="8665" spans="1:9">
      <c r="A8665" t="s">
        <v>4</v>
      </c>
      <c r="B8665" s="4" t="s">
        <v>5</v>
      </c>
      <c r="C8665" s="4" t="s">
        <v>10</v>
      </c>
      <c r="D8665" s="4" t="s">
        <v>9</v>
      </c>
    </row>
    <row r="8666" spans="1:9">
      <c r="A8666" t="n">
        <v>67596</v>
      </c>
      <c r="B8666" s="79" t="n">
        <v>44</v>
      </c>
      <c r="C8666" s="7" t="n">
        <v>1653</v>
      </c>
      <c r="D8666" s="7" t="n">
        <v>128</v>
      </c>
    </row>
    <row r="8667" spans="1:9">
      <c r="A8667" t="s">
        <v>4</v>
      </c>
      <c r="B8667" s="4" t="s">
        <v>5</v>
      </c>
      <c r="C8667" s="4" t="s">
        <v>10</v>
      </c>
      <c r="D8667" s="4" t="s">
        <v>9</v>
      </c>
    </row>
    <row r="8668" spans="1:9">
      <c r="A8668" t="n">
        <v>67603</v>
      </c>
      <c r="B8668" s="79" t="n">
        <v>44</v>
      </c>
      <c r="C8668" s="7" t="n">
        <v>1654</v>
      </c>
      <c r="D8668" s="7" t="n">
        <v>128</v>
      </c>
    </row>
    <row r="8669" spans="1:9">
      <c r="A8669" t="s">
        <v>4</v>
      </c>
      <c r="B8669" s="4" t="s">
        <v>5</v>
      </c>
      <c r="C8669" s="4" t="s">
        <v>10</v>
      </c>
      <c r="D8669" s="4" t="s">
        <v>9</v>
      </c>
    </row>
    <row r="8670" spans="1:9">
      <c r="A8670" t="n">
        <v>67610</v>
      </c>
      <c r="B8670" s="52" t="n">
        <v>43</v>
      </c>
      <c r="C8670" s="7" t="n">
        <v>1560</v>
      </c>
      <c r="D8670" s="7" t="n">
        <v>128</v>
      </c>
    </row>
    <row r="8671" spans="1:9">
      <c r="A8671" t="s">
        <v>4</v>
      </c>
      <c r="B8671" s="4" t="s">
        <v>5</v>
      </c>
      <c r="C8671" s="4" t="s">
        <v>10</v>
      </c>
      <c r="D8671" s="4" t="s">
        <v>9</v>
      </c>
    </row>
    <row r="8672" spans="1:9">
      <c r="A8672" t="n">
        <v>67617</v>
      </c>
      <c r="B8672" s="52" t="n">
        <v>43</v>
      </c>
      <c r="C8672" s="7" t="n">
        <v>1560</v>
      </c>
      <c r="D8672" s="7" t="n">
        <v>32</v>
      </c>
    </row>
    <row r="8673" spans="1:4">
      <c r="A8673" t="s">
        <v>4</v>
      </c>
      <c r="B8673" s="4" t="s">
        <v>5</v>
      </c>
      <c r="C8673" s="4" t="s">
        <v>10</v>
      </c>
      <c r="D8673" s="4" t="s">
        <v>9</v>
      </c>
    </row>
    <row r="8674" spans="1:4">
      <c r="A8674" t="n">
        <v>67624</v>
      </c>
      <c r="B8674" s="52" t="n">
        <v>43</v>
      </c>
      <c r="C8674" s="7" t="n">
        <v>1561</v>
      </c>
      <c r="D8674" s="7" t="n">
        <v>128</v>
      </c>
    </row>
    <row r="8675" spans="1:4">
      <c r="A8675" t="s">
        <v>4</v>
      </c>
      <c r="B8675" s="4" t="s">
        <v>5</v>
      </c>
      <c r="C8675" s="4" t="s">
        <v>10</v>
      </c>
      <c r="D8675" s="4" t="s">
        <v>9</v>
      </c>
    </row>
    <row r="8676" spans="1:4">
      <c r="A8676" t="n">
        <v>67631</v>
      </c>
      <c r="B8676" s="52" t="n">
        <v>43</v>
      </c>
      <c r="C8676" s="7" t="n">
        <v>1561</v>
      </c>
      <c r="D8676" s="7" t="n">
        <v>32</v>
      </c>
    </row>
    <row r="8677" spans="1:4">
      <c r="A8677" t="s">
        <v>4</v>
      </c>
      <c r="B8677" s="4" t="s">
        <v>5</v>
      </c>
      <c r="C8677" s="4" t="s">
        <v>10</v>
      </c>
      <c r="D8677" s="4" t="s">
        <v>9</v>
      </c>
    </row>
    <row r="8678" spans="1:4">
      <c r="A8678" t="n">
        <v>67638</v>
      </c>
      <c r="B8678" s="52" t="n">
        <v>43</v>
      </c>
      <c r="C8678" s="7" t="n">
        <v>1563</v>
      </c>
      <c r="D8678" s="7" t="n">
        <v>128</v>
      </c>
    </row>
    <row r="8679" spans="1:4">
      <c r="A8679" t="s">
        <v>4</v>
      </c>
      <c r="B8679" s="4" t="s">
        <v>5</v>
      </c>
      <c r="C8679" s="4" t="s">
        <v>10</v>
      </c>
      <c r="D8679" s="4" t="s">
        <v>9</v>
      </c>
    </row>
    <row r="8680" spans="1:4">
      <c r="A8680" t="n">
        <v>67645</v>
      </c>
      <c r="B8680" s="52" t="n">
        <v>43</v>
      </c>
      <c r="C8680" s="7" t="n">
        <v>1563</v>
      </c>
      <c r="D8680" s="7" t="n">
        <v>32</v>
      </c>
    </row>
    <row r="8681" spans="1:4">
      <c r="A8681" t="s">
        <v>4</v>
      </c>
      <c r="B8681" s="4" t="s">
        <v>5</v>
      </c>
      <c r="C8681" s="4" t="s">
        <v>10</v>
      </c>
      <c r="D8681" s="4" t="s">
        <v>9</v>
      </c>
    </row>
    <row r="8682" spans="1:4">
      <c r="A8682" t="n">
        <v>67652</v>
      </c>
      <c r="B8682" s="52" t="n">
        <v>43</v>
      </c>
      <c r="C8682" s="7" t="n">
        <v>1564</v>
      </c>
      <c r="D8682" s="7" t="n">
        <v>128</v>
      </c>
    </row>
    <row r="8683" spans="1:4">
      <c r="A8683" t="s">
        <v>4</v>
      </c>
      <c r="B8683" s="4" t="s">
        <v>5</v>
      </c>
      <c r="C8683" s="4" t="s">
        <v>10</v>
      </c>
      <c r="D8683" s="4" t="s">
        <v>9</v>
      </c>
    </row>
    <row r="8684" spans="1:4">
      <c r="A8684" t="n">
        <v>67659</v>
      </c>
      <c r="B8684" s="52" t="n">
        <v>43</v>
      </c>
      <c r="C8684" s="7" t="n">
        <v>1564</v>
      </c>
      <c r="D8684" s="7" t="n">
        <v>32</v>
      </c>
    </row>
    <row r="8685" spans="1:4">
      <c r="A8685" t="s">
        <v>4</v>
      </c>
      <c r="B8685" s="4" t="s">
        <v>5</v>
      </c>
      <c r="C8685" s="4" t="s">
        <v>10</v>
      </c>
      <c r="D8685" s="4" t="s">
        <v>9</v>
      </c>
    </row>
    <row r="8686" spans="1:4">
      <c r="A8686" t="n">
        <v>67666</v>
      </c>
      <c r="B8686" s="52" t="n">
        <v>43</v>
      </c>
      <c r="C8686" s="7" t="n">
        <v>1565</v>
      </c>
      <c r="D8686" s="7" t="n">
        <v>128</v>
      </c>
    </row>
    <row r="8687" spans="1:4">
      <c r="A8687" t="s">
        <v>4</v>
      </c>
      <c r="B8687" s="4" t="s">
        <v>5</v>
      </c>
      <c r="C8687" s="4" t="s">
        <v>10</v>
      </c>
      <c r="D8687" s="4" t="s">
        <v>9</v>
      </c>
    </row>
    <row r="8688" spans="1:4">
      <c r="A8688" t="n">
        <v>67673</v>
      </c>
      <c r="B8688" s="52" t="n">
        <v>43</v>
      </c>
      <c r="C8688" s="7" t="n">
        <v>1565</v>
      </c>
      <c r="D8688" s="7" t="n">
        <v>32</v>
      </c>
    </row>
    <row r="8689" spans="1:4">
      <c r="A8689" t="s">
        <v>4</v>
      </c>
      <c r="B8689" s="4" t="s">
        <v>5</v>
      </c>
      <c r="C8689" s="4" t="s">
        <v>10</v>
      </c>
      <c r="D8689" s="4" t="s">
        <v>9</v>
      </c>
    </row>
    <row r="8690" spans="1:4">
      <c r="A8690" t="n">
        <v>67680</v>
      </c>
      <c r="B8690" s="52" t="n">
        <v>43</v>
      </c>
      <c r="C8690" s="7" t="n">
        <v>1566</v>
      </c>
      <c r="D8690" s="7" t="n">
        <v>128</v>
      </c>
    </row>
    <row r="8691" spans="1:4">
      <c r="A8691" t="s">
        <v>4</v>
      </c>
      <c r="B8691" s="4" t="s">
        <v>5</v>
      </c>
      <c r="C8691" s="4" t="s">
        <v>10</v>
      </c>
      <c r="D8691" s="4" t="s">
        <v>9</v>
      </c>
    </row>
    <row r="8692" spans="1:4">
      <c r="A8692" t="n">
        <v>67687</v>
      </c>
      <c r="B8692" s="52" t="n">
        <v>43</v>
      </c>
      <c r="C8692" s="7" t="n">
        <v>1566</v>
      </c>
      <c r="D8692" s="7" t="n">
        <v>32</v>
      </c>
    </row>
    <row r="8693" spans="1:4">
      <c r="A8693" t="s">
        <v>4</v>
      </c>
      <c r="B8693" s="4" t="s">
        <v>5</v>
      </c>
      <c r="C8693" s="4" t="s">
        <v>10</v>
      </c>
      <c r="D8693" s="4" t="s">
        <v>9</v>
      </c>
    </row>
    <row r="8694" spans="1:4">
      <c r="A8694" t="n">
        <v>67694</v>
      </c>
      <c r="B8694" s="52" t="n">
        <v>43</v>
      </c>
      <c r="C8694" s="7" t="n">
        <v>1567</v>
      </c>
      <c r="D8694" s="7" t="n">
        <v>128</v>
      </c>
    </row>
    <row r="8695" spans="1:4">
      <c r="A8695" t="s">
        <v>4</v>
      </c>
      <c r="B8695" s="4" t="s">
        <v>5</v>
      </c>
      <c r="C8695" s="4" t="s">
        <v>10</v>
      </c>
      <c r="D8695" s="4" t="s">
        <v>9</v>
      </c>
    </row>
    <row r="8696" spans="1:4">
      <c r="A8696" t="n">
        <v>67701</v>
      </c>
      <c r="B8696" s="52" t="n">
        <v>43</v>
      </c>
      <c r="C8696" s="7" t="n">
        <v>1567</v>
      </c>
      <c r="D8696" s="7" t="n">
        <v>32</v>
      </c>
    </row>
    <row r="8697" spans="1:4">
      <c r="A8697" t="s">
        <v>4</v>
      </c>
      <c r="B8697" s="4" t="s">
        <v>5</v>
      </c>
      <c r="C8697" s="4" t="s">
        <v>10</v>
      </c>
      <c r="D8697" s="4" t="s">
        <v>9</v>
      </c>
    </row>
    <row r="8698" spans="1:4">
      <c r="A8698" t="n">
        <v>67708</v>
      </c>
      <c r="B8698" s="52" t="n">
        <v>43</v>
      </c>
      <c r="C8698" s="7" t="n">
        <v>24</v>
      </c>
      <c r="D8698" s="7" t="n">
        <v>128</v>
      </c>
    </row>
    <row r="8699" spans="1:4">
      <c r="A8699" t="s">
        <v>4</v>
      </c>
      <c r="B8699" s="4" t="s">
        <v>5</v>
      </c>
      <c r="C8699" s="4" t="s">
        <v>10</v>
      </c>
      <c r="D8699" s="4" t="s">
        <v>9</v>
      </c>
    </row>
    <row r="8700" spans="1:4">
      <c r="A8700" t="n">
        <v>67715</v>
      </c>
      <c r="B8700" s="52" t="n">
        <v>43</v>
      </c>
      <c r="C8700" s="7" t="n">
        <v>24</v>
      </c>
      <c r="D8700" s="7" t="n">
        <v>32</v>
      </c>
    </row>
    <row r="8701" spans="1:4">
      <c r="A8701" t="s">
        <v>4</v>
      </c>
      <c r="B8701" s="4" t="s">
        <v>5</v>
      </c>
      <c r="C8701" s="4" t="s">
        <v>10</v>
      </c>
      <c r="D8701" s="4" t="s">
        <v>9</v>
      </c>
    </row>
    <row r="8702" spans="1:4">
      <c r="A8702" t="n">
        <v>67722</v>
      </c>
      <c r="B8702" s="52" t="n">
        <v>43</v>
      </c>
      <c r="C8702" s="7" t="n">
        <v>25</v>
      </c>
      <c r="D8702" s="7" t="n">
        <v>128</v>
      </c>
    </row>
    <row r="8703" spans="1:4">
      <c r="A8703" t="s">
        <v>4</v>
      </c>
      <c r="B8703" s="4" t="s">
        <v>5</v>
      </c>
      <c r="C8703" s="4" t="s">
        <v>10</v>
      </c>
      <c r="D8703" s="4" t="s">
        <v>9</v>
      </c>
    </row>
    <row r="8704" spans="1:4">
      <c r="A8704" t="n">
        <v>67729</v>
      </c>
      <c r="B8704" s="52" t="n">
        <v>43</v>
      </c>
      <c r="C8704" s="7" t="n">
        <v>25</v>
      </c>
      <c r="D8704" s="7" t="n">
        <v>32</v>
      </c>
    </row>
    <row r="8705" spans="1:4">
      <c r="A8705" t="s">
        <v>4</v>
      </c>
      <c r="B8705" s="4" t="s">
        <v>5</v>
      </c>
      <c r="C8705" s="4" t="s">
        <v>10</v>
      </c>
      <c r="D8705" s="4" t="s">
        <v>14</v>
      </c>
    </row>
    <row r="8706" spans="1:4">
      <c r="A8706" t="n">
        <v>67736</v>
      </c>
      <c r="B8706" s="86" t="n">
        <v>21</v>
      </c>
      <c r="C8706" s="7" t="n">
        <v>65533</v>
      </c>
      <c r="D8706" s="7" t="n">
        <v>1</v>
      </c>
    </row>
    <row r="8707" spans="1:4">
      <c r="A8707" t="s">
        <v>4</v>
      </c>
      <c r="B8707" s="4" t="s">
        <v>5</v>
      </c>
      <c r="C8707" s="4" t="s">
        <v>14</v>
      </c>
      <c r="D8707" s="4" t="s">
        <v>10</v>
      </c>
      <c r="E8707" s="4" t="s">
        <v>10</v>
      </c>
    </row>
    <row r="8708" spans="1:4">
      <c r="A8708" t="n">
        <v>67740</v>
      </c>
      <c r="B8708" s="26" t="n">
        <v>39</v>
      </c>
      <c r="C8708" s="7" t="n">
        <v>16</v>
      </c>
      <c r="D8708" s="7" t="n">
        <v>65533</v>
      </c>
      <c r="E8708" s="7" t="n">
        <v>210</v>
      </c>
    </row>
    <row r="8709" spans="1:4">
      <c r="A8709" t="s">
        <v>4</v>
      </c>
      <c r="B8709" s="4" t="s">
        <v>5</v>
      </c>
      <c r="C8709" s="4" t="s">
        <v>14</v>
      </c>
      <c r="D8709" s="4" t="s">
        <v>10</v>
      </c>
      <c r="E8709" s="4" t="s">
        <v>10</v>
      </c>
    </row>
    <row r="8710" spans="1:4">
      <c r="A8710" t="n">
        <v>67746</v>
      </c>
      <c r="B8710" s="26" t="n">
        <v>39</v>
      </c>
      <c r="C8710" s="7" t="n">
        <v>16</v>
      </c>
      <c r="D8710" s="7" t="n">
        <v>65533</v>
      </c>
      <c r="E8710" s="7" t="n">
        <v>200</v>
      </c>
    </row>
    <row r="8711" spans="1:4">
      <c r="A8711" t="s">
        <v>4</v>
      </c>
      <c r="B8711" s="4" t="s">
        <v>5</v>
      </c>
      <c r="C8711" s="4" t="s">
        <v>10</v>
      </c>
      <c r="D8711" s="4" t="s">
        <v>24</v>
      </c>
      <c r="E8711" s="4" t="s">
        <v>24</v>
      </c>
      <c r="F8711" s="4" t="s">
        <v>24</v>
      </c>
      <c r="G8711" s="4" t="s">
        <v>10</v>
      </c>
      <c r="H8711" s="4" t="s">
        <v>10</v>
      </c>
    </row>
    <row r="8712" spans="1:4">
      <c r="A8712" t="n">
        <v>67752</v>
      </c>
      <c r="B8712" s="53" t="n">
        <v>60</v>
      </c>
      <c r="C8712" s="7" t="n">
        <v>0</v>
      </c>
      <c r="D8712" s="7" t="n">
        <v>0</v>
      </c>
      <c r="E8712" s="7" t="n">
        <v>0</v>
      </c>
      <c r="F8712" s="7" t="n">
        <v>0</v>
      </c>
      <c r="G8712" s="7" t="n">
        <v>0</v>
      </c>
      <c r="H8712" s="7" t="n">
        <v>1</v>
      </c>
    </row>
    <row r="8713" spans="1:4">
      <c r="A8713" t="s">
        <v>4</v>
      </c>
      <c r="B8713" s="4" t="s">
        <v>5</v>
      </c>
      <c r="C8713" s="4" t="s">
        <v>10</v>
      </c>
      <c r="D8713" s="4" t="s">
        <v>24</v>
      </c>
      <c r="E8713" s="4" t="s">
        <v>24</v>
      </c>
      <c r="F8713" s="4" t="s">
        <v>24</v>
      </c>
      <c r="G8713" s="4" t="s">
        <v>10</v>
      </c>
      <c r="H8713" s="4" t="s">
        <v>10</v>
      </c>
    </row>
    <row r="8714" spans="1:4">
      <c r="A8714" t="n">
        <v>67771</v>
      </c>
      <c r="B8714" s="53" t="n">
        <v>60</v>
      </c>
      <c r="C8714" s="7" t="n">
        <v>0</v>
      </c>
      <c r="D8714" s="7" t="n">
        <v>0</v>
      </c>
      <c r="E8714" s="7" t="n">
        <v>0</v>
      </c>
      <c r="F8714" s="7" t="n">
        <v>0</v>
      </c>
      <c r="G8714" s="7" t="n">
        <v>0</v>
      </c>
      <c r="H8714" s="7" t="n">
        <v>0</v>
      </c>
    </row>
    <row r="8715" spans="1:4">
      <c r="A8715" t="s">
        <v>4</v>
      </c>
      <c r="B8715" s="4" t="s">
        <v>5</v>
      </c>
      <c r="C8715" s="4" t="s">
        <v>10</v>
      </c>
      <c r="D8715" s="4" t="s">
        <v>10</v>
      </c>
      <c r="E8715" s="4" t="s">
        <v>10</v>
      </c>
    </row>
    <row r="8716" spans="1:4">
      <c r="A8716" t="n">
        <v>67790</v>
      </c>
      <c r="B8716" s="73" t="n">
        <v>61</v>
      </c>
      <c r="C8716" s="7" t="n">
        <v>0</v>
      </c>
      <c r="D8716" s="7" t="n">
        <v>65533</v>
      </c>
      <c r="E8716" s="7" t="n">
        <v>0</v>
      </c>
    </row>
    <row r="8717" spans="1:4">
      <c r="A8717" t="s">
        <v>4</v>
      </c>
      <c r="B8717" s="4" t="s">
        <v>5</v>
      </c>
      <c r="C8717" s="4" t="s">
        <v>10</v>
      </c>
      <c r="D8717" s="4" t="s">
        <v>24</v>
      </c>
      <c r="E8717" s="4" t="s">
        <v>24</v>
      </c>
      <c r="F8717" s="4" t="s">
        <v>24</v>
      </c>
      <c r="G8717" s="4" t="s">
        <v>10</v>
      </c>
      <c r="H8717" s="4" t="s">
        <v>10</v>
      </c>
    </row>
    <row r="8718" spans="1:4">
      <c r="A8718" t="n">
        <v>67797</v>
      </c>
      <c r="B8718" s="53" t="n">
        <v>60</v>
      </c>
      <c r="C8718" s="7" t="n">
        <v>7</v>
      </c>
      <c r="D8718" s="7" t="n">
        <v>0</v>
      </c>
      <c r="E8718" s="7" t="n">
        <v>0</v>
      </c>
      <c r="F8718" s="7" t="n">
        <v>0</v>
      </c>
      <c r="G8718" s="7" t="n">
        <v>0</v>
      </c>
      <c r="H8718" s="7" t="n">
        <v>1</v>
      </c>
    </row>
    <row r="8719" spans="1:4">
      <c r="A8719" t="s">
        <v>4</v>
      </c>
      <c r="B8719" s="4" t="s">
        <v>5</v>
      </c>
      <c r="C8719" s="4" t="s">
        <v>10</v>
      </c>
      <c r="D8719" s="4" t="s">
        <v>24</v>
      </c>
      <c r="E8719" s="4" t="s">
        <v>24</v>
      </c>
      <c r="F8719" s="4" t="s">
        <v>24</v>
      </c>
      <c r="G8719" s="4" t="s">
        <v>10</v>
      </c>
      <c r="H8719" s="4" t="s">
        <v>10</v>
      </c>
    </row>
    <row r="8720" spans="1:4">
      <c r="A8720" t="n">
        <v>67816</v>
      </c>
      <c r="B8720" s="53" t="n">
        <v>60</v>
      </c>
      <c r="C8720" s="7" t="n">
        <v>7</v>
      </c>
      <c r="D8720" s="7" t="n">
        <v>0</v>
      </c>
      <c r="E8720" s="7" t="n">
        <v>0</v>
      </c>
      <c r="F8720" s="7" t="n">
        <v>0</v>
      </c>
      <c r="G8720" s="7" t="n">
        <v>0</v>
      </c>
      <c r="H8720" s="7" t="n">
        <v>0</v>
      </c>
    </row>
    <row r="8721" spans="1:8">
      <c r="A8721" t="s">
        <v>4</v>
      </c>
      <c r="B8721" s="4" t="s">
        <v>5</v>
      </c>
      <c r="C8721" s="4" t="s">
        <v>10</v>
      </c>
      <c r="D8721" s="4" t="s">
        <v>10</v>
      </c>
      <c r="E8721" s="4" t="s">
        <v>10</v>
      </c>
    </row>
    <row r="8722" spans="1:8">
      <c r="A8722" t="n">
        <v>67835</v>
      </c>
      <c r="B8722" s="73" t="n">
        <v>61</v>
      </c>
      <c r="C8722" s="7" t="n">
        <v>7</v>
      </c>
      <c r="D8722" s="7" t="n">
        <v>65533</v>
      </c>
      <c r="E8722" s="7" t="n">
        <v>0</v>
      </c>
    </row>
    <row r="8723" spans="1:8">
      <c r="A8723" t="s">
        <v>4</v>
      </c>
      <c r="B8723" s="4" t="s">
        <v>5</v>
      </c>
      <c r="C8723" s="4" t="s">
        <v>10</v>
      </c>
      <c r="D8723" s="4" t="s">
        <v>24</v>
      </c>
      <c r="E8723" s="4" t="s">
        <v>24</v>
      </c>
      <c r="F8723" s="4" t="s">
        <v>24</v>
      </c>
      <c r="G8723" s="4" t="s">
        <v>10</v>
      </c>
      <c r="H8723" s="4" t="s">
        <v>10</v>
      </c>
    </row>
    <row r="8724" spans="1:8">
      <c r="A8724" t="n">
        <v>67842</v>
      </c>
      <c r="B8724" s="53" t="n">
        <v>60</v>
      </c>
      <c r="C8724" s="7" t="n">
        <v>4</v>
      </c>
      <c r="D8724" s="7" t="n">
        <v>0</v>
      </c>
      <c r="E8724" s="7" t="n">
        <v>0</v>
      </c>
      <c r="F8724" s="7" t="n">
        <v>0</v>
      </c>
      <c r="G8724" s="7" t="n">
        <v>0</v>
      </c>
      <c r="H8724" s="7" t="n">
        <v>1</v>
      </c>
    </row>
    <row r="8725" spans="1:8">
      <c r="A8725" t="s">
        <v>4</v>
      </c>
      <c r="B8725" s="4" t="s">
        <v>5</v>
      </c>
      <c r="C8725" s="4" t="s">
        <v>10</v>
      </c>
      <c r="D8725" s="4" t="s">
        <v>24</v>
      </c>
      <c r="E8725" s="4" t="s">
        <v>24</v>
      </c>
      <c r="F8725" s="4" t="s">
        <v>24</v>
      </c>
      <c r="G8725" s="4" t="s">
        <v>10</v>
      </c>
      <c r="H8725" s="4" t="s">
        <v>10</v>
      </c>
    </row>
    <row r="8726" spans="1:8">
      <c r="A8726" t="n">
        <v>67861</v>
      </c>
      <c r="B8726" s="53" t="n">
        <v>60</v>
      </c>
      <c r="C8726" s="7" t="n">
        <v>4</v>
      </c>
      <c r="D8726" s="7" t="n">
        <v>0</v>
      </c>
      <c r="E8726" s="7" t="n">
        <v>0</v>
      </c>
      <c r="F8726" s="7" t="n">
        <v>0</v>
      </c>
      <c r="G8726" s="7" t="n">
        <v>0</v>
      </c>
      <c r="H8726" s="7" t="n">
        <v>0</v>
      </c>
    </row>
    <row r="8727" spans="1:8">
      <c r="A8727" t="s">
        <v>4</v>
      </c>
      <c r="B8727" s="4" t="s">
        <v>5</v>
      </c>
      <c r="C8727" s="4" t="s">
        <v>10</v>
      </c>
      <c r="D8727" s="4" t="s">
        <v>10</v>
      </c>
      <c r="E8727" s="4" t="s">
        <v>10</v>
      </c>
    </row>
    <row r="8728" spans="1:8">
      <c r="A8728" t="n">
        <v>67880</v>
      </c>
      <c r="B8728" s="73" t="n">
        <v>61</v>
      </c>
      <c r="C8728" s="7" t="n">
        <v>4</v>
      </c>
      <c r="D8728" s="7" t="n">
        <v>65533</v>
      </c>
      <c r="E8728" s="7" t="n">
        <v>0</v>
      </c>
    </row>
    <row r="8729" spans="1:8">
      <c r="A8729" t="s">
        <v>4</v>
      </c>
      <c r="B8729" s="4" t="s">
        <v>5</v>
      </c>
      <c r="C8729" s="4" t="s">
        <v>10</v>
      </c>
      <c r="D8729" s="4" t="s">
        <v>24</v>
      </c>
      <c r="E8729" s="4" t="s">
        <v>24</v>
      </c>
      <c r="F8729" s="4" t="s">
        <v>24</v>
      </c>
      <c r="G8729" s="4" t="s">
        <v>10</v>
      </c>
      <c r="H8729" s="4" t="s">
        <v>10</v>
      </c>
    </row>
    <row r="8730" spans="1:8">
      <c r="A8730" t="n">
        <v>67887</v>
      </c>
      <c r="B8730" s="53" t="n">
        <v>60</v>
      </c>
      <c r="C8730" s="7" t="n">
        <v>16</v>
      </c>
      <c r="D8730" s="7" t="n">
        <v>0</v>
      </c>
      <c r="E8730" s="7" t="n">
        <v>0</v>
      </c>
      <c r="F8730" s="7" t="n">
        <v>0</v>
      </c>
      <c r="G8730" s="7" t="n">
        <v>0</v>
      </c>
      <c r="H8730" s="7" t="n">
        <v>1</v>
      </c>
    </row>
    <row r="8731" spans="1:8">
      <c r="A8731" t="s">
        <v>4</v>
      </c>
      <c r="B8731" s="4" t="s">
        <v>5</v>
      </c>
      <c r="C8731" s="4" t="s">
        <v>10</v>
      </c>
      <c r="D8731" s="4" t="s">
        <v>24</v>
      </c>
      <c r="E8731" s="4" t="s">
        <v>24</v>
      </c>
      <c r="F8731" s="4" t="s">
        <v>24</v>
      </c>
      <c r="G8731" s="4" t="s">
        <v>10</v>
      </c>
      <c r="H8731" s="4" t="s">
        <v>10</v>
      </c>
    </row>
    <row r="8732" spans="1:8">
      <c r="A8732" t="n">
        <v>67906</v>
      </c>
      <c r="B8732" s="53" t="n">
        <v>60</v>
      </c>
      <c r="C8732" s="7" t="n">
        <v>16</v>
      </c>
      <c r="D8732" s="7" t="n">
        <v>0</v>
      </c>
      <c r="E8732" s="7" t="n">
        <v>0</v>
      </c>
      <c r="F8732" s="7" t="n">
        <v>0</v>
      </c>
      <c r="G8732" s="7" t="n">
        <v>0</v>
      </c>
      <c r="H8732" s="7" t="n">
        <v>0</v>
      </c>
    </row>
    <row r="8733" spans="1:8">
      <c r="A8733" t="s">
        <v>4</v>
      </c>
      <c r="B8733" s="4" t="s">
        <v>5</v>
      </c>
      <c r="C8733" s="4" t="s">
        <v>10</v>
      </c>
      <c r="D8733" s="4" t="s">
        <v>10</v>
      </c>
      <c r="E8733" s="4" t="s">
        <v>10</v>
      </c>
    </row>
    <row r="8734" spans="1:8">
      <c r="A8734" t="n">
        <v>67925</v>
      </c>
      <c r="B8734" s="73" t="n">
        <v>61</v>
      </c>
      <c r="C8734" s="7" t="n">
        <v>16</v>
      </c>
      <c r="D8734" s="7" t="n">
        <v>65533</v>
      </c>
      <c r="E8734" s="7" t="n">
        <v>0</v>
      </c>
    </row>
    <row r="8735" spans="1:8">
      <c r="A8735" t="s">
        <v>4</v>
      </c>
      <c r="B8735" s="4" t="s">
        <v>5</v>
      </c>
      <c r="C8735" s="4" t="s">
        <v>10</v>
      </c>
      <c r="D8735" s="4" t="s">
        <v>24</v>
      </c>
      <c r="E8735" s="4" t="s">
        <v>24</v>
      </c>
      <c r="F8735" s="4" t="s">
        <v>24</v>
      </c>
      <c r="G8735" s="4" t="s">
        <v>10</v>
      </c>
      <c r="H8735" s="4" t="s">
        <v>10</v>
      </c>
    </row>
    <row r="8736" spans="1:8">
      <c r="A8736" t="n">
        <v>67932</v>
      </c>
      <c r="B8736" s="53" t="n">
        <v>60</v>
      </c>
      <c r="C8736" s="7" t="n">
        <v>7033</v>
      </c>
      <c r="D8736" s="7" t="n">
        <v>0</v>
      </c>
      <c r="E8736" s="7" t="n">
        <v>0</v>
      </c>
      <c r="F8736" s="7" t="n">
        <v>0</v>
      </c>
      <c r="G8736" s="7" t="n">
        <v>0</v>
      </c>
      <c r="H8736" s="7" t="n">
        <v>1</v>
      </c>
    </row>
    <row r="8737" spans="1:8">
      <c r="A8737" t="s">
        <v>4</v>
      </c>
      <c r="B8737" s="4" t="s">
        <v>5</v>
      </c>
      <c r="C8737" s="4" t="s">
        <v>10</v>
      </c>
      <c r="D8737" s="4" t="s">
        <v>24</v>
      </c>
      <c r="E8737" s="4" t="s">
        <v>24</v>
      </c>
      <c r="F8737" s="4" t="s">
        <v>24</v>
      </c>
      <c r="G8737" s="4" t="s">
        <v>10</v>
      </c>
      <c r="H8737" s="4" t="s">
        <v>10</v>
      </c>
    </row>
    <row r="8738" spans="1:8">
      <c r="A8738" t="n">
        <v>67951</v>
      </c>
      <c r="B8738" s="53" t="n">
        <v>60</v>
      </c>
      <c r="C8738" s="7" t="n">
        <v>7033</v>
      </c>
      <c r="D8738" s="7" t="n">
        <v>0</v>
      </c>
      <c r="E8738" s="7" t="n">
        <v>0</v>
      </c>
      <c r="F8738" s="7" t="n">
        <v>0</v>
      </c>
      <c r="G8738" s="7" t="n">
        <v>0</v>
      </c>
      <c r="H8738" s="7" t="n">
        <v>0</v>
      </c>
    </row>
    <row r="8739" spans="1:8">
      <c r="A8739" t="s">
        <v>4</v>
      </c>
      <c r="B8739" s="4" t="s">
        <v>5</v>
      </c>
      <c r="C8739" s="4" t="s">
        <v>10</v>
      </c>
      <c r="D8739" s="4" t="s">
        <v>10</v>
      </c>
      <c r="E8739" s="4" t="s">
        <v>10</v>
      </c>
    </row>
    <row r="8740" spans="1:8">
      <c r="A8740" t="n">
        <v>67970</v>
      </c>
      <c r="B8740" s="73" t="n">
        <v>61</v>
      </c>
      <c r="C8740" s="7" t="n">
        <v>7033</v>
      </c>
      <c r="D8740" s="7" t="n">
        <v>65533</v>
      </c>
      <c r="E8740" s="7" t="n">
        <v>0</v>
      </c>
    </row>
    <row r="8741" spans="1:8">
      <c r="A8741" t="s">
        <v>4</v>
      </c>
      <c r="B8741" s="4" t="s">
        <v>5</v>
      </c>
      <c r="C8741" s="4" t="s">
        <v>10</v>
      </c>
      <c r="D8741" s="4" t="s">
        <v>10</v>
      </c>
      <c r="E8741" s="4" t="s">
        <v>10</v>
      </c>
    </row>
    <row r="8742" spans="1:8">
      <c r="A8742" t="n">
        <v>67977</v>
      </c>
      <c r="B8742" s="73" t="n">
        <v>61</v>
      </c>
      <c r="C8742" s="7" t="n">
        <v>2</v>
      </c>
      <c r="D8742" s="7" t="n">
        <v>7008</v>
      </c>
      <c r="E8742" s="7" t="n">
        <v>1000</v>
      </c>
    </row>
    <row r="8743" spans="1:8">
      <c r="A8743" t="s">
        <v>4</v>
      </c>
      <c r="B8743" s="4" t="s">
        <v>5</v>
      </c>
      <c r="C8743" s="4" t="s">
        <v>10</v>
      </c>
      <c r="D8743" s="4" t="s">
        <v>10</v>
      </c>
      <c r="E8743" s="4" t="s">
        <v>10</v>
      </c>
    </row>
    <row r="8744" spans="1:8">
      <c r="A8744" t="n">
        <v>67984</v>
      </c>
      <c r="B8744" s="73" t="n">
        <v>61</v>
      </c>
      <c r="C8744" s="7" t="n">
        <v>7008</v>
      </c>
      <c r="D8744" s="7" t="n">
        <v>2</v>
      </c>
      <c r="E8744" s="7" t="n">
        <v>1000</v>
      </c>
    </row>
    <row r="8745" spans="1:8">
      <c r="A8745" t="s">
        <v>4</v>
      </c>
      <c r="B8745" s="4" t="s">
        <v>5</v>
      </c>
      <c r="C8745" s="4" t="s">
        <v>10</v>
      </c>
      <c r="D8745" s="4" t="s">
        <v>14</v>
      </c>
      <c r="E8745" s="4" t="s">
        <v>14</v>
      </c>
      <c r="F8745" s="4" t="s">
        <v>6</v>
      </c>
    </row>
    <row r="8746" spans="1:8">
      <c r="A8746" t="n">
        <v>67991</v>
      </c>
      <c r="B8746" s="61" t="n">
        <v>47</v>
      </c>
      <c r="C8746" s="7" t="n">
        <v>15</v>
      </c>
      <c r="D8746" s="7" t="n">
        <v>0</v>
      </c>
      <c r="E8746" s="7" t="n">
        <v>0</v>
      </c>
      <c r="F8746" s="7" t="s">
        <v>593</v>
      </c>
    </row>
    <row r="8747" spans="1:8">
      <c r="A8747" t="s">
        <v>4</v>
      </c>
      <c r="B8747" s="4" t="s">
        <v>5</v>
      </c>
      <c r="C8747" s="4" t="s">
        <v>10</v>
      </c>
      <c r="D8747" s="4" t="s">
        <v>14</v>
      </c>
      <c r="E8747" s="4" t="s">
        <v>14</v>
      </c>
      <c r="F8747" s="4" t="s">
        <v>6</v>
      </c>
    </row>
    <row r="8748" spans="1:8">
      <c r="A8748" t="n">
        <v>68012</v>
      </c>
      <c r="B8748" s="61" t="n">
        <v>47</v>
      </c>
      <c r="C8748" s="7" t="n">
        <v>7033</v>
      </c>
      <c r="D8748" s="7" t="n">
        <v>0</v>
      </c>
      <c r="E8748" s="7" t="n">
        <v>0</v>
      </c>
      <c r="F8748" s="7" t="s">
        <v>594</v>
      </c>
    </row>
    <row r="8749" spans="1:8">
      <c r="A8749" t="s">
        <v>4</v>
      </c>
      <c r="B8749" s="4" t="s">
        <v>5</v>
      </c>
      <c r="C8749" s="4" t="s">
        <v>10</v>
      </c>
      <c r="D8749" s="4" t="s">
        <v>14</v>
      </c>
      <c r="E8749" s="4" t="s">
        <v>6</v>
      </c>
      <c r="F8749" s="4" t="s">
        <v>24</v>
      </c>
      <c r="G8749" s="4" t="s">
        <v>24</v>
      </c>
      <c r="H8749" s="4" t="s">
        <v>24</v>
      </c>
    </row>
    <row r="8750" spans="1:8">
      <c r="A8750" t="n">
        <v>68033</v>
      </c>
      <c r="B8750" s="60" t="n">
        <v>48</v>
      </c>
      <c r="C8750" s="7" t="n">
        <v>7033</v>
      </c>
      <c r="D8750" s="7" t="n">
        <v>0</v>
      </c>
      <c r="E8750" s="7" t="s">
        <v>446</v>
      </c>
      <c r="F8750" s="7" t="n">
        <v>0</v>
      </c>
      <c r="G8750" s="7" t="n">
        <v>1</v>
      </c>
      <c r="H8750" s="7" t="n">
        <v>0</v>
      </c>
    </row>
    <row r="8751" spans="1:8">
      <c r="A8751" t="s">
        <v>4</v>
      </c>
      <c r="B8751" s="4" t="s">
        <v>5</v>
      </c>
      <c r="C8751" s="4" t="s">
        <v>14</v>
      </c>
      <c r="D8751" s="4" t="s">
        <v>10</v>
      </c>
      <c r="E8751" s="4" t="s">
        <v>10</v>
      </c>
      <c r="F8751" s="4" t="s">
        <v>6</v>
      </c>
      <c r="G8751" s="4" t="s">
        <v>6</v>
      </c>
    </row>
    <row r="8752" spans="1:8">
      <c r="A8752" t="n">
        <v>68060</v>
      </c>
      <c r="B8752" s="91" t="n">
        <v>128</v>
      </c>
      <c r="C8752" s="7" t="n">
        <v>1</v>
      </c>
      <c r="D8752" s="7" t="n">
        <v>7008</v>
      </c>
      <c r="E8752" s="7" t="n">
        <v>1650</v>
      </c>
      <c r="F8752" s="7" t="s">
        <v>13</v>
      </c>
      <c r="G8752" s="7" t="s">
        <v>13</v>
      </c>
    </row>
    <row r="8753" spans="1:8">
      <c r="A8753" t="s">
        <v>4</v>
      </c>
      <c r="B8753" s="4" t="s">
        <v>5</v>
      </c>
      <c r="C8753" s="4" t="s">
        <v>10</v>
      </c>
      <c r="D8753" s="4" t="s">
        <v>24</v>
      </c>
      <c r="E8753" s="4" t="s">
        <v>24</v>
      </c>
      <c r="F8753" s="4" t="s">
        <v>24</v>
      </c>
      <c r="G8753" s="4" t="s">
        <v>24</v>
      </c>
    </row>
    <row r="8754" spans="1:8">
      <c r="A8754" t="n">
        <v>68068</v>
      </c>
      <c r="B8754" s="51" t="n">
        <v>46</v>
      </c>
      <c r="C8754" s="7" t="n">
        <v>0</v>
      </c>
      <c r="D8754" s="7" t="n">
        <v>-98.5100021362305</v>
      </c>
      <c r="E8754" s="7" t="n">
        <v>0.509999990463257</v>
      </c>
      <c r="F8754" s="7" t="n">
        <v>145.660003662109</v>
      </c>
      <c r="G8754" s="7" t="n">
        <v>181.600006103516</v>
      </c>
    </row>
    <row r="8755" spans="1:8">
      <c r="A8755" t="s">
        <v>4</v>
      </c>
      <c r="B8755" s="4" t="s">
        <v>5</v>
      </c>
      <c r="C8755" s="4" t="s">
        <v>10</v>
      </c>
      <c r="D8755" s="4" t="s">
        <v>24</v>
      </c>
      <c r="E8755" s="4" t="s">
        <v>24</v>
      </c>
      <c r="F8755" s="4" t="s">
        <v>24</v>
      </c>
      <c r="G8755" s="4" t="s">
        <v>24</v>
      </c>
    </row>
    <row r="8756" spans="1:8">
      <c r="A8756" t="n">
        <v>68087</v>
      </c>
      <c r="B8756" s="51" t="n">
        <v>46</v>
      </c>
      <c r="C8756" s="7" t="n">
        <v>2</v>
      </c>
      <c r="D8756" s="7" t="n">
        <v>-67.4400024414063</v>
      </c>
      <c r="E8756" s="7" t="n">
        <v>-1.1599999666214</v>
      </c>
      <c r="F8756" s="7" t="n">
        <v>127.790000915527</v>
      </c>
      <c r="G8756" s="7" t="n">
        <v>117.300003051758</v>
      </c>
    </row>
    <row r="8757" spans="1:8">
      <c r="A8757" t="s">
        <v>4</v>
      </c>
      <c r="B8757" s="4" t="s">
        <v>5</v>
      </c>
      <c r="C8757" s="4" t="s">
        <v>10</v>
      </c>
      <c r="D8757" s="4" t="s">
        <v>24</v>
      </c>
      <c r="E8757" s="4" t="s">
        <v>24</v>
      </c>
      <c r="F8757" s="4" t="s">
        <v>24</v>
      </c>
      <c r="G8757" s="4" t="s">
        <v>24</v>
      </c>
    </row>
    <row r="8758" spans="1:8">
      <c r="A8758" t="n">
        <v>68106</v>
      </c>
      <c r="B8758" s="51" t="n">
        <v>46</v>
      </c>
      <c r="C8758" s="7" t="n">
        <v>4</v>
      </c>
      <c r="D8758" s="7" t="n">
        <v>-99.9800033569336</v>
      </c>
      <c r="E8758" s="7" t="n">
        <v>-1.1599999666214</v>
      </c>
      <c r="F8758" s="7" t="n">
        <v>141.490005493164</v>
      </c>
      <c r="G8758" s="7" t="n">
        <v>34.9000015258789</v>
      </c>
    </row>
    <row r="8759" spans="1:8">
      <c r="A8759" t="s">
        <v>4</v>
      </c>
      <c r="B8759" s="4" t="s">
        <v>5</v>
      </c>
      <c r="C8759" s="4" t="s">
        <v>10</v>
      </c>
      <c r="D8759" s="4" t="s">
        <v>24</v>
      </c>
      <c r="E8759" s="4" t="s">
        <v>24</v>
      </c>
      <c r="F8759" s="4" t="s">
        <v>24</v>
      </c>
      <c r="G8759" s="4" t="s">
        <v>24</v>
      </c>
    </row>
    <row r="8760" spans="1:8">
      <c r="A8760" t="n">
        <v>68125</v>
      </c>
      <c r="B8760" s="51" t="n">
        <v>46</v>
      </c>
      <c r="C8760" s="7" t="n">
        <v>7</v>
      </c>
      <c r="D8760" s="7" t="n">
        <v>-98.6399993896484</v>
      </c>
      <c r="E8760" s="7" t="n">
        <v>-1.14999997615814</v>
      </c>
      <c r="F8760" s="7" t="n">
        <v>140.729995727539</v>
      </c>
      <c r="G8760" s="7" t="n">
        <v>357.799987792969</v>
      </c>
    </row>
    <row r="8761" spans="1:8">
      <c r="A8761" t="s">
        <v>4</v>
      </c>
      <c r="B8761" s="4" t="s">
        <v>5</v>
      </c>
      <c r="C8761" s="4" t="s">
        <v>10</v>
      </c>
      <c r="D8761" s="4" t="s">
        <v>24</v>
      </c>
      <c r="E8761" s="4" t="s">
        <v>24</v>
      </c>
      <c r="F8761" s="4" t="s">
        <v>24</v>
      </c>
      <c r="G8761" s="4" t="s">
        <v>24</v>
      </c>
    </row>
    <row r="8762" spans="1:8">
      <c r="A8762" t="n">
        <v>68144</v>
      </c>
      <c r="B8762" s="51" t="n">
        <v>46</v>
      </c>
      <c r="C8762" s="7" t="n">
        <v>16</v>
      </c>
      <c r="D8762" s="7" t="n">
        <v>-99.5599975585938</v>
      </c>
      <c r="E8762" s="7" t="n">
        <v>-1.1599999666214</v>
      </c>
      <c r="F8762" s="7" t="n">
        <v>140.509994506836</v>
      </c>
      <c r="G8762" s="7" t="n">
        <v>15.3999996185303</v>
      </c>
    </row>
    <row r="8763" spans="1:8">
      <c r="A8763" t="s">
        <v>4</v>
      </c>
      <c r="B8763" s="4" t="s">
        <v>5</v>
      </c>
      <c r="C8763" s="4" t="s">
        <v>10</v>
      </c>
      <c r="D8763" s="4" t="s">
        <v>24</v>
      </c>
      <c r="E8763" s="4" t="s">
        <v>24</v>
      </c>
      <c r="F8763" s="4" t="s">
        <v>24</v>
      </c>
      <c r="G8763" s="4" t="s">
        <v>24</v>
      </c>
    </row>
    <row r="8764" spans="1:8">
      <c r="A8764" t="n">
        <v>68163</v>
      </c>
      <c r="B8764" s="51" t="n">
        <v>46</v>
      </c>
      <c r="C8764" s="7" t="n">
        <v>7033</v>
      </c>
      <c r="D8764" s="7" t="n">
        <v>-98.3000030517578</v>
      </c>
      <c r="E8764" s="7" t="n">
        <v>-1.1599999666214</v>
      </c>
      <c r="F8764" s="7" t="n">
        <v>146.259994506836</v>
      </c>
      <c r="G8764" s="7" t="n">
        <v>207</v>
      </c>
    </row>
    <row r="8765" spans="1:8">
      <c r="A8765" t="s">
        <v>4</v>
      </c>
      <c r="B8765" s="4" t="s">
        <v>5</v>
      </c>
      <c r="C8765" s="4" t="s">
        <v>10</v>
      </c>
      <c r="D8765" s="4" t="s">
        <v>24</v>
      </c>
      <c r="E8765" s="4" t="s">
        <v>24</v>
      </c>
      <c r="F8765" s="4" t="s">
        <v>24</v>
      </c>
      <c r="G8765" s="4" t="s">
        <v>24</v>
      </c>
    </row>
    <row r="8766" spans="1:8">
      <c r="A8766" t="n">
        <v>68182</v>
      </c>
      <c r="B8766" s="51" t="n">
        <v>46</v>
      </c>
      <c r="C8766" s="7" t="n">
        <v>7032</v>
      </c>
      <c r="D8766" s="7" t="n">
        <v>-98.5100021362305</v>
      </c>
      <c r="E8766" s="7" t="n">
        <v>0.509999990463257</v>
      </c>
      <c r="F8766" s="7" t="n">
        <v>145.660003662109</v>
      </c>
      <c r="G8766" s="7" t="n">
        <v>204.5</v>
      </c>
    </row>
    <row r="8767" spans="1:8">
      <c r="A8767" t="s">
        <v>4</v>
      </c>
      <c r="B8767" s="4" t="s">
        <v>5</v>
      </c>
      <c r="C8767" s="4" t="s">
        <v>10</v>
      </c>
      <c r="D8767" s="4" t="s">
        <v>24</v>
      </c>
      <c r="E8767" s="4" t="s">
        <v>24</v>
      </c>
      <c r="F8767" s="4" t="s">
        <v>24</v>
      </c>
      <c r="G8767" s="4" t="s">
        <v>24</v>
      </c>
    </row>
    <row r="8768" spans="1:8">
      <c r="A8768" t="n">
        <v>68201</v>
      </c>
      <c r="B8768" s="51" t="n">
        <v>46</v>
      </c>
      <c r="C8768" s="7" t="n">
        <v>7008</v>
      </c>
      <c r="D8768" s="7" t="n">
        <v>-58.2400016784668</v>
      </c>
      <c r="E8768" s="7" t="n">
        <v>-1.13999998569489</v>
      </c>
      <c r="F8768" s="7" t="n">
        <v>124.330001831055</v>
      </c>
      <c r="G8768" s="7" t="n">
        <v>286.700012207031</v>
      </c>
    </row>
    <row r="8769" spans="1:7">
      <c r="A8769" t="s">
        <v>4</v>
      </c>
      <c r="B8769" s="4" t="s">
        <v>5</v>
      </c>
      <c r="C8769" s="4" t="s">
        <v>10</v>
      </c>
      <c r="D8769" s="4" t="s">
        <v>24</v>
      </c>
      <c r="E8769" s="4" t="s">
        <v>24</v>
      </c>
      <c r="F8769" s="4" t="s">
        <v>24</v>
      </c>
      <c r="G8769" s="4" t="s">
        <v>24</v>
      </c>
    </row>
    <row r="8770" spans="1:7">
      <c r="A8770" t="n">
        <v>68220</v>
      </c>
      <c r="B8770" s="51" t="n">
        <v>46</v>
      </c>
      <c r="C8770" s="7" t="n">
        <v>1650</v>
      </c>
      <c r="D8770" s="7" t="n">
        <v>-53.1199989318848</v>
      </c>
      <c r="E8770" s="7" t="n">
        <v>-1.1599999666214</v>
      </c>
      <c r="F8770" s="7" t="n">
        <v>124.580001831055</v>
      </c>
      <c r="G8770" s="7" t="n">
        <v>283.799987792969</v>
      </c>
    </row>
    <row r="8771" spans="1:7">
      <c r="A8771" t="s">
        <v>4</v>
      </c>
      <c r="B8771" s="4" t="s">
        <v>5</v>
      </c>
      <c r="C8771" s="4" t="s">
        <v>10</v>
      </c>
      <c r="D8771" s="4" t="s">
        <v>24</v>
      </c>
      <c r="E8771" s="4" t="s">
        <v>24</v>
      </c>
      <c r="F8771" s="4" t="s">
        <v>24</v>
      </c>
      <c r="G8771" s="4" t="s">
        <v>24</v>
      </c>
    </row>
    <row r="8772" spans="1:7">
      <c r="A8772" t="n">
        <v>68239</v>
      </c>
      <c r="B8772" s="51" t="n">
        <v>46</v>
      </c>
      <c r="C8772" s="7" t="n">
        <v>1651</v>
      </c>
      <c r="D8772" s="7" t="n">
        <v>-55.4199981689453</v>
      </c>
      <c r="E8772" s="7" t="n">
        <v>-1.1599999666214</v>
      </c>
      <c r="F8772" s="7" t="n">
        <v>117.129997253418</v>
      </c>
      <c r="G8772" s="7" t="n">
        <v>284.700012207031</v>
      </c>
    </row>
    <row r="8773" spans="1:7">
      <c r="A8773" t="s">
        <v>4</v>
      </c>
      <c r="B8773" s="4" t="s">
        <v>5</v>
      </c>
      <c r="C8773" s="4" t="s">
        <v>10</v>
      </c>
      <c r="D8773" s="4" t="s">
        <v>24</v>
      </c>
      <c r="E8773" s="4" t="s">
        <v>24</v>
      </c>
      <c r="F8773" s="4" t="s">
        <v>24</v>
      </c>
      <c r="G8773" s="4" t="s">
        <v>24</v>
      </c>
    </row>
    <row r="8774" spans="1:7">
      <c r="A8774" t="n">
        <v>68258</v>
      </c>
      <c r="B8774" s="51" t="n">
        <v>46</v>
      </c>
      <c r="C8774" s="7" t="n">
        <v>1652</v>
      </c>
      <c r="D8774" s="7" t="n">
        <v>-59.5999984741211</v>
      </c>
      <c r="E8774" s="7" t="n">
        <v>-1.1599999666214</v>
      </c>
      <c r="F8774" s="7" t="n">
        <v>110.230003356934</v>
      </c>
      <c r="G8774" s="7" t="n">
        <v>286.899993896484</v>
      </c>
    </row>
    <row r="8775" spans="1:7">
      <c r="A8775" t="s">
        <v>4</v>
      </c>
      <c r="B8775" s="4" t="s">
        <v>5</v>
      </c>
      <c r="C8775" s="4" t="s">
        <v>10</v>
      </c>
      <c r="D8775" s="4" t="s">
        <v>24</v>
      </c>
      <c r="E8775" s="4" t="s">
        <v>24</v>
      </c>
      <c r="F8775" s="4" t="s">
        <v>24</v>
      </c>
      <c r="G8775" s="4" t="s">
        <v>24</v>
      </c>
    </row>
    <row r="8776" spans="1:7">
      <c r="A8776" t="n">
        <v>68277</v>
      </c>
      <c r="B8776" s="51" t="n">
        <v>46</v>
      </c>
      <c r="C8776" s="7" t="n">
        <v>1653</v>
      </c>
      <c r="D8776" s="7" t="n">
        <v>-65.4100036621094</v>
      </c>
      <c r="E8776" s="7" t="n">
        <v>-1.1599999666214</v>
      </c>
      <c r="F8776" s="7" t="n">
        <v>104.209999084473</v>
      </c>
      <c r="G8776" s="7" t="n">
        <v>287.799987792969</v>
      </c>
    </row>
    <row r="8777" spans="1:7">
      <c r="A8777" t="s">
        <v>4</v>
      </c>
      <c r="B8777" s="4" t="s">
        <v>5</v>
      </c>
      <c r="C8777" s="4" t="s">
        <v>10</v>
      </c>
      <c r="D8777" s="4" t="s">
        <v>24</v>
      </c>
      <c r="E8777" s="4" t="s">
        <v>24</v>
      </c>
      <c r="F8777" s="4" t="s">
        <v>24</v>
      </c>
      <c r="G8777" s="4" t="s">
        <v>24</v>
      </c>
    </row>
    <row r="8778" spans="1:7">
      <c r="A8778" t="n">
        <v>68296</v>
      </c>
      <c r="B8778" s="51" t="n">
        <v>46</v>
      </c>
      <c r="C8778" s="7" t="n">
        <v>1654</v>
      </c>
      <c r="D8778" s="7" t="n">
        <v>-71.9400024414063</v>
      </c>
      <c r="E8778" s="7" t="n">
        <v>-1.1599999666214</v>
      </c>
      <c r="F8778" s="7" t="n">
        <v>99.379997253418</v>
      </c>
      <c r="G8778" s="7" t="n">
        <v>289.600006103516</v>
      </c>
    </row>
    <row r="8779" spans="1:7">
      <c r="A8779" t="s">
        <v>4</v>
      </c>
      <c r="B8779" s="4" t="s">
        <v>5</v>
      </c>
      <c r="C8779" s="4" t="s">
        <v>10</v>
      </c>
      <c r="D8779" s="4" t="s">
        <v>9</v>
      </c>
    </row>
    <row r="8780" spans="1:7">
      <c r="A8780" t="n">
        <v>68315</v>
      </c>
      <c r="B8780" s="52" t="n">
        <v>43</v>
      </c>
      <c r="C8780" s="7" t="n">
        <v>0</v>
      </c>
      <c r="D8780" s="7" t="n">
        <v>512</v>
      </c>
    </row>
    <row r="8781" spans="1:7">
      <c r="A8781" t="s">
        <v>4</v>
      </c>
      <c r="B8781" s="4" t="s">
        <v>5</v>
      </c>
      <c r="C8781" s="4" t="s">
        <v>10</v>
      </c>
      <c r="D8781" s="4" t="s">
        <v>9</v>
      </c>
    </row>
    <row r="8782" spans="1:7">
      <c r="A8782" t="n">
        <v>68322</v>
      </c>
      <c r="B8782" s="52" t="n">
        <v>43</v>
      </c>
      <c r="C8782" s="7" t="n">
        <v>7032</v>
      </c>
      <c r="D8782" s="7" t="n">
        <v>512</v>
      </c>
    </row>
    <row r="8783" spans="1:7">
      <c r="A8783" t="s">
        <v>4</v>
      </c>
      <c r="B8783" s="4" t="s">
        <v>5</v>
      </c>
      <c r="C8783" s="4" t="s">
        <v>10</v>
      </c>
      <c r="D8783" s="4" t="s">
        <v>9</v>
      </c>
      <c r="E8783" s="4" t="s">
        <v>9</v>
      </c>
      <c r="F8783" s="4" t="s">
        <v>9</v>
      </c>
      <c r="G8783" s="4" t="s">
        <v>9</v>
      </c>
      <c r="H8783" s="4" t="s">
        <v>10</v>
      </c>
      <c r="I8783" s="4" t="s">
        <v>14</v>
      </c>
    </row>
    <row r="8784" spans="1:7">
      <c r="A8784" t="n">
        <v>68329</v>
      </c>
      <c r="B8784" s="87" t="n">
        <v>66</v>
      </c>
      <c r="C8784" s="7" t="n">
        <v>0</v>
      </c>
      <c r="D8784" s="7" t="n">
        <v>1065353216</v>
      </c>
      <c r="E8784" s="7" t="n">
        <v>1065353216</v>
      </c>
      <c r="F8784" s="7" t="n">
        <v>1065353216</v>
      </c>
      <c r="G8784" s="7" t="n">
        <v>0</v>
      </c>
      <c r="H8784" s="7" t="n">
        <v>0</v>
      </c>
      <c r="I8784" s="7" t="n">
        <v>0</v>
      </c>
    </row>
    <row r="8785" spans="1:9">
      <c r="A8785" t="s">
        <v>4</v>
      </c>
      <c r="B8785" s="4" t="s">
        <v>5</v>
      </c>
      <c r="C8785" s="4" t="s">
        <v>10</v>
      </c>
      <c r="D8785" s="4" t="s">
        <v>9</v>
      </c>
      <c r="E8785" s="4" t="s">
        <v>9</v>
      </c>
      <c r="F8785" s="4" t="s">
        <v>9</v>
      </c>
      <c r="G8785" s="4" t="s">
        <v>9</v>
      </c>
      <c r="H8785" s="4" t="s">
        <v>10</v>
      </c>
      <c r="I8785" s="4" t="s">
        <v>14</v>
      </c>
    </row>
    <row r="8786" spans="1:9">
      <c r="A8786" t="n">
        <v>68351</v>
      </c>
      <c r="B8786" s="87" t="n">
        <v>66</v>
      </c>
      <c r="C8786" s="7" t="n">
        <v>7032</v>
      </c>
      <c r="D8786" s="7" t="n">
        <v>1065353216</v>
      </c>
      <c r="E8786" s="7" t="n">
        <v>1065353216</v>
      </c>
      <c r="F8786" s="7" t="n">
        <v>1065353216</v>
      </c>
      <c r="G8786" s="7" t="n">
        <v>0</v>
      </c>
      <c r="H8786" s="7" t="n">
        <v>0</v>
      </c>
      <c r="I8786" s="7" t="n">
        <v>0</v>
      </c>
    </row>
    <row r="8787" spans="1:9">
      <c r="A8787" t="s">
        <v>4</v>
      </c>
      <c r="B8787" s="4" t="s">
        <v>5</v>
      </c>
      <c r="C8787" s="4" t="s">
        <v>10</v>
      </c>
      <c r="D8787" s="4" t="s">
        <v>9</v>
      </c>
    </row>
    <row r="8788" spans="1:9">
      <c r="A8788" t="n">
        <v>68373</v>
      </c>
      <c r="B8788" s="79" t="n">
        <v>44</v>
      </c>
      <c r="C8788" s="7" t="n">
        <v>0</v>
      </c>
      <c r="D8788" s="7" t="n">
        <v>128</v>
      </c>
    </row>
    <row r="8789" spans="1:9">
      <c r="A8789" t="s">
        <v>4</v>
      </c>
      <c r="B8789" s="4" t="s">
        <v>5</v>
      </c>
      <c r="C8789" s="4" t="s">
        <v>10</v>
      </c>
      <c r="D8789" s="4" t="s">
        <v>9</v>
      </c>
    </row>
    <row r="8790" spans="1:9">
      <c r="A8790" t="n">
        <v>68380</v>
      </c>
      <c r="B8790" s="79" t="n">
        <v>44</v>
      </c>
      <c r="C8790" s="7" t="n">
        <v>7032</v>
      </c>
      <c r="D8790" s="7" t="n">
        <v>128</v>
      </c>
    </row>
    <row r="8791" spans="1:9">
      <c r="A8791" t="s">
        <v>4</v>
      </c>
      <c r="B8791" s="4" t="s">
        <v>5</v>
      </c>
      <c r="C8791" s="4" t="s">
        <v>10</v>
      </c>
      <c r="D8791" s="4" t="s">
        <v>9</v>
      </c>
    </row>
    <row r="8792" spans="1:9">
      <c r="A8792" t="n">
        <v>68387</v>
      </c>
      <c r="B8792" s="52" t="n">
        <v>43</v>
      </c>
      <c r="C8792" s="7" t="n">
        <v>15</v>
      </c>
      <c r="D8792" s="7" t="n">
        <v>128</v>
      </c>
    </row>
    <row r="8793" spans="1:9">
      <c r="A8793" t="s">
        <v>4</v>
      </c>
      <c r="B8793" s="4" t="s">
        <v>5</v>
      </c>
      <c r="C8793" s="4" t="s">
        <v>14</v>
      </c>
      <c r="D8793" s="4" t="s">
        <v>10</v>
      </c>
      <c r="E8793" s="4" t="s">
        <v>6</v>
      </c>
      <c r="F8793" s="4" t="s">
        <v>6</v>
      </c>
      <c r="G8793" s="4" t="s">
        <v>6</v>
      </c>
      <c r="H8793" s="4" t="s">
        <v>6</v>
      </c>
    </row>
    <row r="8794" spans="1:9">
      <c r="A8794" t="n">
        <v>68394</v>
      </c>
      <c r="B8794" s="57" t="n">
        <v>51</v>
      </c>
      <c r="C8794" s="7" t="n">
        <v>3</v>
      </c>
      <c r="D8794" s="7" t="n">
        <v>0</v>
      </c>
      <c r="E8794" s="7" t="s">
        <v>167</v>
      </c>
      <c r="F8794" s="7" t="s">
        <v>168</v>
      </c>
      <c r="G8794" s="7" t="s">
        <v>169</v>
      </c>
      <c r="H8794" s="7" t="s">
        <v>170</v>
      </c>
    </row>
    <row r="8795" spans="1:9">
      <c r="A8795" t="s">
        <v>4</v>
      </c>
      <c r="B8795" s="4" t="s">
        <v>5</v>
      </c>
      <c r="C8795" s="4" t="s">
        <v>10</v>
      </c>
    </row>
    <row r="8796" spans="1:9">
      <c r="A8796" t="n">
        <v>68423</v>
      </c>
      <c r="B8796" s="41" t="n">
        <v>16</v>
      </c>
      <c r="C8796" s="7" t="n">
        <v>2000</v>
      </c>
    </row>
    <row r="8797" spans="1:9">
      <c r="A8797" t="s">
        <v>4</v>
      </c>
      <c r="B8797" s="4" t="s">
        <v>5</v>
      </c>
      <c r="C8797" s="4" t="s">
        <v>14</v>
      </c>
      <c r="D8797" s="4" t="s">
        <v>10</v>
      </c>
      <c r="E8797" s="4" t="s">
        <v>24</v>
      </c>
    </row>
    <row r="8798" spans="1:9">
      <c r="A8798" t="n">
        <v>68426</v>
      </c>
      <c r="B8798" s="37" t="n">
        <v>58</v>
      </c>
      <c r="C8798" s="7" t="n">
        <v>100</v>
      </c>
      <c r="D8798" s="7" t="n">
        <v>1000</v>
      </c>
      <c r="E8798" s="7" t="n">
        <v>1</v>
      </c>
    </row>
    <row r="8799" spans="1:9">
      <c r="A8799" t="s">
        <v>4</v>
      </c>
      <c r="B8799" s="4" t="s">
        <v>5</v>
      </c>
      <c r="C8799" s="4" t="s">
        <v>14</v>
      </c>
      <c r="D8799" s="4" t="s">
        <v>10</v>
      </c>
    </row>
    <row r="8800" spans="1:9">
      <c r="A8800" t="n">
        <v>68434</v>
      </c>
      <c r="B8800" s="37" t="n">
        <v>58</v>
      </c>
      <c r="C8800" s="7" t="n">
        <v>255</v>
      </c>
      <c r="D8800" s="7" t="n">
        <v>0</v>
      </c>
    </row>
    <row r="8801" spans="1:9">
      <c r="A8801" t="s">
        <v>4</v>
      </c>
      <c r="B8801" s="4" t="s">
        <v>5</v>
      </c>
      <c r="C8801" s="4" t="s">
        <v>14</v>
      </c>
      <c r="D8801" s="4" t="s">
        <v>10</v>
      </c>
      <c r="E8801" s="4" t="s">
        <v>10</v>
      </c>
      <c r="F8801" s="4" t="s">
        <v>10</v>
      </c>
      <c r="G8801" s="4" t="s">
        <v>10</v>
      </c>
      <c r="H8801" s="4" t="s">
        <v>10</v>
      </c>
      <c r="I8801" s="4" t="s">
        <v>6</v>
      </c>
      <c r="J8801" s="4" t="s">
        <v>24</v>
      </c>
      <c r="K8801" s="4" t="s">
        <v>24</v>
      </c>
      <c r="L8801" s="4" t="s">
        <v>24</v>
      </c>
      <c r="M8801" s="4" t="s">
        <v>9</v>
      </c>
      <c r="N8801" s="4" t="s">
        <v>9</v>
      </c>
      <c r="O8801" s="4" t="s">
        <v>24</v>
      </c>
      <c r="P8801" s="4" t="s">
        <v>24</v>
      </c>
      <c r="Q8801" s="4" t="s">
        <v>24</v>
      </c>
      <c r="R8801" s="4" t="s">
        <v>24</v>
      </c>
      <c r="S8801" s="4" t="s">
        <v>14</v>
      </c>
    </row>
    <row r="8802" spans="1:9">
      <c r="A8802" t="n">
        <v>68438</v>
      </c>
      <c r="B8802" s="26" t="n">
        <v>39</v>
      </c>
      <c r="C8802" s="7" t="n">
        <v>12</v>
      </c>
      <c r="D8802" s="7" t="n">
        <v>65533</v>
      </c>
      <c r="E8802" s="7" t="n">
        <v>201</v>
      </c>
      <c r="F8802" s="7" t="n">
        <v>0</v>
      </c>
      <c r="G8802" s="7" t="n">
        <v>0</v>
      </c>
      <c r="H8802" s="7" t="n">
        <v>259</v>
      </c>
      <c r="I8802" s="7" t="s">
        <v>13</v>
      </c>
      <c r="J8802" s="7" t="n">
        <v>0</v>
      </c>
      <c r="K8802" s="7" t="n">
        <v>0.800000011920929</v>
      </c>
      <c r="L8802" s="7" t="n">
        <v>0</v>
      </c>
      <c r="M8802" s="7" t="n">
        <v>0</v>
      </c>
      <c r="N8802" s="7" t="n">
        <v>0</v>
      </c>
      <c r="O8802" s="7" t="n">
        <v>0</v>
      </c>
      <c r="P8802" s="7" t="n">
        <v>1.39999997615814</v>
      </c>
      <c r="Q8802" s="7" t="n">
        <v>1.39999997615814</v>
      </c>
      <c r="R8802" s="7" t="n">
        <v>1.39999997615814</v>
      </c>
      <c r="S8802" s="7" t="n">
        <v>100</v>
      </c>
    </row>
    <row r="8803" spans="1:9">
      <c r="A8803" t="s">
        <v>4</v>
      </c>
      <c r="B8803" s="4" t="s">
        <v>5</v>
      </c>
      <c r="C8803" s="4" t="s">
        <v>14</v>
      </c>
      <c r="D8803" s="4" t="s">
        <v>10</v>
      </c>
      <c r="E8803" s="4" t="s">
        <v>24</v>
      </c>
      <c r="F8803" s="4" t="s">
        <v>10</v>
      </c>
      <c r="G8803" s="4" t="s">
        <v>9</v>
      </c>
      <c r="H8803" s="4" t="s">
        <v>9</v>
      </c>
      <c r="I8803" s="4" t="s">
        <v>10</v>
      </c>
      <c r="J8803" s="4" t="s">
        <v>10</v>
      </c>
      <c r="K8803" s="4" t="s">
        <v>9</v>
      </c>
      <c r="L8803" s="4" t="s">
        <v>9</v>
      </c>
      <c r="M8803" s="4" t="s">
        <v>9</v>
      </c>
      <c r="N8803" s="4" t="s">
        <v>9</v>
      </c>
      <c r="O8803" s="4" t="s">
        <v>6</v>
      </c>
    </row>
    <row r="8804" spans="1:9">
      <c r="A8804" t="n">
        <v>68488</v>
      </c>
      <c r="B8804" s="11" t="n">
        <v>50</v>
      </c>
      <c r="C8804" s="7" t="n">
        <v>0</v>
      </c>
      <c r="D8804" s="7" t="n">
        <v>4407</v>
      </c>
      <c r="E8804" s="7" t="n">
        <v>0.800000011920929</v>
      </c>
      <c r="F8804" s="7" t="n">
        <v>0</v>
      </c>
      <c r="G8804" s="7" t="n">
        <v>0</v>
      </c>
      <c r="H8804" s="7" t="n">
        <v>0</v>
      </c>
      <c r="I8804" s="7" t="n">
        <v>0</v>
      </c>
      <c r="J8804" s="7" t="n">
        <v>65533</v>
      </c>
      <c r="K8804" s="7" t="n">
        <v>0</v>
      </c>
      <c r="L8804" s="7" t="n">
        <v>0</v>
      </c>
      <c r="M8804" s="7" t="n">
        <v>0</v>
      </c>
      <c r="N8804" s="7" t="n">
        <v>0</v>
      </c>
      <c r="O8804" s="7" t="s">
        <v>13</v>
      </c>
    </row>
    <row r="8805" spans="1:9">
      <c r="A8805" t="s">
        <v>4</v>
      </c>
      <c r="B8805" s="4" t="s">
        <v>5</v>
      </c>
      <c r="C8805" s="4" t="s">
        <v>10</v>
      </c>
      <c r="D8805" s="4" t="s">
        <v>24</v>
      </c>
      <c r="E8805" s="4" t="s">
        <v>24</v>
      </c>
      <c r="F8805" s="4" t="s">
        <v>24</v>
      </c>
      <c r="G8805" s="4" t="s">
        <v>24</v>
      </c>
    </row>
    <row r="8806" spans="1:9">
      <c r="A8806" t="n">
        <v>68527</v>
      </c>
      <c r="B8806" s="88" t="n">
        <v>131</v>
      </c>
      <c r="C8806" s="7" t="n">
        <v>0</v>
      </c>
      <c r="D8806" s="7" t="n">
        <v>1</v>
      </c>
      <c r="E8806" s="7" t="n">
        <v>0.100000001490116</v>
      </c>
      <c r="F8806" s="7" t="n">
        <v>2</v>
      </c>
      <c r="G8806" s="7" t="n">
        <v>0.25</v>
      </c>
    </row>
    <row r="8807" spans="1:9">
      <c r="A8807" t="s">
        <v>4</v>
      </c>
      <c r="B8807" s="4" t="s">
        <v>5</v>
      </c>
      <c r="C8807" s="4" t="s">
        <v>10</v>
      </c>
      <c r="D8807" s="4" t="s">
        <v>10</v>
      </c>
      <c r="E8807" s="4" t="s">
        <v>24</v>
      </c>
      <c r="F8807" s="4" t="s">
        <v>24</v>
      </c>
      <c r="G8807" s="4" t="s">
        <v>24</v>
      </c>
      <c r="H8807" s="4" t="s">
        <v>24</v>
      </c>
      <c r="I8807" s="4" t="s">
        <v>14</v>
      </c>
      <c r="J8807" s="4" t="s">
        <v>10</v>
      </c>
    </row>
    <row r="8808" spans="1:9">
      <c r="A8808" t="n">
        <v>68546</v>
      </c>
      <c r="B8808" s="75" t="n">
        <v>55</v>
      </c>
      <c r="C8808" s="7" t="n">
        <v>0</v>
      </c>
      <c r="D8808" s="7" t="n">
        <v>65533</v>
      </c>
      <c r="E8808" s="7" t="n">
        <v>-99.2399978637695</v>
      </c>
      <c r="F8808" s="7" t="n">
        <v>-1.1599999666214</v>
      </c>
      <c r="G8808" s="7" t="n">
        <v>142.899993896484</v>
      </c>
      <c r="H8808" s="7" t="n">
        <v>4</v>
      </c>
      <c r="I8808" s="7" t="n">
        <v>0</v>
      </c>
      <c r="J8808" s="7" t="n">
        <v>1</v>
      </c>
    </row>
    <row r="8809" spans="1:9">
      <c r="A8809" t="s">
        <v>4</v>
      </c>
      <c r="B8809" s="4" t="s">
        <v>5</v>
      </c>
      <c r="C8809" s="4" t="s">
        <v>10</v>
      </c>
    </row>
    <row r="8810" spans="1:9">
      <c r="A8810" t="n">
        <v>68570</v>
      </c>
      <c r="B8810" s="41" t="n">
        <v>16</v>
      </c>
      <c r="C8810" s="7" t="n">
        <v>400</v>
      </c>
    </row>
    <row r="8811" spans="1:9">
      <c r="A8811" t="s">
        <v>4</v>
      </c>
      <c r="B8811" s="4" t="s">
        <v>5</v>
      </c>
      <c r="C8811" s="4" t="s">
        <v>14</v>
      </c>
      <c r="D8811" s="4" t="s">
        <v>10</v>
      </c>
      <c r="E8811" s="4" t="s">
        <v>10</v>
      </c>
      <c r="F8811" s="4" t="s">
        <v>10</v>
      </c>
      <c r="G8811" s="4" t="s">
        <v>10</v>
      </c>
      <c r="H8811" s="4" t="s">
        <v>10</v>
      </c>
      <c r="I8811" s="4" t="s">
        <v>6</v>
      </c>
      <c r="J8811" s="4" t="s">
        <v>24</v>
      </c>
      <c r="K8811" s="4" t="s">
        <v>24</v>
      </c>
      <c r="L8811" s="4" t="s">
        <v>24</v>
      </c>
      <c r="M8811" s="4" t="s">
        <v>9</v>
      </c>
      <c r="N8811" s="4" t="s">
        <v>9</v>
      </c>
      <c r="O8811" s="4" t="s">
        <v>24</v>
      </c>
      <c r="P8811" s="4" t="s">
        <v>24</v>
      </c>
      <c r="Q8811" s="4" t="s">
        <v>24</v>
      </c>
      <c r="R8811" s="4" t="s">
        <v>24</v>
      </c>
      <c r="S8811" s="4" t="s">
        <v>14</v>
      </c>
    </row>
    <row r="8812" spans="1:9">
      <c r="A8812" t="n">
        <v>68573</v>
      </c>
      <c r="B8812" s="26" t="n">
        <v>39</v>
      </c>
      <c r="C8812" s="7" t="n">
        <v>12</v>
      </c>
      <c r="D8812" s="7" t="n">
        <v>65533</v>
      </c>
      <c r="E8812" s="7" t="n">
        <v>201</v>
      </c>
      <c r="F8812" s="7" t="n">
        <v>0</v>
      </c>
      <c r="G8812" s="7" t="n">
        <v>7032</v>
      </c>
      <c r="H8812" s="7" t="n">
        <v>259</v>
      </c>
      <c r="I8812" s="7" t="s">
        <v>13</v>
      </c>
      <c r="J8812" s="7" t="n">
        <v>0</v>
      </c>
      <c r="K8812" s="7" t="n">
        <v>0.699999988079071</v>
      </c>
      <c r="L8812" s="7" t="n">
        <v>0</v>
      </c>
      <c r="M8812" s="7" t="n">
        <v>0</v>
      </c>
      <c r="N8812" s="7" t="n">
        <v>0</v>
      </c>
      <c r="O8812" s="7" t="n">
        <v>0</v>
      </c>
      <c r="P8812" s="7" t="n">
        <v>0.800000011920929</v>
      </c>
      <c r="Q8812" s="7" t="n">
        <v>0.800000011920929</v>
      </c>
      <c r="R8812" s="7" t="n">
        <v>0.800000011920929</v>
      </c>
      <c r="S8812" s="7" t="n">
        <v>101</v>
      </c>
    </row>
    <row r="8813" spans="1:9">
      <c r="A8813" t="s">
        <v>4</v>
      </c>
      <c r="B8813" s="4" t="s">
        <v>5</v>
      </c>
      <c r="C8813" s="4" t="s">
        <v>10</v>
      </c>
      <c r="D8813" s="4" t="s">
        <v>24</v>
      </c>
      <c r="E8813" s="4" t="s">
        <v>24</v>
      </c>
      <c r="F8813" s="4" t="s">
        <v>24</v>
      </c>
      <c r="G8813" s="4" t="s">
        <v>24</v>
      </c>
    </row>
    <row r="8814" spans="1:9">
      <c r="A8814" t="n">
        <v>68623</v>
      </c>
      <c r="B8814" s="88" t="n">
        <v>131</v>
      </c>
      <c r="C8814" s="7" t="n">
        <v>7032</v>
      </c>
      <c r="D8814" s="7" t="n">
        <v>1</v>
      </c>
      <c r="E8814" s="7" t="n">
        <v>0.100000001490116</v>
      </c>
      <c r="F8814" s="7" t="n">
        <v>2</v>
      </c>
      <c r="G8814" s="7" t="n">
        <v>0.25</v>
      </c>
    </row>
    <row r="8815" spans="1:9">
      <c r="A8815" t="s">
        <v>4</v>
      </c>
      <c r="B8815" s="4" t="s">
        <v>5</v>
      </c>
      <c r="C8815" s="4" t="s">
        <v>10</v>
      </c>
      <c r="D8815" s="4" t="s">
        <v>10</v>
      </c>
      <c r="E8815" s="4" t="s">
        <v>24</v>
      </c>
      <c r="F8815" s="4" t="s">
        <v>24</v>
      </c>
      <c r="G8815" s="4" t="s">
        <v>24</v>
      </c>
      <c r="H8815" s="4" t="s">
        <v>24</v>
      </c>
      <c r="I8815" s="4" t="s">
        <v>14</v>
      </c>
      <c r="J8815" s="4" t="s">
        <v>10</v>
      </c>
    </row>
    <row r="8816" spans="1:9">
      <c r="A8816" t="n">
        <v>68642</v>
      </c>
      <c r="B8816" s="75" t="n">
        <v>55</v>
      </c>
      <c r="C8816" s="7" t="n">
        <v>7032</v>
      </c>
      <c r="D8816" s="7" t="n">
        <v>65533</v>
      </c>
      <c r="E8816" s="7" t="n">
        <v>-98.4700012207031</v>
      </c>
      <c r="F8816" s="7" t="n">
        <v>-1.1599999666214</v>
      </c>
      <c r="G8816" s="7" t="n">
        <v>142.970001220703</v>
      </c>
      <c r="H8816" s="7" t="n">
        <v>4</v>
      </c>
      <c r="I8816" s="7" t="n">
        <v>0</v>
      </c>
      <c r="J8816" s="7" t="n">
        <v>1</v>
      </c>
    </row>
    <row r="8817" spans="1:19">
      <c r="A8817" t="s">
        <v>4</v>
      </c>
      <c r="B8817" s="4" t="s">
        <v>5</v>
      </c>
      <c r="C8817" s="4" t="s">
        <v>10</v>
      </c>
      <c r="D8817" s="4" t="s">
        <v>14</v>
      </c>
    </row>
    <row r="8818" spans="1:19">
      <c r="A8818" t="n">
        <v>68666</v>
      </c>
      <c r="B8818" s="76" t="n">
        <v>56</v>
      </c>
      <c r="C8818" s="7" t="n">
        <v>0</v>
      </c>
      <c r="D8818" s="7" t="n">
        <v>0</v>
      </c>
    </row>
    <row r="8819" spans="1:19">
      <c r="A8819" t="s">
        <v>4</v>
      </c>
      <c r="B8819" s="4" t="s">
        <v>5</v>
      </c>
      <c r="C8819" s="4" t="s">
        <v>10</v>
      </c>
      <c r="D8819" s="4" t="s">
        <v>9</v>
      </c>
    </row>
    <row r="8820" spans="1:19">
      <c r="A8820" t="n">
        <v>68670</v>
      </c>
      <c r="B8820" s="79" t="n">
        <v>44</v>
      </c>
      <c r="C8820" s="7" t="n">
        <v>0</v>
      </c>
      <c r="D8820" s="7" t="n">
        <v>512</v>
      </c>
    </row>
    <row r="8821" spans="1:19">
      <c r="A8821" t="s">
        <v>4</v>
      </c>
      <c r="B8821" s="4" t="s">
        <v>5</v>
      </c>
      <c r="C8821" s="4" t="s">
        <v>14</v>
      </c>
      <c r="D8821" s="4" t="s">
        <v>10</v>
      </c>
      <c r="E8821" s="4" t="s">
        <v>14</v>
      </c>
    </row>
    <row r="8822" spans="1:19">
      <c r="A8822" t="n">
        <v>68677</v>
      </c>
      <c r="B8822" s="26" t="n">
        <v>39</v>
      </c>
      <c r="C8822" s="7" t="n">
        <v>14</v>
      </c>
      <c r="D8822" s="7" t="n">
        <v>65533</v>
      </c>
      <c r="E8822" s="7" t="n">
        <v>100</v>
      </c>
    </row>
    <row r="8823" spans="1:19">
      <c r="A8823" t="s">
        <v>4</v>
      </c>
      <c r="B8823" s="4" t="s">
        <v>5</v>
      </c>
      <c r="C8823" s="4" t="s">
        <v>14</v>
      </c>
      <c r="D8823" s="4" t="s">
        <v>10</v>
      </c>
      <c r="E8823" s="4" t="s">
        <v>10</v>
      </c>
      <c r="F8823" s="4" t="s">
        <v>10</v>
      </c>
      <c r="G8823" s="4" t="s">
        <v>10</v>
      </c>
      <c r="H8823" s="4" t="s">
        <v>10</v>
      </c>
      <c r="I8823" s="4" t="s">
        <v>6</v>
      </c>
      <c r="J8823" s="4" t="s">
        <v>24</v>
      </c>
      <c r="K8823" s="4" t="s">
        <v>24</v>
      </c>
      <c r="L8823" s="4" t="s">
        <v>24</v>
      </c>
      <c r="M8823" s="4" t="s">
        <v>9</v>
      </c>
      <c r="N8823" s="4" t="s">
        <v>9</v>
      </c>
      <c r="O8823" s="4" t="s">
        <v>24</v>
      </c>
      <c r="P8823" s="4" t="s">
        <v>24</v>
      </c>
      <c r="Q8823" s="4" t="s">
        <v>24</v>
      </c>
      <c r="R8823" s="4" t="s">
        <v>24</v>
      </c>
      <c r="S8823" s="4" t="s">
        <v>14</v>
      </c>
    </row>
    <row r="8824" spans="1:19">
      <c r="A8824" t="n">
        <v>68682</v>
      </c>
      <c r="B8824" s="26" t="n">
        <v>39</v>
      </c>
      <c r="C8824" s="7" t="n">
        <v>12</v>
      </c>
      <c r="D8824" s="7" t="n">
        <v>65533</v>
      </c>
      <c r="E8824" s="7" t="n">
        <v>203</v>
      </c>
      <c r="F8824" s="7" t="n">
        <v>0</v>
      </c>
      <c r="G8824" s="7" t="n">
        <v>0</v>
      </c>
      <c r="H8824" s="7" t="n">
        <v>259</v>
      </c>
      <c r="I8824" s="7" t="s">
        <v>13</v>
      </c>
      <c r="J8824" s="7" t="n">
        <v>0</v>
      </c>
      <c r="K8824" s="7" t="n">
        <v>1.10000002384186</v>
      </c>
      <c r="L8824" s="7" t="n">
        <v>0</v>
      </c>
      <c r="M8824" s="7" t="n">
        <v>0</v>
      </c>
      <c r="N8824" s="7" t="n">
        <v>0</v>
      </c>
      <c r="O8824" s="7" t="n">
        <v>0</v>
      </c>
      <c r="P8824" s="7" t="n">
        <v>1</v>
      </c>
      <c r="Q8824" s="7" t="n">
        <v>1</v>
      </c>
      <c r="R8824" s="7" t="n">
        <v>1</v>
      </c>
      <c r="S8824" s="7" t="n">
        <v>255</v>
      </c>
    </row>
    <row r="8825" spans="1:19">
      <c r="A8825" t="s">
        <v>4</v>
      </c>
      <c r="B8825" s="4" t="s">
        <v>5</v>
      </c>
      <c r="C8825" s="4" t="s">
        <v>14</v>
      </c>
      <c r="D8825" s="4" t="s">
        <v>10</v>
      </c>
      <c r="E8825" s="4" t="s">
        <v>24</v>
      </c>
      <c r="F8825" s="4" t="s">
        <v>10</v>
      </c>
      <c r="G8825" s="4" t="s">
        <v>9</v>
      </c>
      <c r="H8825" s="4" t="s">
        <v>9</v>
      </c>
      <c r="I8825" s="4" t="s">
        <v>10</v>
      </c>
      <c r="J8825" s="4" t="s">
        <v>10</v>
      </c>
      <c r="K8825" s="4" t="s">
        <v>9</v>
      </c>
      <c r="L8825" s="4" t="s">
        <v>9</v>
      </c>
      <c r="M8825" s="4" t="s">
        <v>9</v>
      </c>
      <c r="N8825" s="4" t="s">
        <v>9</v>
      </c>
      <c r="O8825" s="4" t="s">
        <v>6</v>
      </c>
    </row>
    <row r="8826" spans="1:19">
      <c r="A8826" t="n">
        <v>68732</v>
      </c>
      <c r="B8826" s="11" t="n">
        <v>50</v>
      </c>
      <c r="C8826" s="7" t="n">
        <v>0</v>
      </c>
      <c r="D8826" s="7" t="n">
        <v>4120</v>
      </c>
      <c r="E8826" s="7" t="n">
        <v>0.800000011920929</v>
      </c>
      <c r="F8826" s="7" t="n">
        <v>0</v>
      </c>
      <c r="G8826" s="7" t="n">
        <v>0</v>
      </c>
      <c r="H8826" s="7" t="n">
        <v>0</v>
      </c>
      <c r="I8826" s="7" t="n">
        <v>0</v>
      </c>
      <c r="J8826" s="7" t="n">
        <v>65533</v>
      </c>
      <c r="K8826" s="7" t="n">
        <v>0</v>
      </c>
      <c r="L8826" s="7" t="n">
        <v>0</v>
      </c>
      <c r="M8826" s="7" t="n">
        <v>0</v>
      </c>
      <c r="N8826" s="7" t="n">
        <v>0</v>
      </c>
      <c r="O8826" s="7" t="s">
        <v>13</v>
      </c>
    </row>
    <row r="8827" spans="1:19">
      <c r="A8827" t="s">
        <v>4</v>
      </c>
      <c r="B8827" s="4" t="s">
        <v>5</v>
      </c>
      <c r="C8827" s="4" t="s">
        <v>10</v>
      </c>
      <c r="D8827" s="4" t="s">
        <v>9</v>
      </c>
      <c r="E8827" s="4" t="s">
        <v>9</v>
      </c>
      <c r="F8827" s="4" t="s">
        <v>9</v>
      </c>
      <c r="G8827" s="4" t="s">
        <v>9</v>
      </c>
      <c r="H8827" s="4" t="s">
        <v>10</v>
      </c>
      <c r="I8827" s="4" t="s">
        <v>14</v>
      </c>
    </row>
    <row r="8828" spans="1:19">
      <c r="A8828" t="n">
        <v>68771</v>
      </c>
      <c r="B8828" s="87" t="n">
        <v>66</v>
      </c>
      <c r="C8828" s="7" t="n">
        <v>0</v>
      </c>
      <c r="D8828" s="7" t="n">
        <v>1065353216</v>
      </c>
      <c r="E8828" s="7" t="n">
        <v>1065353216</v>
      </c>
      <c r="F8828" s="7" t="n">
        <v>1065353216</v>
      </c>
      <c r="G8828" s="7" t="n">
        <v>1065353216</v>
      </c>
      <c r="H8828" s="7" t="n">
        <v>1000</v>
      </c>
      <c r="I8828" s="7" t="n">
        <v>0</v>
      </c>
    </row>
    <row r="8829" spans="1:19">
      <c r="A8829" t="s">
        <v>4</v>
      </c>
      <c r="B8829" s="4" t="s">
        <v>5</v>
      </c>
      <c r="C8829" s="4" t="s">
        <v>10</v>
      </c>
      <c r="D8829" s="4" t="s">
        <v>14</v>
      </c>
    </row>
    <row r="8830" spans="1:19">
      <c r="A8830" t="n">
        <v>68793</v>
      </c>
      <c r="B8830" s="76" t="n">
        <v>56</v>
      </c>
      <c r="C8830" s="7" t="n">
        <v>7032</v>
      </c>
      <c r="D8830" s="7" t="n">
        <v>0</v>
      </c>
    </row>
    <row r="8831" spans="1:19">
      <c r="A8831" t="s">
        <v>4</v>
      </c>
      <c r="B8831" s="4" t="s">
        <v>5</v>
      </c>
      <c r="C8831" s="4" t="s">
        <v>10</v>
      </c>
      <c r="D8831" s="4" t="s">
        <v>9</v>
      </c>
    </row>
    <row r="8832" spans="1:19">
      <c r="A8832" t="n">
        <v>68797</v>
      </c>
      <c r="B8832" s="79" t="n">
        <v>44</v>
      </c>
      <c r="C8832" s="7" t="n">
        <v>7032</v>
      </c>
      <c r="D8832" s="7" t="n">
        <v>512</v>
      </c>
    </row>
    <row r="8833" spans="1:19">
      <c r="A8833" t="s">
        <v>4</v>
      </c>
      <c r="B8833" s="4" t="s">
        <v>5</v>
      </c>
      <c r="C8833" s="4" t="s">
        <v>14</v>
      </c>
      <c r="D8833" s="4" t="s">
        <v>10</v>
      </c>
      <c r="E8833" s="4" t="s">
        <v>14</v>
      </c>
    </row>
    <row r="8834" spans="1:19">
      <c r="A8834" t="n">
        <v>68804</v>
      </c>
      <c r="B8834" s="26" t="n">
        <v>39</v>
      </c>
      <c r="C8834" s="7" t="n">
        <v>14</v>
      </c>
      <c r="D8834" s="7" t="n">
        <v>65533</v>
      </c>
      <c r="E8834" s="7" t="n">
        <v>101</v>
      </c>
    </row>
    <row r="8835" spans="1:19">
      <c r="A8835" t="s">
        <v>4</v>
      </c>
      <c r="B8835" s="4" t="s">
        <v>5</v>
      </c>
      <c r="C8835" s="4" t="s">
        <v>14</v>
      </c>
      <c r="D8835" s="4" t="s">
        <v>10</v>
      </c>
      <c r="E8835" s="4" t="s">
        <v>10</v>
      </c>
      <c r="F8835" s="4" t="s">
        <v>10</v>
      </c>
      <c r="G8835" s="4" t="s">
        <v>10</v>
      </c>
      <c r="H8835" s="4" t="s">
        <v>10</v>
      </c>
      <c r="I8835" s="4" t="s">
        <v>6</v>
      </c>
      <c r="J8835" s="4" t="s">
        <v>24</v>
      </c>
      <c r="K8835" s="4" t="s">
        <v>24</v>
      </c>
      <c r="L8835" s="4" t="s">
        <v>24</v>
      </c>
      <c r="M8835" s="4" t="s">
        <v>9</v>
      </c>
      <c r="N8835" s="4" t="s">
        <v>9</v>
      </c>
      <c r="O8835" s="4" t="s">
        <v>24</v>
      </c>
      <c r="P8835" s="4" t="s">
        <v>24</v>
      </c>
      <c r="Q8835" s="4" t="s">
        <v>24</v>
      </c>
      <c r="R8835" s="4" t="s">
        <v>24</v>
      </c>
      <c r="S8835" s="4" t="s">
        <v>14</v>
      </c>
    </row>
    <row r="8836" spans="1:19">
      <c r="A8836" t="n">
        <v>68809</v>
      </c>
      <c r="B8836" s="26" t="n">
        <v>39</v>
      </c>
      <c r="C8836" s="7" t="n">
        <v>12</v>
      </c>
      <c r="D8836" s="7" t="n">
        <v>65533</v>
      </c>
      <c r="E8836" s="7" t="n">
        <v>203</v>
      </c>
      <c r="F8836" s="7" t="n">
        <v>0</v>
      </c>
      <c r="G8836" s="7" t="n">
        <v>7032</v>
      </c>
      <c r="H8836" s="7" t="n">
        <v>259</v>
      </c>
      <c r="I8836" s="7" t="s">
        <v>13</v>
      </c>
      <c r="J8836" s="7" t="n">
        <v>0</v>
      </c>
      <c r="K8836" s="7" t="n">
        <v>0.400000005960464</v>
      </c>
      <c r="L8836" s="7" t="n">
        <v>0</v>
      </c>
      <c r="M8836" s="7" t="n">
        <v>0</v>
      </c>
      <c r="N8836" s="7" t="n">
        <v>0</v>
      </c>
      <c r="O8836" s="7" t="n">
        <v>0</v>
      </c>
      <c r="P8836" s="7" t="n">
        <v>0.600000023841858</v>
      </c>
      <c r="Q8836" s="7" t="n">
        <v>0.600000023841858</v>
      </c>
      <c r="R8836" s="7" t="n">
        <v>0.600000023841858</v>
      </c>
      <c r="S8836" s="7" t="n">
        <v>255</v>
      </c>
    </row>
    <row r="8837" spans="1:19">
      <c r="A8837" t="s">
        <v>4</v>
      </c>
      <c r="B8837" s="4" t="s">
        <v>5</v>
      </c>
      <c r="C8837" s="4" t="s">
        <v>10</v>
      </c>
      <c r="D8837" s="4" t="s">
        <v>9</v>
      </c>
      <c r="E8837" s="4" t="s">
        <v>9</v>
      </c>
      <c r="F8837" s="4" t="s">
        <v>9</v>
      </c>
      <c r="G8837" s="4" t="s">
        <v>9</v>
      </c>
      <c r="H8837" s="4" t="s">
        <v>10</v>
      </c>
      <c r="I8837" s="4" t="s">
        <v>14</v>
      </c>
    </row>
    <row r="8838" spans="1:19">
      <c r="A8838" t="n">
        <v>68859</v>
      </c>
      <c r="B8838" s="87" t="n">
        <v>66</v>
      </c>
      <c r="C8838" s="7" t="n">
        <v>7032</v>
      </c>
      <c r="D8838" s="7" t="n">
        <v>1065353216</v>
      </c>
      <c r="E8838" s="7" t="n">
        <v>1065353216</v>
      </c>
      <c r="F8838" s="7" t="n">
        <v>1065353216</v>
      </c>
      <c r="G8838" s="7" t="n">
        <v>1065353216</v>
      </c>
      <c r="H8838" s="7" t="n">
        <v>1000</v>
      </c>
      <c r="I8838" s="7" t="n">
        <v>0</v>
      </c>
    </row>
    <row r="8839" spans="1:19">
      <c r="A8839" t="s">
        <v>4</v>
      </c>
      <c r="B8839" s="4" t="s">
        <v>5</v>
      </c>
      <c r="C8839" s="4" t="s">
        <v>10</v>
      </c>
    </row>
    <row r="8840" spans="1:19">
      <c r="A8840" t="n">
        <v>68881</v>
      </c>
      <c r="B8840" s="41" t="n">
        <v>16</v>
      </c>
      <c r="C8840" s="7" t="n">
        <v>3000</v>
      </c>
    </row>
    <row r="8841" spans="1:19">
      <c r="A8841" t="s">
        <v>4</v>
      </c>
      <c r="B8841" s="4" t="s">
        <v>5</v>
      </c>
      <c r="C8841" s="4" t="s">
        <v>14</v>
      </c>
      <c r="D8841" s="4" t="s">
        <v>10</v>
      </c>
      <c r="E8841" s="4" t="s">
        <v>6</v>
      </c>
    </row>
    <row r="8842" spans="1:19">
      <c r="A8842" t="n">
        <v>68884</v>
      </c>
      <c r="B8842" s="57" t="n">
        <v>51</v>
      </c>
      <c r="C8842" s="7" t="n">
        <v>4</v>
      </c>
      <c r="D8842" s="7" t="n">
        <v>0</v>
      </c>
      <c r="E8842" s="7" t="s">
        <v>188</v>
      </c>
    </row>
    <row r="8843" spans="1:19">
      <c r="A8843" t="s">
        <v>4</v>
      </c>
      <c r="B8843" s="4" t="s">
        <v>5</v>
      </c>
      <c r="C8843" s="4" t="s">
        <v>10</v>
      </c>
    </row>
    <row r="8844" spans="1:19">
      <c r="A8844" t="n">
        <v>68898</v>
      </c>
      <c r="B8844" s="41" t="n">
        <v>16</v>
      </c>
      <c r="C8844" s="7" t="n">
        <v>0</v>
      </c>
    </row>
    <row r="8845" spans="1:19">
      <c r="A8845" t="s">
        <v>4</v>
      </c>
      <c r="B8845" s="4" t="s">
        <v>5</v>
      </c>
      <c r="C8845" s="4" t="s">
        <v>10</v>
      </c>
      <c r="D8845" s="4" t="s">
        <v>14</v>
      </c>
      <c r="E8845" s="4" t="s">
        <v>9</v>
      </c>
      <c r="F8845" s="4" t="s">
        <v>50</v>
      </c>
      <c r="G8845" s="4" t="s">
        <v>14</v>
      </c>
      <c r="H8845" s="4" t="s">
        <v>14</v>
      </c>
    </row>
    <row r="8846" spans="1:19">
      <c r="A8846" t="n">
        <v>68901</v>
      </c>
      <c r="B8846" s="58" t="n">
        <v>26</v>
      </c>
      <c r="C8846" s="7" t="n">
        <v>0</v>
      </c>
      <c r="D8846" s="7" t="n">
        <v>17</v>
      </c>
      <c r="E8846" s="7" t="n">
        <v>52519</v>
      </c>
      <c r="F8846" s="7" t="s">
        <v>595</v>
      </c>
      <c r="G8846" s="7" t="n">
        <v>2</v>
      </c>
      <c r="H8846" s="7" t="n">
        <v>0</v>
      </c>
    </row>
    <row r="8847" spans="1:19">
      <c r="A8847" t="s">
        <v>4</v>
      </c>
      <c r="B8847" s="4" t="s">
        <v>5</v>
      </c>
    </row>
    <row r="8848" spans="1:19">
      <c r="A8848" t="n">
        <v>68948</v>
      </c>
      <c r="B8848" s="33" t="n">
        <v>28</v>
      </c>
    </row>
    <row r="8849" spans="1:19">
      <c r="A8849" t="s">
        <v>4</v>
      </c>
      <c r="B8849" s="4" t="s">
        <v>5</v>
      </c>
      <c r="C8849" s="4" t="s">
        <v>14</v>
      </c>
      <c r="D8849" s="4" t="s">
        <v>10</v>
      </c>
      <c r="E8849" s="4" t="s">
        <v>6</v>
      </c>
    </row>
    <row r="8850" spans="1:19">
      <c r="A8850" t="n">
        <v>68949</v>
      </c>
      <c r="B8850" s="57" t="n">
        <v>51</v>
      </c>
      <c r="C8850" s="7" t="n">
        <v>4</v>
      </c>
      <c r="D8850" s="7" t="n">
        <v>16</v>
      </c>
      <c r="E8850" s="7" t="s">
        <v>596</v>
      </c>
    </row>
    <row r="8851" spans="1:19">
      <c r="A8851" t="s">
        <v>4</v>
      </c>
      <c r="B8851" s="4" t="s">
        <v>5</v>
      </c>
      <c r="C8851" s="4" t="s">
        <v>10</v>
      </c>
    </row>
    <row r="8852" spans="1:19">
      <c r="A8852" t="n">
        <v>68962</v>
      </c>
      <c r="B8852" s="41" t="n">
        <v>16</v>
      </c>
      <c r="C8852" s="7" t="n">
        <v>0</v>
      </c>
    </row>
    <row r="8853" spans="1:19">
      <c r="A8853" t="s">
        <v>4</v>
      </c>
      <c r="B8853" s="4" t="s">
        <v>5</v>
      </c>
      <c r="C8853" s="4" t="s">
        <v>10</v>
      </c>
      <c r="D8853" s="4" t="s">
        <v>14</v>
      </c>
      <c r="E8853" s="4" t="s">
        <v>9</v>
      </c>
      <c r="F8853" s="4" t="s">
        <v>50</v>
      </c>
      <c r="G8853" s="4" t="s">
        <v>14</v>
      </c>
      <c r="H8853" s="4" t="s">
        <v>14</v>
      </c>
    </row>
    <row r="8854" spans="1:19">
      <c r="A8854" t="n">
        <v>68965</v>
      </c>
      <c r="B8854" s="58" t="n">
        <v>26</v>
      </c>
      <c r="C8854" s="7" t="n">
        <v>16</v>
      </c>
      <c r="D8854" s="7" t="n">
        <v>17</v>
      </c>
      <c r="E8854" s="7" t="n">
        <v>14344</v>
      </c>
      <c r="F8854" s="7" t="s">
        <v>597</v>
      </c>
      <c r="G8854" s="7" t="n">
        <v>2</v>
      </c>
      <c r="H8854" s="7" t="n">
        <v>0</v>
      </c>
    </row>
    <row r="8855" spans="1:19">
      <c r="A8855" t="s">
        <v>4</v>
      </c>
      <c r="B8855" s="4" t="s">
        <v>5</v>
      </c>
    </row>
    <row r="8856" spans="1:19">
      <c r="A8856" t="n">
        <v>69003</v>
      </c>
      <c r="B8856" s="33" t="n">
        <v>28</v>
      </c>
    </row>
    <row r="8857" spans="1:19">
      <c r="A8857" t="s">
        <v>4</v>
      </c>
      <c r="B8857" s="4" t="s">
        <v>5</v>
      </c>
      <c r="C8857" s="4" t="s">
        <v>14</v>
      </c>
      <c r="D8857" s="4" t="s">
        <v>10</v>
      </c>
      <c r="E8857" s="4" t="s">
        <v>6</v>
      </c>
    </row>
    <row r="8858" spans="1:19">
      <c r="A8858" t="n">
        <v>69004</v>
      </c>
      <c r="B8858" s="57" t="n">
        <v>51</v>
      </c>
      <c r="C8858" s="7" t="n">
        <v>4</v>
      </c>
      <c r="D8858" s="7" t="n">
        <v>4</v>
      </c>
      <c r="E8858" s="7" t="s">
        <v>217</v>
      </c>
    </row>
    <row r="8859" spans="1:19">
      <c r="A8859" t="s">
        <v>4</v>
      </c>
      <c r="B8859" s="4" t="s">
        <v>5</v>
      </c>
      <c r="C8859" s="4" t="s">
        <v>10</v>
      </c>
    </row>
    <row r="8860" spans="1:19">
      <c r="A8860" t="n">
        <v>69018</v>
      </c>
      <c r="B8860" s="41" t="n">
        <v>16</v>
      </c>
      <c r="C8860" s="7" t="n">
        <v>0</v>
      </c>
    </row>
    <row r="8861" spans="1:19">
      <c r="A8861" t="s">
        <v>4</v>
      </c>
      <c r="B8861" s="4" t="s">
        <v>5</v>
      </c>
      <c r="C8861" s="4" t="s">
        <v>10</v>
      </c>
      <c r="D8861" s="4" t="s">
        <v>14</v>
      </c>
      <c r="E8861" s="4" t="s">
        <v>9</v>
      </c>
      <c r="F8861" s="4" t="s">
        <v>50</v>
      </c>
      <c r="G8861" s="4" t="s">
        <v>14</v>
      </c>
      <c r="H8861" s="4" t="s">
        <v>14</v>
      </c>
    </row>
    <row r="8862" spans="1:19">
      <c r="A8862" t="n">
        <v>69021</v>
      </c>
      <c r="B8862" s="58" t="n">
        <v>26</v>
      </c>
      <c r="C8862" s="7" t="n">
        <v>4</v>
      </c>
      <c r="D8862" s="7" t="n">
        <v>17</v>
      </c>
      <c r="E8862" s="7" t="n">
        <v>7338</v>
      </c>
      <c r="F8862" s="7" t="s">
        <v>598</v>
      </c>
      <c r="G8862" s="7" t="n">
        <v>2</v>
      </c>
      <c r="H8862" s="7" t="n">
        <v>0</v>
      </c>
    </row>
    <row r="8863" spans="1:19">
      <c r="A8863" t="s">
        <v>4</v>
      </c>
      <c r="B8863" s="4" t="s">
        <v>5</v>
      </c>
    </row>
    <row r="8864" spans="1:19">
      <c r="A8864" t="n">
        <v>69105</v>
      </c>
      <c r="B8864" s="33" t="n">
        <v>28</v>
      </c>
    </row>
    <row r="8865" spans="1:8">
      <c r="A8865" t="s">
        <v>4</v>
      </c>
      <c r="B8865" s="4" t="s">
        <v>5</v>
      </c>
      <c r="C8865" s="4" t="s">
        <v>14</v>
      </c>
      <c r="D8865" s="4" t="s">
        <v>10</v>
      </c>
      <c r="E8865" s="4" t="s">
        <v>6</v>
      </c>
    </row>
    <row r="8866" spans="1:8">
      <c r="A8866" t="n">
        <v>69106</v>
      </c>
      <c r="B8866" s="57" t="n">
        <v>51</v>
      </c>
      <c r="C8866" s="7" t="n">
        <v>4</v>
      </c>
      <c r="D8866" s="7" t="n">
        <v>7032</v>
      </c>
      <c r="E8866" s="7" t="s">
        <v>147</v>
      </c>
    </row>
    <row r="8867" spans="1:8">
      <c r="A8867" t="s">
        <v>4</v>
      </c>
      <c r="B8867" s="4" t="s">
        <v>5</v>
      </c>
      <c r="C8867" s="4" t="s">
        <v>10</v>
      </c>
    </row>
    <row r="8868" spans="1:8">
      <c r="A8868" t="n">
        <v>69119</v>
      </c>
      <c r="B8868" s="41" t="n">
        <v>16</v>
      </c>
      <c r="C8868" s="7" t="n">
        <v>0</v>
      </c>
    </row>
    <row r="8869" spans="1:8">
      <c r="A8869" t="s">
        <v>4</v>
      </c>
      <c r="B8869" s="4" t="s">
        <v>5</v>
      </c>
      <c r="C8869" s="4" t="s">
        <v>10</v>
      </c>
      <c r="D8869" s="4" t="s">
        <v>14</v>
      </c>
      <c r="E8869" s="4" t="s">
        <v>9</v>
      </c>
      <c r="F8869" s="4" t="s">
        <v>50</v>
      </c>
      <c r="G8869" s="4" t="s">
        <v>14</v>
      </c>
      <c r="H8869" s="4" t="s">
        <v>14</v>
      </c>
    </row>
    <row r="8870" spans="1:8">
      <c r="A8870" t="n">
        <v>69122</v>
      </c>
      <c r="B8870" s="58" t="n">
        <v>26</v>
      </c>
      <c r="C8870" s="7" t="n">
        <v>7032</v>
      </c>
      <c r="D8870" s="7" t="n">
        <v>17</v>
      </c>
      <c r="E8870" s="7" t="n">
        <v>18425</v>
      </c>
      <c r="F8870" s="7" t="s">
        <v>599</v>
      </c>
      <c r="G8870" s="7" t="n">
        <v>2</v>
      </c>
      <c r="H8870" s="7" t="n">
        <v>0</v>
      </c>
    </row>
    <row r="8871" spans="1:8">
      <c r="A8871" t="s">
        <v>4</v>
      </c>
      <c r="B8871" s="4" t="s">
        <v>5</v>
      </c>
    </row>
    <row r="8872" spans="1:8">
      <c r="A8872" t="n">
        <v>69167</v>
      </c>
      <c r="B8872" s="33" t="n">
        <v>28</v>
      </c>
    </row>
    <row r="8873" spans="1:8">
      <c r="A8873" t="s">
        <v>4</v>
      </c>
      <c r="B8873" s="4" t="s">
        <v>5</v>
      </c>
      <c r="C8873" s="4" t="s">
        <v>10</v>
      </c>
      <c r="D8873" s="4" t="s">
        <v>14</v>
      </c>
    </row>
    <row r="8874" spans="1:8">
      <c r="A8874" t="n">
        <v>69168</v>
      </c>
      <c r="B8874" s="69" t="n">
        <v>89</v>
      </c>
      <c r="C8874" s="7" t="n">
        <v>65533</v>
      </c>
      <c r="D8874" s="7" t="n">
        <v>1</v>
      </c>
    </row>
    <row r="8875" spans="1:8">
      <c r="A8875" t="s">
        <v>4</v>
      </c>
      <c r="B8875" s="4" t="s">
        <v>5</v>
      </c>
      <c r="C8875" s="4" t="s">
        <v>14</v>
      </c>
      <c r="D8875" s="4" t="s">
        <v>14</v>
      </c>
    </row>
    <row r="8876" spans="1:8">
      <c r="A8876" t="n">
        <v>69172</v>
      </c>
      <c r="B8876" s="14" t="n">
        <v>49</v>
      </c>
      <c r="C8876" s="7" t="n">
        <v>2</v>
      </c>
      <c r="D8876" s="7" t="n">
        <v>0</v>
      </c>
    </row>
    <row r="8877" spans="1:8">
      <c r="A8877" t="s">
        <v>4</v>
      </c>
      <c r="B8877" s="4" t="s">
        <v>5</v>
      </c>
      <c r="C8877" s="4" t="s">
        <v>14</v>
      </c>
      <c r="D8877" s="4" t="s">
        <v>10</v>
      </c>
      <c r="E8877" s="4" t="s">
        <v>9</v>
      </c>
      <c r="F8877" s="4" t="s">
        <v>10</v>
      </c>
      <c r="G8877" s="4" t="s">
        <v>9</v>
      </c>
      <c r="H8877" s="4" t="s">
        <v>14</v>
      </c>
    </row>
    <row r="8878" spans="1:8">
      <c r="A8878" t="n">
        <v>69175</v>
      </c>
      <c r="B8878" s="14" t="n">
        <v>49</v>
      </c>
      <c r="C8878" s="7" t="n">
        <v>0</v>
      </c>
      <c r="D8878" s="7" t="n">
        <v>550</v>
      </c>
      <c r="E8878" s="7" t="n">
        <v>1065353216</v>
      </c>
      <c r="F8878" s="7" t="n">
        <v>0</v>
      </c>
      <c r="G8878" s="7" t="n">
        <v>0</v>
      </c>
      <c r="H8878" s="7" t="n">
        <v>0</v>
      </c>
    </row>
    <row r="8879" spans="1:8">
      <c r="A8879" t="s">
        <v>4</v>
      </c>
      <c r="B8879" s="4" t="s">
        <v>5</v>
      </c>
      <c r="C8879" s="4" t="s">
        <v>14</v>
      </c>
      <c r="D8879" s="4" t="s">
        <v>10</v>
      </c>
      <c r="E8879" s="4" t="s">
        <v>9</v>
      </c>
      <c r="F8879" s="4" t="s">
        <v>10</v>
      </c>
    </row>
    <row r="8880" spans="1:8">
      <c r="A8880" t="n">
        <v>69190</v>
      </c>
      <c r="B8880" s="11" t="n">
        <v>50</v>
      </c>
      <c r="C8880" s="7" t="n">
        <v>3</v>
      </c>
      <c r="D8880" s="7" t="n">
        <v>8060</v>
      </c>
      <c r="E8880" s="7" t="n">
        <v>1036831949</v>
      </c>
      <c r="F8880" s="7" t="n">
        <v>2000</v>
      </c>
    </row>
    <row r="8881" spans="1:8">
      <c r="A8881" t="s">
        <v>4</v>
      </c>
      <c r="B8881" s="4" t="s">
        <v>5</v>
      </c>
      <c r="C8881" s="4" t="s">
        <v>14</v>
      </c>
      <c r="D8881" s="4" t="s">
        <v>10</v>
      </c>
      <c r="E8881" s="4" t="s">
        <v>24</v>
      </c>
    </row>
    <row r="8882" spans="1:8">
      <c r="A8882" t="n">
        <v>69200</v>
      </c>
      <c r="B8882" s="37" t="n">
        <v>58</v>
      </c>
      <c r="C8882" s="7" t="n">
        <v>101</v>
      </c>
      <c r="D8882" s="7" t="n">
        <v>500</v>
      </c>
      <c r="E8882" s="7" t="n">
        <v>1</v>
      </c>
    </row>
    <row r="8883" spans="1:8">
      <c r="A8883" t="s">
        <v>4</v>
      </c>
      <c r="B8883" s="4" t="s">
        <v>5</v>
      </c>
      <c r="C8883" s="4" t="s">
        <v>14</v>
      </c>
      <c r="D8883" s="4" t="s">
        <v>10</v>
      </c>
    </row>
    <row r="8884" spans="1:8">
      <c r="A8884" t="n">
        <v>69208</v>
      </c>
      <c r="B8884" s="37" t="n">
        <v>58</v>
      </c>
      <c r="C8884" s="7" t="n">
        <v>254</v>
      </c>
      <c r="D8884" s="7" t="n">
        <v>0</v>
      </c>
    </row>
    <row r="8885" spans="1:8">
      <c r="A8885" t="s">
        <v>4</v>
      </c>
      <c r="B8885" s="4" t="s">
        <v>5</v>
      </c>
      <c r="C8885" s="4" t="s">
        <v>14</v>
      </c>
      <c r="D8885" s="4" t="s">
        <v>14</v>
      </c>
      <c r="E8885" s="4" t="s">
        <v>24</v>
      </c>
      <c r="F8885" s="4" t="s">
        <v>24</v>
      </c>
      <c r="G8885" s="4" t="s">
        <v>24</v>
      </c>
      <c r="H8885" s="4" t="s">
        <v>10</v>
      </c>
    </row>
    <row r="8886" spans="1:8">
      <c r="A8886" t="n">
        <v>69212</v>
      </c>
      <c r="B8886" s="66" t="n">
        <v>45</v>
      </c>
      <c r="C8886" s="7" t="n">
        <v>2</v>
      </c>
      <c r="D8886" s="7" t="n">
        <v>3</v>
      </c>
      <c r="E8886" s="7" t="n">
        <v>-63.2200012207031</v>
      </c>
      <c r="F8886" s="7" t="n">
        <v>0.189999997615814</v>
      </c>
      <c r="G8886" s="7" t="n">
        <v>125.519996643066</v>
      </c>
      <c r="H8886" s="7" t="n">
        <v>0</v>
      </c>
    </row>
    <row r="8887" spans="1:8">
      <c r="A8887" t="s">
        <v>4</v>
      </c>
      <c r="B8887" s="4" t="s">
        <v>5</v>
      </c>
      <c r="C8887" s="4" t="s">
        <v>14</v>
      </c>
      <c r="D8887" s="4" t="s">
        <v>14</v>
      </c>
      <c r="E8887" s="4" t="s">
        <v>24</v>
      </c>
      <c r="F8887" s="4" t="s">
        <v>24</v>
      </c>
      <c r="G8887" s="4" t="s">
        <v>24</v>
      </c>
      <c r="H8887" s="4" t="s">
        <v>10</v>
      </c>
      <c r="I8887" s="4" t="s">
        <v>14</v>
      </c>
    </row>
    <row r="8888" spans="1:8">
      <c r="A8888" t="n">
        <v>69229</v>
      </c>
      <c r="B8888" s="66" t="n">
        <v>45</v>
      </c>
      <c r="C8888" s="7" t="n">
        <v>4</v>
      </c>
      <c r="D8888" s="7" t="n">
        <v>3</v>
      </c>
      <c r="E8888" s="7" t="n">
        <v>354.940002441406</v>
      </c>
      <c r="F8888" s="7" t="n">
        <v>267.690002441406</v>
      </c>
      <c r="G8888" s="7" t="n">
        <v>6</v>
      </c>
      <c r="H8888" s="7" t="n">
        <v>0</v>
      </c>
      <c r="I8888" s="7" t="n">
        <v>1</v>
      </c>
    </row>
    <row r="8889" spans="1:8">
      <c r="A8889" t="s">
        <v>4</v>
      </c>
      <c r="B8889" s="4" t="s">
        <v>5</v>
      </c>
      <c r="C8889" s="4" t="s">
        <v>14</v>
      </c>
      <c r="D8889" s="4" t="s">
        <v>14</v>
      </c>
      <c r="E8889" s="4" t="s">
        <v>24</v>
      </c>
      <c r="F8889" s="4" t="s">
        <v>10</v>
      </c>
    </row>
    <row r="8890" spans="1:8">
      <c r="A8890" t="n">
        <v>69247</v>
      </c>
      <c r="B8890" s="66" t="n">
        <v>45</v>
      </c>
      <c r="C8890" s="7" t="n">
        <v>5</v>
      </c>
      <c r="D8890" s="7" t="n">
        <v>3</v>
      </c>
      <c r="E8890" s="7" t="n">
        <v>4.69999980926514</v>
      </c>
      <c r="F8890" s="7" t="n">
        <v>0</v>
      </c>
    </row>
    <row r="8891" spans="1:8">
      <c r="A8891" t="s">
        <v>4</v>
      </c>
      <c r="B8891" s="4" t="s">
        <v>5</v>
      </c>
      <c r="C8891" s="4" t="s">
        <v>14</v>
      </c>
      <c r="D8891" s="4" t="s">
        <v>14</v>
      </c>
      <c r="E8891" s="4" t="s">
        <v>24</v>
      </c>
      <c r="F8891" s="4" t="s">
        <v>10</v>
      </c>
    </row>
    <row r="8892" spans="1:8">
      <c r="A8892" t="n">
        <v>69256</v>
      </c>
      <c r="B8892" s="66" t="n">
        <v>45</v>
      </c>
      <c r="C8892" s="7" t="n">
        <v>11</v>
      </c>
      <c r="D8892" s="7" t="n">
        <v>3</v>
      </c>
      <c r="E8892" s="7" t="n">
        <v>29</v>
      </c>
      <c r="F8892" s="7" t="n">
        <v>0</v>
      </c>
    </row>
    <row r="8893" spans="1:8">
      <c r="A8893" t="s">
        <v>4</v>
      </c>
      <c r="B8893" s="4" t="s">
        <v>5</v>
      </c>
      <c r="C8893" s="4" t="s">
        <v>14</v>
      </c>
      <c r="D8893" s="4" t="s">
        <v>14</v>
      </c>
      <c r="E8893" s="4" t="s">
        <v>24</v>
      </c>
      <c r="F8893" s="4" t="s">
        <v>24</v>
      </c>
      <c r="G8893" s="4" t="s">
        <v>24</v>
      </c>
      <c r="H8893" s="4" t="s">
        <v>10</v>
      </c>
      <c r="I8893" s="4" t="s">
        <v>14</v>
      </c>
    </row>
    <row r="8894" spans="1:8">
      <c r="A8894" t="n">
        <v>69265</v>
      </c>
      <c r="B8894" s="66" t="n">
        <v>45</v>
      </c>
      <c r="C8894" s="7" t="n">
        <v>4</v>
      </c>
      <c r="D8894" s="7" t="n">
        <v>3</v>
      </c>
      <c r="E8894" s="7" t="n">
        <v>354.940002441406</v>
      </c>
      <c r="F8894" s="7" t="n">
        <v>270.5</v>
      </c>
      <c r="G8894" s="7" t="n">
        <v>6</v>
      </c>
      <c r="H8894" s="7" t="n">
        <v>10000</v>
      </c>
      <c r="I8894" s="7" t="n">
        <v>1</v>
      </c>
    </row>
    <row r="8895" spans="1:8">
      <c r="A8895" t="s">
        <v>4</v>
      </c>
      <c r="B8895" s="4" t="s">
        <v>5</v>
      </c>
      <c r="C8895" s="4" t="s">
        <v>14</v>
      </c>
      <c r="D8895" s="4" t="s">
        <v>14</v>
      </c>
      <c r="E8895" s="4" t="s">
        <v>24</v>
      </c>
      <c r="F8895" s="4" t="s">
        <v>10</v>
      </c>
    </row>
    <row r="8896" spans="1:8">
      <c r="A8896" t="n">
        <v>69283</v>
      </c>
      <c r="B8896" s="66" t="n">
        <v>45</v>
      </c>
      <c r="C8896" s="7" t="n">
        <v>5</v>
      </c>
      <c r="D8896" s="7" t="n">
        <v>3</v>
      </c>
      <c r="E8896" s="7" t="n">
        <v>4.30000019073486</v>
      </c>
      <c r="F8896" s="7" t="n">
        <v>10000</v>
      </c>
    </row>
    <row r="8897" spans="1:9">
      <c r="A8897" t="s">
        <v>4</v>
      </c>
      <c r="B8897" s="4" t="s">
        <v>5</v>
      </c>
      <c r="C8897" s="4" t="s">
        <v>14</v>
      </c>
    </row>
    <row r="8898" spans="1:9">
      <c r="A8898" t="n">
        <v>69292</v>
      </c>
      <c r="B8898" s="72" t="n">
        <v>116</v>
      </c>
      <c r="C8898" s="7" t="n">
        <v>0</v>
      </c>
    </row>
    <row r="8899" spans="1:9">
      <c r="A8899" t="s">
        <v>4</v>
      </c>
      <c r="B8899" s="4" t="s">
        <v>5</v>
      </c>
      <c r="C8899" s="4" t="s">
        <v>14</v>
      </c>
      <c r="D8899" s="4" t="s">
        <v>10</v>
      </c>
    </row>
    <row r="8900" spans="1:9">
      <c r="A8900" t="n">
        <v>69294</v>
      </c>
      <c r="B8900" s="72" t="n">
        <v>116</v>
      </c>
      <c r="C8900" s="7" t="n">
        <v>2</v>
      </c>
      <c r="D8900" s="7" t="n">
        <v>1</v>
      </c>
    </row>
    <row r="8901" spans="1:9">
      <c r="A8901" t="s">
        <v>4</v>
      </c>
      <c r="B8901" s="4" t="s">
        <v>5</v>
      </c>
      <c r="C8901" s="4" t="s">
        <v>14</v>
      </c>
      <c r="D8901" s="4" t="s">
        <v>9</v>
      </c>
    </row>
    <row r="8902" spans="1:9">
      <c r="A8902" t="n">
        <v>69298</v>
      </c>
      <c r="B8902" s="72" t="n">
        <v>116</v>
      </c>
      <c r="C8902" s="7" t="n">
        <v>5</v>
      </c>
      <c r="D8902" s="7" t="n">
        <v>1148846080</v>
      </c>
    </row>
    <row r="8903" spans="1:9">
      <c r="A8903" t="s">
        <v>4</v>
      </c>
      <c r="B8903" s="4" t="s">
        <v>5</v>
      </c>
      <c r="C8903" s="4" t="s">
        <v>14</v>
      </c>
      <c r="D8903" s="4" t="s">
        <v>10</v>
      </c>
    </row>
    <row r="8904" spans="1:9">
      <c r="A8904" t="n">
        <v>69304</v>
      </c>
      <c r="B8904" s="72" t="n">
        <v>116</v>
      </c>
      <c r="C8904" s="7" t="n">
        <v>6</v>
      </c>
      <c r="D8904" s="7" t="n">
        <v>1</v>
      </c>
    </row>
    <row r="8905" spans="1:9">
      <c r="A8905" t="s">
        <v>4</v>
      </c>
      <c r="B8905" s="4" t="s">
        <v>5</v>
      </c>
      <c r="C8905" s="4" t="s">
        <v>10</v>
      </c>
      <c r="D8905" s="4" t="s">
        <v>10</v>
      </c>
      <c r="E8905" s="4" t="s">
        <v>24</v>
      </c>
      <c r="F8905" s="4" t="s">
        <v>24</v>
      </c>
      <c r="G8905" s="4" t="s">
        <v>24</v>
      </c>
      <c r="H8905" s="4" t="s">
        <v>24</v>
      </c>
      <c r="I8905" s="4" t="s">
        <v>14</v>
      </c>
      <c r="J8905" s="4" t="s">
        <v>10</v>
      </c>
    </row>
    <row r="8906" spans="1:9">
      <c r="A8906" t="n">
        <v>69308</v>
      </c>
      <c r="B8906" s="75" t="n">
        <v>55</v>
      </c>
      <c r="C8906" s="7" t="n">
        <v>2</v>
      </c>
      <c r="D8906" s="7" t="n">
        <v>65533</v>
      </c>
      <c r="E8906" s="7" t="n">
        <v>-64.25</v>
      </c>
      <c r="F8906" s="7" t="n">
        <v>-1.1599999666214</v>
      </c>
      <c r="G8906" s="7" t="n">
        <v>126.139999389648</v>
      </c>
      <c r="H8906" s="7" t="n">
        <v>3.29999995231628</v>
      </c>
      <c r="I8906" s="7" t="n">
        <v>2</v>
      </c>
      <c r="J8906" s="7" t="n">
        <v>0</v>
      </c>
    </row>
    <row r="8907" spans="1:9">
      <c r="A8907" t="s">
        <v>4</v>
      </c>
      <c r="B8907" s="4" t="s">
        <v>5</v>
      </c>
      <c r="C8907" s="4" t="s">
        <v>14</v>
      </c>
      <c r="D8907" s="4" t="s">
        <v>10</v>
      </c>
    </row>
    <row r="8908" spans="1:9">
      <c r="A8908" t="n">
        <v>69332</v>
      </c>
      <c r="B8908" s="37" t="n">
        <v>58</v>
      </c>
      <c r="C8908" s="7" t="n">
        <v>255</v>
      </c>
      <c r="D8908" s="7" t="n">
        <v>0</v>
      </c>
    </row>
    <row r="8909" spans="1:9">
      <c r="A8909" t="s">
        <v>4</v>
      </c>
      <c r="B8909" s="4" t="s">
        <v>5</v>
      </c>
      <c r="C8909" s="4" t="s">
        <v>10</v>
      </c>
      <c r="D8909" s="4" t="s">
        <v>14</v>
      </c>
    </row>
    <row r="8910" spans="1:9">
      <c r="A8910" t="n">
        <v>69336</v>
      </c>
      <c r="B8910" s="76" t="n">
        <v>56</v>
      </c>
      <c r="C8910" s="7" t="n">
        <v>2</v>
      </c>
      <c r="D8910" s="7" t="n">
        <v>0</v>
      </c>
    </row>
    <row r="8911" spans="1:9">
      <c r="A8911" t="s">
        <v>4</v>
      </c>
      <c r="B8911" s="4" t="s">
        <v>5</v>
      </c>
      <c r="C8911" s="4" t="s">
        <v>10</v>
      </c>
    </row>
    <row r="8912" spans="1:9">
      <c r="A8912" t="n">
        <v>69340</v>
      </c>
      <c r="B8912" s="41" t="n">
        <v>16</v>
      </c>
      <c r="C8912" s="7" t="n">
        <v>300</v>
      </c>
    </row>
    <row r="8913" spans="1:10">
      <c r="A8913" t="s">
        <v>4</v>
      </c>
      <c r="B8913" s="4" t="s">
        <v>5</v>
      </c>
      <c r="C8913" s="4" t="s">
        <v>14</v>
      </c>
      <c r="D8913" s="4" t="s">
        <v>24</v>
      </c>
      <c r="E8913" s="4" t="s">
        <v>10</v>
      </c>
      <c r="F8913" s="4" t="s">
        <v>14</v>
      </c>
    </row>
    <row r="8914" spans="1:10">
      <c r="A8914" t="n">
        <v>69343</v>
      </c>
      <c r="B8914" s="14" t="n">
        <v>49</v>
      </c>
      <c r="C8914" s="7" t="n">
        <v>3</v>
      </c>
      <c r="D8914" s="7" t="n">
        <v>0.800000011920929</v>
      </c>
      <c r="E8914" s="7" t="n">
        <v>500</v>
      </c>
      <c r="F8914" s="7" t="n">
        <v>0</v>
      </c>
    </row>
    <row r="8915" spans="1:10">
      <c r="A8915" t="s">
        <v>4</v>
      </c>
      <c r="B8915" s="4" t="s">
        <v>5</v>
      </c>
      <c r="C8915" s="4" t="s">
        <v>10</v>
      </c>
      <c r="D8915" s="4" t="s">
        <v>24</v>
      </c>
      <c r="E8915" s="4" t="s">
        <v>24</v>
      </c>
      <c r="F8915" s="4" t="s">
        <v>24</v>
      </c>
      <c r="G8915" s="4" t="s">
        <v>24</v>
      </c>
    </row>
    <row r="8916" spans="1:10">
      <c r="A8916" t="n">
        <v>69352</v>
      </c>
      <c r="B8916" s="51" t="n">
        <v>46</v>
      </c>
      <c r="C8916" s="7" t="n">
        <v>0</v>
      </c>
      <c r="D8916" s="7" t="n">
        <v>-95.129997253418</v>
      </c>
      <c r="E8916" s="7" t="n">
        <v>-1.1599999666214</v>
      </c>
      <c r="F8916" s="7" t="n">
        <v>138.839996337891</v>
      </c>
      <c r="G8916" s="7" t="n">
        <v>107.099998474121</v>
      </c>
    </row>
    <row r="8917" spans="1:10">
      <c r="A8917" t="s">
        <v>4</v>
      </c>
      <c r="B8917" s="4" t="s">
        <v>5</v>
      </c>
      <c r="C8917" s="4" t="s">
        <v>10</v>
      </c>
      <c r="D8917" s="4" t="s">
        <v>24</v>
      </c>
      <c r="E8917" s="4" t="s">
        <v>24</v>
      </c>
      <c r="F8917" s="4" t="s">
        <v>24</v>
      </c>
      <c r="G8917" s="4" t="s">
        <v>24</v>
      </c>
    </row>
    <row r="8918" spans="1:10">
      <c r="A8918" t="n">
        <v>69371</v>
      </c>
      <c r="B8918" s="51" t="n">
        <v>46</v>
      </c>
      <c r="C8918" s="7" t="n">
        <v>4</v>
      </c>
      <c r="D8918" s="7" t="n">
        <v>-95.1900024414063</v>
      </c>
      <c r="E8918" s="7" t="n">
        <v>-1.1599999666214</v>
      </c>
      <c r="F8918" s="7" t="n">
        <v>139.850006103516</v>
      </c>
      <c r="G8918" s="7" t="n">
        <v>109.400001525879</v>
      </c>
    </row>
    <row r="8919" spans="1:10">
      <c r="A8919" t="s">
        <v>4</v>
      </c>
      <c r="B8919" s="4" t="s">
        <v>5</v>
      </c>
      <c r="C8919" s="4" t="s">
        <v>10</v>
      </c>
      <c r="D8919" s="4" t="s">
        <v>24</v>
      </c>
      <c r="E8919" s="4" t="s">
        <v>24</v>
      </c>
      <c r="F8919" s="4" t="s">
        <v>24</v>
      </c>
      <c r="G8919" s="4" t="s">
        <v>24</v>
      </c>
    </row>
    <row r="8920" spans="1:10">
      <c r="A8920" t="n">
        <v>69390</v>
      </c>
      <c r="B8920" s="51" t="n">
        <v>46</v>
      </c>
      <c r="C8920" s="7" t="n">
        <v>7</v>
      </c>
      <c r="D8920" s="7" t="n">
        <v>-96.1699981689453</v>
      </c>
      <c r="E8920" s="7" t="n">
        <v>-1.14999997615814</v>
      </c>
      <c r="F8920" s="7" t="n">
        <v>138.990005493164</v>
      </c>
      <c r="G8920" s="7" t="n">
        <v>106.699996948242</v>
      </c>
    </row>
    <row r="8921" spans="1:10">
      <c r="A8921" t="s">
        <v>4</v>
      </c>
      <c r="B8921" s="4" t="s">
        <v>5</v>
      </c>
      <c r="C8921" s="4" t="s">
        <v>10</v>
      </c>
      <c r="D8921" s="4" t="s">
        <v>24</v>
      </c>
      <c r="E8921" s="4" t="s">
        <v>24</v>
      </c>
      <c r="F8921" s="4" t="s">
        <v>24</v>
      </c>
      <c r="G8921" s="4" t="s">
        <v>24</v>
      </c>
    </row>
    <row r="8922" spans="1:10">
      <c r="A8922" t="n">
        <v>69409</v>
      </c>
      <c r="B8922" s="51" t="n">
        <v>46</v>
      </c>
      <c r="C8922" s="7" t="n">
        <v>16</v>
      </c>
      <c r="D8922" s="7" t="n">
        <v>-95.629997253418</v>
      </c>
      <c r="E8922" s="7" t="n">
        <v>-1.1599999666214</v>
      </c>
      <c r="F8922" s="7" t="n">
        <v>137.910003662109</v>
      </c>
      <c r="G8922" s="7" t="n">
        <v>104.199996948242</v>
      </c>
    </row>
    <row r="8923" spans="1:10">
      <c r="A8923" t="s">
        <v>4</v>
      </c>
      <c r="B8923" s="4" t="s">
        <v>5</v>
      </c>
      <c r="C8923" s="4" t="s">
        <v>10</v>
      </c>
      <c r="D8923" s="4" t="s">
        <v>24</v>
      </c>
      <c r="E8923" s="4" t="s">
        <v>24</v>
      </c>
      <c r="F8923" s="4" t="s">
        <v>24</v>
      </c>
      <c r="G8923" s="4" t="s">
        <v>24</v>
      </c>
    </row>
    <row r="8924" spans="1:10">
      <c r="A8924" t="n">
        <v>69428</v>
      </c>
      <c r="B8924" s="51" t="n">
        <v>46</v>
      </c>
      <c r="C8924" s="7" t="n">
        <v>7032</v>
      </c>
      <c r="D8924" s="7" t="n">
        <v>-75.3199996948242</v>
      </c>
      <c r="E8924" s="7" t="n">
        <v>-1.1599999666214</v>
      </c>
      <c r="F8924" s="7" t="n">
        <v>130.440002441406</v>
      </c>
      <c r="G8924" s="7" t="n">
        <v>104.199996948242</v>
      </c>
    </row>
    <row r="8925" spans="1:10">
      <c r="A8925" t="s">
        <v>4</v>
      </c>
      <c r="B8925" s="4" t="s">
        <v>5</v>
      </c>
      <c r="C8925" s="4" t="s">
        <v>10</v>
      </c>
      <c r="D8925" s="4" t="s">
        <v>10</v>
      </c>
      <c r="E8925" s="4" t="s">
        <v>24</v>
      </c>
      <c r="F8925" s="4" t="s">
        <v>24</v>
      </c>
      <c r="G8925" s="4" t="s">
        <v>24</v>
      </c>
      <c r="H8925" s="4" t="s">
        <v>24</v>
      </c>
      <c r="I8925" s="4" t="s">
        <v>14</v>
      </c>
      <c r="J8925" s="4" t="s">
        <v>10</v>
      </c>
    </row>
    <row r="8926" spans="1:10">
      <c r="A8926" t="n">
        <v>69447</v>
      </c>
      <c r="B8926" s="75" t="n">
        <v>55</v>
      </c>
      <c r="C8926" s="7" t="n">
        <v>0</v>
      </c>
      <c r="D8926" s="7" t="n">
        <v>65024</v>
      </c>
      <c r="E8926" s="7" t="n">
        <v>0</v>
      </c>
      <c r="F8926" s="7" t="n">
        <v>0</v>
      </c>
      <c r="G8926" s="7" t="n">
        <v>5</v>
      </c>
      <c r="H8926" s="7" t="n">
        <v>0.899999976158142</v>
      </c>
      <c r="I8926" s="7" t="n">
        <v>1</v>
      </c>
      <c r="J8926" s="7" t="n">
        <v>0</v>
      </c>
    </row>
    <row r="8927" spans="1:10">
      <c r="A8927" t="s">
        <v>4</v>
      </c>
      <c r="B8927" s="4" t="s">
        <v>5</v>
      </c>
      <c r="C8927" s="4" t="s">
        <v>10</v>
      </c>
      <c r="D8927" s="4" t="s">
        <v>10</v>
      </c>
      <c r="E8927" s="4" t="s">
        <v>24</v>
      </c>
      <c r="F8927" s="4" t="s">
        <v>24</v>
      </c>
      <c r="G8927" s="4" t="s">
        <v>24</v>
      </c>
      <c r="H8927" s="4" t="s">
        <v>24</v>
      </c>
      <c r="I8927" s="4" t="s">
        <v>14</v>
      </c>
      <c r="J8927" s="4" t="s">
        <v>10</v>
      </c>
    </row>
    <row r="8928" spans="1:10">
      <c r="A8928" t="n">
        <v>69471</v>
      </c>
      <c r="B8928" s="75" t="n">
        <v>55</v>
      </c>
      <c r="C8928" s="7" t="n">
        <v>4</v>
      </c>
      <c r="D8928" s="7" t="n">
        <v>65024</v>
      </c>
      <c r="E8928" s="7" t="n">
        <v>0</v>
      </c>
      <c r="F8928" s="7" t="n">
        <v>0</v>
      </c>
      <c r="G8928" s="7" t="n">
        <v>5</v>
      </c>
      <c r="H8928" s="7" t="n">
        <v>0.899999976158142</v>
      </c>
      <c r="I8928" s="7" t="n">
        <v>1</v>
      </c>
      <c r="J8928" s="7" t="n">
        <v>0</v>
      </c>
    </row>
    <row r="8929" spans="1:10">
      <c r="A8929" t="s">
        <v>4</v>
      </c>
      <c r="B8929" s="4" t="s">
        <v>5</v>
      </c>
      <c r="C8929" s="4" t="s">
        <v>10</v>
      </c>
      <c r="D8929" s="4" t="s">
        <v>10</v>
      </c>
      <c r="E8929" s="4" t="s">
        <v>24</v>
      </c>
      <c r="F8929" s="4" t="s">
        <v>24</v>
      </c>
      <c r="G8929" s="4" t="s">
        <v>24</v>
      </c>
      <c r="H8929" s="4" t="s">
        <v>24</v>
      </c>
      <c r="I8929" s="4" t="s">
        <v>14</v>
      </c>
      <c r="J8929" s="4" t="s">
        <v>10</v>
      </c>
    </row>
    <row r="8930" spans="1:10">
      <c r="A8930" t="n">
        <v>69495</v>
      </c>
      <c r="B8930" s="75" t="n">
        <v>55</v>
      </c>
      <c r="C8930" s="7" t="n">
        <v>7</v>
      </c>
      <c r="D8930" s="7" t="n">
        <v>65024</v>
      </c>
      <c r="E8930" s="7" t="n">
        <v>0</v>
      </c>
      <c r="F8930" s="7" t="n">
        <v>0</v>
      </c>
      <c r="G8930" s="7" t="n">
        <v>5</v>
      </c>
      <c r="H8930" s="7" t="n">
        <v>0.899999976158142</v>
      </c>
      <c r="I8930" s="7" t="n">
        <v>1</v>
      </c>
      <c r="J8930" s="7" t="n">
        <v>0</v>
      </c>
    </row>
    <row r="8931" spans="1:10">
      <c r="A8931" t="s">
        <v>4</v>
      </c>
      <c r="B8931" s="4" t="s">
        <v>5</v>
      </c>
      <c r="C8931" s="4" t="s">
        <v>10</v>
      </c>
      <c r="D8931" s="4" t="s">
        <v>10</v>
      </c>
      <c r="E8931" s="4" t="s">
        <v>24</v>
      </c>
      <c r="F8931" s="4" t="s">
        <v>24</v>
      </c>
      <c r="G8931" s="4" t="s">
        <v>24</v>
      </c>
      <c r="H8931" s="4" t="s">
        <v>24</v>
      </c>
      <c r="I8931" s="4" t="s">
        <v>14</v>
      </c>
      <c r="J8931" s="4" t="s">
        <v>10</v>
      </c>
    </row>
    <row r="8932" spans="1:10">
      <c r="A8932" t="n">
        <v>69519</v>
      </c>
      <c r="B8932" s="75" t="n">
        <v>55</v>
      </c>
      <c r="C8932" s="7" t="n">
        <v>16</v>
      </c>
      <c r="D8932" s="7" t="n">
        <v>65024</v>
      </c>
      <c r="E8932" s="7" t="n">
        <v>0</v>
      </c>
      <c r="F8932" s="7" t="n">
        <v>0</v>
      </c>
      <c r="G8932" s="7" t="n">
        <v>5</v>
      </c>
      <c r="H8932" s="7" t="n">
        <v>0.899999976158142</v>
      </c>
      <c r="I8932" s="7" t="n">
        <v>1</v>
      </c>
      <c r="J8932" s="7" t="n">
        <v>0</v>
      </c>
    </row>
    <row r="8933" spans="1:10">
      <c r="A8933" t="s">
        <v>4</v>
      </c>
      <c r="B8933" s="4" t="s">
        <v>5</v>
      </c>
      <c r="C8933" s="4" t="s">
        <v>10</v>
      </c>
      <c r="D8933" s="4" t="s">
        <v>10</v>
      </c>
      <c r="E8933" s="4" t="s">
        <v>24</v>
      </c>
      <c r="F8933" s="4" t="s">
        <v>24</v>
      </c>
      <c r="G8933" s="4" t="s">
        <v>24</v>
      </c>
      <c r="H8933" s="4" t="s">
        <v>24</v>
      </c>
      <c r="I8933" s="4" t="s">
        <v>14</v>
      </c>
      <c r="J8933" s="4" t="s">
        <v>10</v>
      </c>
    </row>
    <row r="8934" spans="1:10">
      <c r="A8934" t="n">
        <v>69543</v>
      </c>
      <c r="B8934" s="75" t="n">
        <v>55</v>
      </c>
      <c r="C8934" s="7" t="n">
        <v>7032</v>
      </c>
      <c r="D8934" s="7" t="n">
        <v>65024</v>
      </c>
      <c r="E8934" s="7" t="n">
        <v>0</v>
      </c>
      <c r="F8934" s="7" t="n">
        <v>0</v>
      </c>
      <c r="G8934" s="7" t="n">
        <v>5</v>
      </c>
      <c r="H8934" s="7" t="n">
        <v>0.899999976158142</v>
      </c>
      <c r="I8934" s="7" t="n">
        <v>1</v>
      </c>
      <c r="J8934" s="7" t="n">
        <v>0</v>
      </c>
    </row>
    <row r="8935" spans="1:10">
      <c r="A8935" t="s">
        <v>4</v>
      </c>
      <c r="B8935" s="4" t="s">
        <v>5</v>
      </c>
      <c r="C8935" s="4" t="s">
        <v>14</v>
      </c>
      <c r="D8935" s="4" t="s">
        <v>24</v>
      </c>
      <c r="E8935" s="4" t="s">
        <v>24</v>
      </c>
      <c r="F8935" s="4" t="s">
        <v>24</v>
      </c>
    </row>
    <row r="8936" spans="1:10">
      <c r="A8936" t="n">
        <v>69567</v>
      </c>
      <c r="B8936" s="66" t="n">
        <v>45</v>
      </c>
      <c r="C8936" s="7" t="n">
        <v>9</v>
      </c>
      <c r="D8936" s="7" t="n">
        <v>0.0199999995529652</v>
      </c>
      <c r="E8936" s="7" t="n">
        <v>0.0199999995529652</v>
      </c>
      <c r="F8936" s="7" t="n">
        <v>0.5</v>
      </c>
    </row>
    <row r="8937" spans="1:10">
      <c r="A8937" t="s">
        <v>4</v>
      </c>
      <c r="B8937" s="4" t="s">
        <v>5</v>
      </c>
      <c r="C8937" s="4" t="s">
        <v>14</v>
      </c>
      <c r="D8937" s="4" t="s">
        <v>10</v>
      </c>
      <c r="E8937" s="4" t="s">
        <v>6</v>
      </c>
    </row>
    <row r="8938" spans="1:10">
      <c r="A8938" t="n">
        <v>69581</v>
      </c>
      <c r="B8938" s="57" t="n">
        <v>51</v>
      </c>
      <c r="C8938" s="7" t="n">
        <v>4</v>
      </c>
      <c r="D8938" s="7" t="n">
        <v>2</v>
      </c>
      <c r="E8938" s="7" t="s">
        <v>600</v>
      </c>
    </row>
    <row r="8939" spans="1:10">
      <c r="A8939" t="s">
        <v>4</v>
      </c>
      <c r="B8939" s="4" t="s">
        <v>5</v>
      </c>
      <c r="C8939" s="4" t="s">
        <v>10</v>
      </c>
    </row>
    <row r="8940" spans="1:10">
      <c r="A8940" t="n">
        <v>69594</v>
      </c>
      <c r="B8940" s="41" t="n">
        <v>16</v>
      </c>
      <c r="C8940" s="7" t="n">
        <v>0</v>
      </c>
    </row>
    <row r="8941" spans="1:10">
      <c r="A8941" t="s">
        <v>4</v>
      </c>
      <c r="B8941" s="4" t="s">
        <v>5</v>
      </c>
      <c r="C8941" s="4" t="s">
        <v>10</v>
      </c>
      <c r="D8941" s="4" t="s">
        <v>14</v>
      </c>
      <c r="E8941" s="4" t="s">
        <v>9</v>
      </c>
      <c r="F8941" s="4" t="s">
        <v>50</v>
      </c>
      <c r="G8941" s="4" t="s">
        <v>14</v>
      </c>
      <c r="H8941" s="4" t="s">
        <v>14</v>
      </c>
      <c r="I8941" s="4" t="s">
        <v>14</v>
      </c>
      <c r="J8941" s="4" t="s">
        <v>9</v>
      </c>
      <c r="K8941" s="4" t="s">
        <v>50</v>
      </c>
      <c r="L8941" s="4" t="s">
        <v>14</v>
      </c>
      <c r="M8941" s="4" t="s">
        <v>14</v>
      </c>
    </row>
    <row r="8942" spans="1:10">
      <c r="A8942" t="n">
        <v>69597</v>
      </c>
      <c r="B8942" s="58" t="n">
        <v>26</v>
      </c>
      <c r="C8942" s="7" t="n">
        <v>2</v>
      </c>
      <c r="D8942" s="7" t="n">
        <v>17</v>
      </c>
      <c r="E8942" s="7" t="n">
        <v>6345</v>
      </c>
      <c r="F8942" s="7" t="s">
        <v>601</v>
      </c>
      <c r="G8942" s="7" t="n">
        <v>2</v>
      </c>
      <c r="H8942" s="7" t="n">
        <v>3</v>
      </c>
      <c r="I8942" s="7" t="n">
        <v>17</v>
      </c>
      <c r="J8942" s="7" t="n">
        <v>6346</v>
      </c>
      <c r="K8942" s="7" t="s">
        <v>602</v>
      </c>
      <c r="L8942" s="7" t="n">
        <v>2</v>
      </c>
      <c r="M8942" s="7" t="n">
        <v>0</v>
      </c>
    </row>
    <row r="8943" spans="1:10">
      <c r="A8943" t="s">
        <v>4</v>
      </c>
      <c r="B8943" s="4" t="s">
        <v>5</v>
      </c>
    </row>
    <row r="8944" spans="1:10">
      <c r="A8944" t="n">
        <v>69664</v>
      </c>
      <c r="B8944" s="33" t="n">
        <v>28</v>
      </c>
    </row>
    <row r="8945" spans="1:13">
      <c r="A8945" t="s">
        <v>4</v>
      </c>
      <c r="B8945" s="4" t="s">
        <v>5</v>
      </c>
      <c r="C8945" s="4" t="s">
        <v>10</v>
      </c>
      <c r="D8945" s="4" t="s">
        <v>14</v>
      </c>
    </row>
    <row r="8946" spans="1:13">
      <c r="A8946" t="n">
        <v>69665</v>
      </c>
      <c r="B8946" s="69" t="n">
        <v>89</v>
      </c>
      <c r="C8946" s="7" t="n">
        <v>65533</v>
      </c>
      <c r="D8946" s="7" t="n">
        <v>1</v>
      </c>
    </row>
    <row r="8947" spans="1:13">
      <c r="A8947" t="s">
        <v>4</v>
      </c>
      <c r="B8947" s="4" t="s">
        <v>5</v>
      </c>
      <c r="C8947" s="4" t="s">
        <v>14</v>
      </c>
      <c r="D8947" s="4" t="s">
        <v>14</v>
      </c>
      <c r="E8947" s="4" t="s">
        <v>14</v>
      </c>
      <c r="F8947" s="4" t="s">
        <v>14</v>
      </c>
    </row>
    <row r="8948" spans="1:13">
      <c r="A8948" t="n">
        <v>69669</v>
      </c>
      <c r="B8948" s="8" t="n">
        <v>14</v>
      </c>
      <c r="C8948" s="7" t="n">
        <v>0</v>
      </c>
      <c r="D8948" s="7" t="n">
        <v>1</v>
      </c>
      <c r="E8948" s="7" t="n">
        <v>0</v>
      </c>
      <c r="F8948" s="7" t="n">
        <v>0</v>
      </c>
    </row>
    <row r="8949" spans="1:13">
      <c r="A8949" t="s">
        <v>4</v>
      </c>
      <c r="B8949" s="4" t="s">
        <v>5</v>
      </c>
      <c r="C8949" s="4" t="s">
        <v>14</v>
      </c>
      <c r="D8949" s="4" t="s">
        <v>10</v>
      </c>
      <c r="E8949" s="4" t="s">
        <v>6</v>
      </c>
    </row>
    <row r="8950" spans="1:13">
      <c r="A8950" t="n">
        <v>69674</v>
      </c>
      <c r="B8950" s="57" t="n">
        <v>51</v>
      </c>
      <c r="C8950" s="7" t="n">
        <v>4</v>
      </c>
      <c r="D8950" s="7" t="n">
        <v>7008</v>
      </c>
      <c r="E8950" s="7" t="s">
        <v>600</v>
      </c>
    </row>
    <row r="8951" spans="1:13">
      <c r="A8951" t="s">
        <v>4</v>
      </c>
      <c r="B8951" s="4" t="s">
        <v>5</v>
      </c>
      <c r="C8951" s="4" t="s">
        <v>10</v>
      </c>
    </row>
    <row r="8952" spans="1:13">
      <c r="A8952" t="n">
        <v>69687</v>
      </c>
      <c r="B8952" s="41" t="n">
        <v>16</v>
      </c>
      <c r="C8952" s="7" t="n">
        <v>0</v>
      </c>
    </row>
    <row r="8953" spans="1:13">
      <c r="A8953" t="s">
        <v>4</v>
      </c>
      <c r="B8953" s="4" t="s">
        <v>5</v>
      </c>
      <c r="C8953" s="4" t="s">
        <v>10</v>
      </c>
      <c r="D8953" s="4" t="s">
        <v>14</v>
      </c>
      <c r="E8953" s="4" t="s">
        <v>9</v>
      </c>
      <c r="F8953" s="4" t="s">
        <v>50</v>
      </c>
      <c r="G8953" s="4" t="s">
        <v>14</v>
      </c>
      <c r="H8953" s="4" t="s">
        <v>14</v>
      </c>
    </row>
    <row r="8954" spans="1:13">
      <c r="A8954" t="n">
        <v>69690</v>
      </c>
      <c r="B8954" s="58" t="n">
        <v>26</v>
      </c>
      <c r="C8954" s="7" t="n">
        <v>7008</v>
      </c>
      <c r="D8954" s="7" t="n">
        <v>17</v>
      </c>
      <c r="E8954" s="7" t="n">
        <v>36304</v>
      </c>
      <c r="F8954" s="7" t="s">
        <v>603</v>
      </c>
      <c r="G8954" s="7" t="n">
        <v>2</v>
      </c>
      <c r="H8954" s="7" t="n">
        <v>0</v>
      </c>
    </row>
    <row r="8955" spans="1:13">
      <c r="A8955" t="s">
        <v>4</v>
      </c>
      <c r="B8955" s="4" t="s">
        <v>5</v>
      </c>
    </row>
    <row r="8956" spans="1:13">
      <c r="A8956" t="n">
        <v>69712</v>
      </c>
      <c r="B8956" s="33" t="n">
        <v>28</v>
      </c>
    </row>
    <row r="8957" spans="1:13">
      <c r="A8957" t="s">
        <v>4</v>
      </c>
      <c r="B8957" s="4" t="s">
        <v>5</v>
      </c>
      <c r="C8957" s="4" t="s">
        <v>10</v>
      </c>
      <c r="D8957" s="4" t="s">
        <v>14</v>
      </c>
    </row>
    <row r="8958" spans="1:13">
      <c r="A8958" t="n">
        <v>69713</v>
      </c>
      <c r="B8958" s="69" t="n">
        <v>89</v>
      </c>
      <c r="C8958" s="7" t="n">
        <v>65533</v>
      </c>
      <c r="D8958" s="7" t="n">
        <v>1</v>
      </c>
    </row>
    <row r="8959" spans="1:13">
      <c r="A8959" t="s">
        <v>4</v>
      </c>
      <c r="B8959" s="4" t="s">
        <v>5</v>
      </c>
      <c r="C8959" s="4" t="s">
        <v>9</v>
      </c>
    </row>
    <row r="8960" spans="1:13">
      <c r="A8960" t="n">
        <v>69717</v>
      </c>
      <c r="B8960" s="44" t="n">
        <v>15</v>
      </c>
      <c r="C8960" s="7" t="n">
        <v>256</v>
      </c>
    </row>
    <row r="8961" spans="1:8">
      <c r="A8961" t="s">
        <v>4</v>
      </c>
      <c r="B8961" s="4" t="s">
        <v>5</v>
      </c>
      <c r="C8961" s="4" t="s">
        <v>14</v>
      </c>
      <c r="D8961" s="4" t="s">
        <v>10</v>
      </c>
      <c r="E8961" s="4" t="s">
        <v>24</v>
      </c>
    </row>
    <row r="8962" spans="1:8">
      <c r="A8962" t="n">
        <v>69722</v>
      </c>
      <c r="B8962" s="37" t="n">
        <v>58</v>
      </c>
      <c r="C8962" s="7" t="n">
        <v>101</v>
      </c>
      <c r="D8962" s="7" t="n">
        <v>500</v>
      </c>
      <c r="E8962" s="7" t="n">
        <v>1</v>
      </c>
    </row>
    <row r="8963" spans="1:8">
      <c r="A8963" t="s">
        <v>4</v>
      </c>
      <c r="B8963" s="4" t="s">
        <v>5</v>
      </c>
      <c r="C8963" s="4" t="s">
        <v>14</v>
      </c>
      <c r="D8963" s="4" t="s">
        <v>10</v>
      </c>
    </row>
    <row r="8964" spans="1:8">
      <c r="A8964" t="n">
        <v>69730</v>
      </c>
      <c r="B8964" s="37" t="n">
        <v>58</v>
      </c>
      <c r="C8964" s="7" t="n">
        <v>254</v>
      </c>
      <c r="D8964" s="7" t="n">
        <v>0</v>
      </c>
    </row>
    <row r="8965" spans="1:8">
      <c r="A8965" t="s">
        <v>4</v>
      </c>
      <c r="B8965" s="4" t="s">
        <v>5</v>
      </c>
      <c r="C8965" s="4" t="s">
        <v>14</v>
      </c>
      <c r="D8965" s="4" t="s">
        <v>10</v>
      </c>
      <c r="E8965" s="4" t="s">
        <v>6</v>
      </c>
      <c r="F8965" s="4" t="s">
        <v>6</v>
      </c>
      <c r="G8965" s="4" t="s">
        <v>6</v>
      </c>
      <c r="H8965" s="4" t="s">
        <v>6</v>
      </c>
    </row>
    <row r="8966" spans="1:8">
      <c r="A8966" t="n">
        <v>69734</v>
      </c>
      <c r="B8966" s="57" t="n">
        <v>51</v>
      </c>
      <c r="C8966" s="7" t="n">
        <v>3</v>
      </c>
      <c r="D8966" s="7" t="n">
        <v>7008</v>
      </c>
      <c r="E8966" s="7" t="s">
        <v>170</v>
      </c>
      <c r="F8966" s="7" t="s">
        <v>170</v>
      </c>
      <c r="G8966" s="7" t="s">
        <v>169</v>
      </c>
      <c r="H8966" s="7" t="s">
        <v>170</v>
      </c>
    </row>
    <row r="8967" spans="1:8">
      <c r="A8967" t="s">
        <v>4</v>
      </c>
      <c r="B8967" s="4" t="s">
        <v>5</v>
      </c>
      <c r="C8967" s="4" t="s">
        <v>14</v>
      </c>
      <c r="D8967" s="4" t="s">
        <v>14</v>
      </c>
      <c r="E8967" s="4" t="s">
        <v>24</v>
      </c>
      <c r="F8967" s="4" t="s">
        <v>24</v>
      </c>
      <c r="G8967" s="4" t="s">
        <v>24</v>
      </c>
      <c r="H8967" s="4" t="s">
        <v>10</v>
      </c>
    </row>
    <row r="8968" spans="1:8">
      <c r="A8968" t="n">
        <v>69747</v>
      </c>
      <c r="B8968" s="66" t="n">
        <v>45</v>
      </c>
      <c r="C8968" s="7" t="n">
        <v>2</v>
      </c>
      <c r="D8968" s="7" t="n">
        <v>3</v>
      </c>
      <c r="E8968" s="7" t="n">
        <v>-58.3300018310547</v>
      </c>
      <c r="F8968" s="7" t="n">
        <v>0.100000001490116</v>
      </c>
      <c r="G8968" s="7" t="n">
        <v>124.360000610352</v>
      </c>
      <c r="H8968" s="7" t="n">
        <v>0</v>
      </c>
    </row>
    <row r="8969" spans="1:8">
      <c r="A8969" t="s">
        <v>4</v>
      </c>
      <c r="B8969" s="4" t="s">
        <v>5</v>
      </c>
      <c r="C8969" s="4" t="s">
        <v>14</v>
      </c>
      <c r="D8969" s="4" t="s">
        <v>14</v>
      </c>
      <c r="E8969" s="4" t="s">
        <v>24</v>
      </c>
      <c r="F8969" s="4" t="s">
        <v>24</v>
      </c>
      <c r="G8969" s="4" t="s">
        <v>24</v>
      </c>
      <c r="H8969" s="4" t="s">
        <v>10</v>
      </c>
      <c r="I8969" s="4" t="s">
        <v>14</v>
      </c>
    </row>
    <row r="8970" spans="1:8">
      <c r="A8970" t="n">
        <v>69764</v>
      </c>
      <c r="B8970" s="66" t="n">
        <v>45</v>
      </c>
      <c r="C8970" s="7" t="n">
        <v>4</v>
      </c>
      <c r="D8970" s="7" t="n">
        <v>3</v>
      </c>
      <c r="E8970" s="7" t="n">
        <v>349.700012207031</v>
      </c>
      <c r="F8970" s="7" t="n">
        <v>289.700012207031</v>
      </c>
      <c r="G8970" s="7" t="n">
        <v>-5.05999994277954</v>
      </c>
      <c r="H8970" s="7" t="n">
        <v>0</v>
      </c>
      <c r="I8970" s="7" t="n">
        <v>1</v>
      </c>
    </row>
    <row r="8971" spans="1:8">
      <c r="A8971" t="s">
        <v>4</v>
      </c>
      <c r="B8971" s="4" t="s">
        <v>5</v>
      </c>
      <c r="C8971" s="4" t="s">
        <v>14</v>
      </c>
      <c r="D8971" s="4" t="s">
        <v>14</v>
      </c>
      <c r="E8971" s="4" t="s">
        <v>24</v>
      </c>
      <c r="F8971" s="4" t="s">
        <v>10</v>
      </c>
    </row>
    <row r="8972" spans="1:8">
      <c r="A8972" t="n">
        <v>69782</v>
      </c>
      <c r="B8972" s="66" t="n">
        <v>45</v>
      </c>
      <c r="C8972" s="7" t="n">
        <v>5</v>
      </c>
      <c r="D8972" s="7" t="n">
        <v>3</v>
      </c>
      <c r="E8972" s="7" t="n">
        <v>2.29999995231628</v>
      </c>
      <c r="F8972" s="7" t="n">
        <v>0</v>
      </c>
    </row>
    <row r="8973" spans="1:8">
      <c r="A8973" t="s">
        <v>4</v>
      </c>
      <c r="B8973" s="4" t="s">
        <v>5</v>
      </c>
      <c r="C8973" s="4" t="s">
        <v>14</v>
      </c>
      <c r="D8973" s="4" t="s">
        <v>14</v>
      </c>
      <c r="E8973" s="4" t="s">
        <v>24</v>
      </c>
      <c r="F8973" s="4" t="s">
        <v>10</v>
      </c>
    </row>
    <row r="8974" spans="1:8">
      <c r="A8974" t="n">
        <v>69791</v>
      </c>
      <c r="B8974" s="66" t="n">
        <v>45</v>
      </c>
      <c r="C8974" s="7" t="n">
        <v>11</v>
      </c>
      <c r="D8974" s="7" t="n">
        <v>3</v>
      </c>
      <c r="E8974" s="7" t="n">
        <v>43.2999992370605</v>
      </c>
      <c r="F8974" s="7" t="n">
        <v>0</v>
      </c>
    </row>
    <row r="8975" spans="1:8">
      <c r="A8975" t="s">
        <v>4</v>
      </c>
      <c r="B8975" s="4" t="s">
        <v>5</v>
      </c>
      <c r="C8975" s="4" t="s">
        <v>14</v>
      </c>
      <c r="D8975" s="4" t="s">
        <v>14</v>
      </c>
      <c r="E8975" s="4" t="s">
        <v>24</v>
      </c>
      <c r="F8975" s="4" t="s">
        <v>24</v>
      </c>
      <c r="G8975" s="4" t="s">
        <v>24</v>
      </c>
      <c r="H8975" s="4" t="s">
        <v>10</v>
      </c>
    </row>
    <row r="8976" spans="1:8">
      <c r="A8976" t="n">
        <v>69800</v>
      </c>
      <c r="B8976" s="66" t="n">
        <v>45</v>
      </c>
      <c r="C8976" s="7" t="n">
        <v>2</v>
      </c>
      <c r="D8976" s="7" t="n">
        <v>3</v>
      </c>
      <c r="E8976" s="7" t="n">
        <v>-58.3300018310547</v>
      </c>
      <c r="F8976" s="7" t="n">
        <v>0.330000013113022</v>
      </c>
      <c r="G8976" s="7" t="n">
        <v>124.360000610352</v>
      </c>
      <c r="H8976" s="7" t="n">
        <v>6000</v>
      </c>
    </row>
    <row r="8977" spans="1:9">
      <c r="A8977" t="s">
        <v>4</v>
      </c>
      <c r="B8977" s="4" t="s">
        <v>5</v>
      </c>
      <c r="C8977" s="4" t="s">
        <v>14</v>
      </c>
      <c r="D8977" s="4" t="s">
        <v>14</v>
      </c>
      <c r="E8977" s="4" t="s">
        <v>24</v>
      </c>
      <c r="F8977" s="4" t="s">
        <v>24</v>
      </c>
      <c r="G8977" s="4" t="s">
        <v>24</v>
      </c>
      <c r="H8977" s="4" t="s">
        <v>10</v>
      </c>
      <c r="I8977" s="4" t="s">
        <v>14</v>
      </c>
    </row>
    <row r="8978" spans="1:9">
      <c r="A8978" t="n">
        <v>69817</v>
      </c>
      <c r="B8978" s="66" t="n">
        <v>45</v>
      </c>
      <c r="C8978" s="7" t="n">
        <v>4</v>
      </c>
      <c r="D8978" s="7" t="n">
        <v>3</v>
      </c>
      <c r="E8978" s="7" t="n">
        <v>350.350006103516</v>
      </c>
      <c r="F8978" s="7" t="n">
        <v>250.539993286133</v>
      </c>
      <c r="G8978" s="7" t="n">
        <v>348</v>
      </c>
      <c r="H8978" s="7" t="n">
        <v>6000</v>
      </c>
      <c r="I8978" s="7" t="n">
        <v>1</v>
      </c>
    </row>
    <row r="8979" spans="1:9">
      <c r="A8979" t="s">
        <v>4</v>
      </c>
      <c r="B8979" s="4" t="s">
        <v>5</v>
      </c>
      <c r="C8979" s="4" t="s">
        <v>14</v>
      </c>
      <c r="D8979" s="4" t="s">
        <v>14</v>
      </c>
      <c r="E8979" s="4" t="s">
        <v>24</v>
      </c>
      <c r="F8979" s="4" t="s">
        <v>10</v>
      </c>
    </row>
    <row r="8980" spans="1:9">
      <c r="A8980" t="n">
        <v>69835</v>
      </c>
      <c r="B8980" s="66" t="n">
        <v>45</v>
      </c>
      <c r="C8980" s="7" t="n">
        <v>5</v>
      </c>
      <c r="D8980" s="7" t="n">
        <v>3</v>
      </c>
      <c r="E8980" s="7" t="n">
        <v>1</v>
      </c>
      <c r="F8980" s="7" t="n">
        <v>6000</v>
      </c>
    </row>
    <row r="8981" spans="1:9">
      <c r="A8981" t="s">
        <v>4</v>
      </c>
      <c r="B8981" s="4" t="s">
        <v>5</v>
      </c>
      <c r="C8981" s="4" t="s">
        <v>14</v>
      </c>
      <c r="D8981" s="4" t="s">
        <v>14</v>
      </c>
      <c r="E8981" s="4" t="s">
        <v>24</v>
      </c>
      <c r="F8981" s="4" t="s">
        <v>10</v>
      </c>
    </row>
    <row r="8982" spans="1:9">
      <c r="A8982" t="n">
        <v>69844</v>
      </c>
      <c r="B8982" s="66" t="n">
        <v>45</v>
      </c>
      <c r="C8982" s="7" t="n">
        <v>11</v>
      </c>
      <c r="D8982" s="7" t="n">
        <v>3</v>
      </c>
      <c r="E8982" s="7" t="n">
        <v>43.2999992370605</v>
      </c>
      <c r="F8982" s="7" t="n">
        <v>6000</v>
      </c>
    </row>
    <row r="8983" spans="1:9">
      <c r="A8983" t="s">
        <v>4</v>
      </c>
      <c r="B8983" s="4" t="s">
        <v>5</v>
      </c>
      <c r="C8983" s="4" t="s">
        <v>14</v>
      </c>
    </row>
    <row r="8984" spans="1:9">
      <c r="A8984" t="n">
        <v>69853</v>
      </c>
      <c r="B8984" s="72" t="n">
        <v>116</v>
      </c>
      <c r="C8984" s="7" t="n">
        <v>0</v>
      </c>
    </row>
    <row r="8985" spans="1:9">
      <c r="A8985" t="s">
        <v>4</v>
      </c>
      <c r="B8985" s="4" t="s">
        <v>5</v>
      </c>
      <c r="C8985" s="4" t="s">
        <v>14</v>
      </c>
      <c r="D8985" s="4" t="s">
        <v>10</v>
      </c>
    </row>
    <row r="8986" spans="1:9">
      <c r="A8986" t="n">
        <v>69855</v>
      </c>
      <c r="B8986" s="72" t="n">
        <v>116</v>
      </c>
      <c r="C8986" s="7" t="n">
        <v>2</v>
      </c>
      <c r="D8986" s="7" t="n">
        <v>1</v>
      </c>
    </row>
    <row r="8987" spans="1:9">
      <c r="A8987" t="s">
        <v>4</v>
      </c>
      <c r="B8987" s="4" t="s">
        <v>5</v>
      </c>
      <c r="C8987" s="4" t="s">
        <v>14</v>
      </c>
      <c r="D8987" s="4" t="s">
        <v>9</v>
      </c>
    </row>
    <row r="8988" spans="1:9">
      <c r="A8988" t="n">
        <v>69859</v>
      </c>
      <c r="B8988" s="72" t="n">
        <v>116</v>
      </c>
      <c r="C8988" s="7" t="n">
        <v>5</v>
      </c>
      <c r="D8988" s="7" t="n">
        <v>1120403456</v>
      </c>
    </row>
    <row r="8989" spans="1:9">
      <c r="A8989" t="s">
        <v>4</v>
      </c>
      <c r="B8989" s="4" t="s">
        <v>5</v>
      </c>
      <c r="C8989" s="4" t="s">
        <v>14</v>
      </c>
      <c r="D8989" s="4" t="s">
        <v>10</v>
      </c>
    </row>
    <row r="8990" spans="1:9">
      <c r="A8990" t="n">
        <v>69865</v>
      </c>
      <c r="B8990" s="72" t="n">
        <v>116</v>
      </c>
      <c r="C8990" s="7" t="n">
        <v>6</v>
      </c>
      <c r="D8990" s="7" t="n">
        <v>1</v>
      </c>
    </row>
    <row r="8991" spans="1:9">
      <c r="A8991" t="s">
        <v>4</v>
      </c>
      <c r="B8991" s="4" t="s">
        <v>5</v>
      </c>
      <c r="C8991" s="4" t="s">
        <v>10</v>
      </c>
    </row>
    <row r="8992" spans="1:9">
      <c r="A8992" t="n">
        <v>69869</v>
      </c>
      <c r="B8992" s="41" t="n">
        <v>16</v>
      </c>
      <c r="C8992" s="7" t="n">
        <v>3000</v>
      </c>
    </row>
    <row r="8993" spans="1:9">
      <c r="A8993" t="s">
        <v>4</v>
      </c>
      <c r="B8993" s="4" t="s">
        <v>5</v>
      </c>
      <c r="C8993" s="4" t="s">
        <v>14</v>
      </c>
      <c r="D8993" s="4" t="s">
        <v>10</v>
      </c>
      <c r="E8993" s="4" t="s">
        <v>6</v>
      </c>
      <c r="F8993" s="4" t="s">
        <v>6</v>
      </c>
      <c r="G8993" s="4" t="s">
        <v>6</v>
      </c>
      <c r="H8993" s="4" t="s">
        <v>6</v>
      </c>
    </row>
    <row r="8994" spans="1:9">
      <c r="A8994" t="n">
        <v>69872</v>
      </c>
      <c r="B8994" s="57" t="n">
        <v>51</v>
      </c>
      <c r="C8994" s="7" t="n">
        <v>3</v>
      </c>
      <c r="D8994" s="7" t="n">
        <v>7008</v>
      </c>
      <c r="E8994" s="7" t="s">
        <v>233</v>
      </c>
      <c r="F8994" s="7" t="s">
        <v>170</v>
      </c>
      <c r="G8994" s="7" t="s">
        <v>169</v>
      </c>
      <c r="H8994" s="7" t="s">
        <v>170</v>
      </c>
    </row>
    <row r="8995" spans="1:9">
      <c r="A8995" t="s">
        <v>4</v>
      </c>
      <c r="B8995" s="4" t="s">
        <v>5</v>
      </c>
      <c r="C8995" s="4" t="s">
        <v>10</v>
      </c>
      <c r="D8995" s="4" t="s">
        <v>10</v>
      </c>
      <c r="E8995" s="4" t="s">
        <v>6</v>
      </c>
      <c r="F8995" s="4" t="s">
        <v>14</v>
      </c>
      <c r="G8995" s="4" t="s">
        <v>10</v>
      </c>
    </row>
    <row r="8996" spans="1:9">
      <c r="A8996" t="n">
        <v>69885</v>
      </c>
      <c r="B8996" s="70" t="n">
        <v>80</v>
      </c>
      <c r="C8996" s="7" t="n">
        <v>744</v>
      </c>
      <c r="D8996" s="7" t="n">
        <v>508</v>
      </c>
      <c r="E8996" s="7" t="s">
        <v>604</v>
      </c>
      <c r="F8996" s="7" t="n">
        <v>1</v>
      </c>
      <c r="G8996" s="7" t="n">
        <v>0</v>
      </c>
    </row>
    <row r="8997" spans="1:9">
      <c r="A8997" t="s">
        <v>4</v>
      </c>
      <c r="B8997" s="4" t="s">
        <v>5</v>
      </c>
      <c r="C8997" s="4" t="s">
        <v>10</v>
      </c>
    </row>
    <row r="8998" spans="1:9">
      <c r="A8998" t="n">
        <v>69903</v>
      </c>
      <c r="B8998" s="41" t="n">
        <v>16</v>
      </c>
      <c r="C8998" s="7" t="n">
        <v>4000</v>
      </c>
    </row>
    <row r="8999" spans="1:9">
      <c r="A8999" t="s">
        <v>4</v>
      </c>
      <c r="B8999" s="4" t="s">
        <v>5</v>
      </c>
      <c r="C8999" s="4" t="s">
        <v>14</v>
      </c>
      <c r="D8999" s="4" t="s">
        <v>10</v>
      </c>
    </row>
    <row r="9000" spans="1:9">
      <c r="A9000" t="n">
        <v>69906</v>
      </c>
      <c r="B9000" s="66" t="n">
        <v>45</v>
      </c>
      <c r="C9000" s="7" t="n">
        <v>7</v>
      </c>
      <c r="D9000" s="7" t="n">
        <v>255</v>
      </c>
    </row>
    <row r="9001" spans="1:9">
      <c r="A9001" t="s">
        <v>4</v>
      </c>
      <c r="B9001" s="4" t="s">
        <v>5</v>
      </c>
      <c r="C9001" s="4" t="s">
        <v>6</v>
      </c>
      <c r="D9001" s="4" t="s">
        <v>10</v>
      </c>
    </row>
    <row r="9002" spans="1:9">
      <c r="A9002" t="n">
        <v>69910</v>
      </c>
      <c r="B9002" s="78" t="n">
        <v>29</v>
      </c>
      <c r="C9002" s="7" t="s">
        <v>495</v>
      </c>
      <c r="D9002" s="7" t="n">
        <v>7008</v>
      </c>
    </row>
    <row r="9003" spans="1:9">
      <c r="A9003" t="s">
        <v>4</v>
      </c>
      <c r="B9003" s="4" t="s">
        <v>5</v>
      </c>
      <c r="C9003" s="4" t="s">
        <v>10</v>
      </c>
    </row>
    <row r="9004" spans="1:9">
      <c r="A9004" t="n">
        <v>69938</v>
      </c>
      <c r="B9004" s="41" t="n">
        <v>16</v>
      </c>
      <c r="C9004" s="7" t="n">
        <v>2000</v>
      </c>
    </row>
    <row r="9005" spans="1:9">
      <c r="A9005" t="s">
        <v>4</v>
      </c>
      <c r="B9005" s="4" t="s">
        <v>5</v>
      </c>
      <c r="C9005" s="4" t="s">
        <v>14</v>
      </c>
      <c r="D9005" s="4" t="s">
        <v>10</v>
      </c>
      <c r="E9005" s="4" t="s">
        <v>24</v>
      </c>
    </row>
    <row r="9006" spans="1:9">
      <c r="A9006" t="n">
        <v>69941</v>
      </c>
      <c r="B9006" s="37" t="n">
        <v>58</v>
      </c>
      <c r="C9006" s="7" t="n">
        <v>101</v>
      </c>
      <c r="D9006" s="7" t="n">
        <v>500</v>
      </c>
      <c r="E9006" s="7" t="n">
        <v>1</v>
      </c>
    </row>
    <row r="9007" spans="1:9">
      <c r="A9007" t="s">
        <v>4</v>
      </c>
      <c r="B9007" s="4" t="s">
        <v>5</v>
      </c>
      <c r="C9007" s="4" t="s">
        <v>14</v>
      </c>
      <c r="D9007" s="4" t="s">
        <v>10</v>
      </c>
    </row>
    <row r="9008" spans="1:9">
      <c r="A9008" t="n">
        <v>69949</v>
      </c>
      <c r="B9008" s="37" t="n">
        <v>58</v>
      </c>
      <c r="C9008" s="7" t="n">
        <v>254</v>
      </c>
      <c r="D9008" s="7" t="n">
        <v>0</v>
      </c>
    </row>
    <row r="9009" spans="1:8">
      <c r="A9009" t="s">
        <v>4</v>
      </c>
      <c r="B9009" s="4" t="s">
        <v>5</v>
      </c>
      <c r="C9009" s="4" t="s">
        <v>14</v>
      </c>
      <c r="D9009" s="4" t="s">
        <v>14</v>
      </c>
      <c r="E9009" s="4" t="s">
        <v>24</v>
      </c>
      <c r="F9009" s="4" t="s">
        <v>24</v>
      </c>
      <c r="G9009" s="4" t="s">
        <v>24</v>
      </c>
      <c r="H9009" s="4" t="s">
        <v>10</v>
      </c>
    </row>
    <row r="9010" spans="1:8">
      <c r="A9010" t="n">
        <v>69953</v>
      </c>
      <c r="B9010" s="66" t="n">
        <v>45</v>
      </c>
      <c r="C9010" s="7" t="n">
        <v>2</v>
      </c>
      <c r="D9010" s="7" t="n">
        <v>3</v>
      </c>
      <c r="E9010" s="7" t="n">
        <v>-75.2099990844727</v>
      </c>
      <c r="F9010" s="7" t="n">
        <v>0.239999994635582</v>
      </c>
      <c r="G9010" s="7" t="n">
        <v>129.710006713867</v>
      </c>
      <c r="H9010" s="7" t="n">
        <v>0</v>
      </c>
    </row>
    <row r="9011" spans="1:8">
      <c r="A9011" t="s">
        <v>4</v>
      </c>
      <c r="B9011" s="4" t="s">
        <v>5</v>
      </c>
      <c r="C9011" s="4" t="s">
        <v>14</v>
      </c>
      <c r="D9011" s="4" t="s">
        <v>14</v>
      </c>
      <c r="E9011" s="4" t="s">
        <v>24</v>
      </c>
      <c r="F9011" s="4" t="s">
        <v>24</v>
      </c>
      <c r="G9011" s="4" t="s">
        <v>24</v>
      </c>
      <c r="H9011" s="4" t="s">
        <v>10</v>
      </c>
      <c r="I9011" s="4" t="s">
        <v>14</v>
      </c>
    </row>
    <row r="9012" spans="1:8">
      <c r="A9012" t="n">
        <v>69970</v>
      </c>
      <c r="B9012" s="66" t="n">
        <v>45</v>
      </c>
      <c r="C9012" s="7" t="n">
        <v>4</v>
      </c>
      <c r="D9012" s="7" t="n">
        <v>3</v>
      </c>
      <c r="E9012" s="7" t="n">
        <v>1.64999997615814</v>
      </c>
      <c r="F9012" s="7" t="n">
        <v>133.729995727539</v>
      </c>
      <c r="G9012" s="7" t="n">
        <v>0</v>
      </c>
      <c r="H9012" s="7" t="n">
        <v>0</v>
      </c>
      <c r="I9012" s="7" t="n">
        <v>1</v>
      </c>
    </row>
    <row r="9013" spans="1:8">
      <c r="A9013" t="s">
        <v>4</v>
      </c>
      <c r="B9013" s="4" t="s">
        <v>5</v>
      </c>
      <c r="C9013" s="4" t="s">
        <v>14</v>
      </c>
      <c r="D9013" s="4" t="s">
        <v>14</v>
      </c>
      <c r="E9013" s="4" t="s">
        <v>24</v>
      </c>
      <c r="F9013" s="4" t="s">
        <v>10</v>
      </c>
    </row>
    <row r="9014" spans="1:8">
      <c r="A9014" t="n">
        <v>69988</v>
      </c>
      <c r="B9014" s="66" t="n">
        <v>45</v>
      </c>
      <c r="C9014" s="7" t="n">
        <v>5</v>
      </c>
      <c r="D9014" s="7" t="n">
        <v>3</v>
      </c>
      <c r="E9014" s="7" t="n">
        <v>2.5</v>
      </c>
      <c r="F9014" s="7" t="n">
        <v>0</v>
      </c>
    </row>
    <row r="9015" spans="1:8">
      <c r="A9015" t="s">
        <v>4</v>
      </c>
      <c r="B9015" s="4" t="s">
        <v>5</v>
      </c>
      <c r="C9015" s="4" t="s">
        <v>14</v>
      </c>
      <c r="D9015" s="4" t="s">
        <v>14</v>
      </c>
      <c r="E9015" s="4" t="s">
        <v>24</v>
      </c>
      <c r="F9015" s="4" t="s">
        <v>10</v>
      </c>
    </row>
    <row r="9016" spans="1:8">
      <c r="A9016" t="n">
        <v>69997</v>
      </c>
      <c r="B9016" s="66" t="n">
        <v>45</v>
      </c>
      <c r="C9016" s="7" t="n">
        <v>11</v>
      </c>
      <c r="D9016" s="7" t="n">
        <v>3</v>
      </c>
      <c r="E9016" s="7" t="n">
        <v>45</v>
      </c>
      <c r="F9016" s="7" t="n">
        <v>0</v>
      </c>
    </row>
    <row r="9017" spans="1:8">
      <c r="A9017" t="s">
        <v>4</v>
      </c>
      <c r="B9017" s="4" t="s">
        <v>5</v>
      </c>
      <c r="C9017" s="4" t="s">
        <v>14</v>
      </c>
      <c r="D9017" s="4" t="s">
        <v>14</v>
      </c>
      <c r="E9017" s="4" t="s">
        <v>24</v>
      </c>
      <c r="F9017" s="4" t="s">
        <v>24</v>
      </c>
      <c r="G9017" s="4" t="s">
        <v>24</v>
      </c>
      <c r="H9017" s="4" t="s">
        <v>10</v>
      </c>
    </row>
    <row r="9018" spans="1:8">
      <c r="A9018" t="n">
        <v>70006</v>
      </c>
      <c r="B9018" s="66" t="n">
        <v>45</v>
      </c>
      <c r="C9018" s="7" t="n">
        <v>2</v>
      </c>
      <c r="D9018" s="7" t="n">
        <v>3</v>
      </c>
      <c r="E9018" s="7" t="n">
        <v>-75.1399993896484</v>
      </c>
      <c r="F9018" s="7" t="n">
        <v>0.239999994635582</v>
      </c>
      <c r="G9018" s="7" t="n">
        <v>129.820007324219</v>
      </c>
      <c r="H9018" s="7" t="n">
        <v>20000</v>
      </c>
    </row>
    <row r="9019" spans="1:8">
      <c r="A9019" t="s">
        <v>4</v>
      </c>
      <c r="B9019" s="4" t="s">
        <v>5</v>
      </c>
      <c r="C9019" s="4" t="s">
        <v>14</v>
      </c>
      <c r="D9019" s="4" t="s">
        <v>14</v>
      </c>
      <c r="E9019" s="4" t="s">
        <v>24</v>
      </c>
      <c r="F9019" s="4" t="s">
        <v>24</v>
      </c>
      <c r="G9019" s="4" t="s">
        <v>24</v>
      </c>
      <c r="H9019" s="4" t="s">
        <v>10</v>
      </c>
      <c r="I9019" s="4" t="s">
        <v>14</v>
      </c>
    </row>
    <row r="9020" spans="1:8">
      <c r="A9020" t="n">
        <v>70023</v>
      </c>
      <c r="B9020" s="66" t="n">
        <v>45</v>
      </c>
      <c r="C9020" s="7" t="n">
        <v>4</v>
      </c>
      <c r="D9020" s="7" t="n">
        <v>3</v>
      </c>
      <c r="E9020" s="7" t="n">
        <v>358.869995117188</v>
      </c>
      <c r="F9020" s="7" t="n">
        <v>125.370002746582</v>
      </c>
      <c r="G9020" s="7" t="n">
        <v>0</v>
      </c>
      <c r="H9020" s="7" t="n">
        <v>20000</v>
      </c>
      <c r="I9020" s="7" t="n">
        <v>1</v>
      </c>
    </row>
    <row r="9021" spans="1:8">
      <c r="A9021" t="s">
        <v>4</v>
      </c>
      <c r="B9021" s="4" t="s">
        <v>5</v>
      </c>
      <c r="C9021" s="4" t="s">
        <v>14</v>
      </c>
      <c r="D9021" s="4" t="s">
        <v>14</v>
      </c>
      <c r="E9021" s="4" t="s">
        <v>24</v>
      </c>
      <c r="F9021" s="4" t="s">
        <v>10</v>
      </c>
    </row>
    <row r="9022" spans="1:8">
      <c r="A9022" t="n">
        <v>70041</v>
      </c>
      <c r="B9022" s="66" t="n">
        <v>45</v>
      </c>
      <c r="C9022" s="7" t="n">
        <v>5</v>
      </c>
      <c r="D9022" s="7" t="n">
        <v>3</v>
      </c>
      <c r="E9022" s="7" t="n">
        <v>2.29999995231628</v>
      </c>
      <c r="F9022" s="7" t="n">
        <v>20000</v>
      </c>
    </row>
    <row r="9023" spans="1:8">
      <c r="A9023" t="s">
        <v>4</v>
      </c>
      <c r="B9023" s="4" t="s">
        <v>5</v>
      </c>
      <c r="C9023" s="4" t="s">
        <v>14</v>
      </c>
      <c r="D9023" s="4" t="s">
        <v>14</v>
      </c>
      <c r="E9023" s="4" t="s">
        <v>24</v>
      </c>
      <c r="F9023" s="4" t="s">
        <v>10</v>
      </c>
    </row>
    <row r="9024" spans="1:8">
      <c r="A9024" t="n">
        <v>70050</v>
      </c>
      <c r="B9024" s="66" t="n">
        <v>45</v>
      </c>
      <c r="C9024" s="7" t="n">
        <v>11</v>
      </c>
      <c r="D9024" s="7" t="n">
        <v>3</v>
      </c>
      <c r="E9024" s="7" t="n">
        <v>45</v>
      </c>
      <c r="F9024" s="7" t="n">
        <v>20000</v>
      </c>
    </row>
    <row r="9025" spans="1:9">
      <c r="A9025" t="s">
        <v>4</v>
      </c>
      <c r="B9025" s="4" t="s">
        <v>5</v>
      </c>
      <c r="C9025" s="4" t="s">
        <v>14</v>
      </c>
      <c r="D9025" s="4" t="s">
        <v>10</v>
      </c>
      <c r="E9025" s="4" t="s">
        <v>6</v>
      </c>
      <c r="F9025" s="4" t="s">
        <v>6</v>
      </c>
      <c r="G9025" s="4" t="s">
        <v>6</v>
      </c>
      <c r="H9025" s="4" t="s">
        <v>6</v>
      </c>
    </row>
    <row r="9026" spans="1:9">
      <c r="A9026" t="n">
        <v>70059</v>
      </c>
      <c r="B9026" s="57" t="n">
        <v>51</v>
      </c>
      <c r="C9026" s="7" t="n">
        <v>3</v>
      </c>
      <c r="D9026" s="7" t="n">
        <v>0</v>
      </c>
      <c r="E9026" s="7" t="s">
        <v>170</v>
      </c>
      <c r="F9026" s="7" t="s">
        <v>438</v>
      </c>
      <c r="G9026" s="7" t="s">
        <v>169</v>
      </c>
      <c r="H9026" s="7" t="s">
        <v>170</v>
      </c>
    </row>
    <row r="9027" spans="1:9">
      <c r="A9027" t="s">
        <v>4</v>
      </c>
      <c r="B9027" s="4" t="s">
        <v>5</v>
      </c>
      <c r="C9027" s="4" t="s">
        <v>14</v>
      </c>
      <c r="D9027" s="4" t="s">
        <v>10</v>
      </c>
      <c r="E9027" s="4" t="s">
        <v>6</v>
      </c>
      <c r="F9027" s="4" t="s">
        <v>6</v>
      </c>
      <c r="G9027" s="4" t="s">
        <v>6</v>
      </c>
      <c r="H9027" s="4" t="s">
        <v>6</v>
      </c>
    </row>
    <row r="9028" spans="1:9">
      <c r="A9028" t="n">
        <v>70072</v>
      </c>
      <c r="B9028" s="57" t="n">
        <v>51</v>
      </c>
      <c r="C9028" s="7" t="n">
        <v>3</v>
      </c>
      <c r="D9028" s="7" t="n">
        <v>4</v>
      </c>
      <c r="E9028" s="7" t="s">
        <v>170</v>
      </c>
      <c r="F9028" s="7" t="s">
        <v>170</v>
      </c>
      <c r="G9028" s="7" t="s">
        <v>169</v>
      </c>
      <c r="H9028" s="7" t="s">
        <v>170</v>
      </c>
    </row>
    <row r="9029" spans="1:9">
      <c r="A9029" t="s">
        <v>4</v>
      </c>
      <c r="B9029" s="4" t="s">
        <v>5</v>
      </c>
      <c r="C9029" s="4" t="s">
        <v>14</v>
      </c>
      <c r="D9029" s="4" t="s">
        <v>10</v>
      </c>
      <c r="E9029" s="4" t="s">
        <v>6</v>
      </c>
      <c r="F9029" s="4" t="s">
        <v>6</v>
      </c>
      <c r="G9029" s="4" t="s">
        <v>6</v>
      </c>
      <c r="H9029" s="4" t="s">
        <v>6</v>
      </c>
    </row>
    <row r="9030" spans="1:9">
      <c r="A9030" t="n">
        <v>70085</v>
      </c>
      <c r="B9030" s="57" t="n">
        <v>51</v>
      </c>
      <c r="C9030" s="7" t="n">
        <v>3</v>
      </c>
      <c r="D9030" s="7" t="n">
        <v>7</v>
      </c>
      <c r="E9030" s="7" t="s">
        <v>170</v>
      </c>
      <c r="F9030" s="7" t="s">
        <v>170</v>
      </c>
      <c r="G9030" s="7" t="s">
        <v>169</v>
      </c>
      <c r="H9030" s="7" t="s">
        <v>170</v>
      </c>
    </row>
    <row r="9031" spans="1:9">
      <c r="A9031" t="s">
        <v>4</v>
      </c>
      <c r="B9031" s="4" t="s">
        <v>5</v>
      </c>
      <c r="C9031" s="4" t="s">
        <v>14</v>
      </c>
      <c r="D9031" s="4" t="s">
        <v>10</v>
      </c>
      <c r="E9031" s="4" t="s">
        <v>6</v>
      </c>
      <c r="F9031" s="4" t="s">
        <v>6</v>
      </c>
      <c r="G9031" s="4" t="s">
        <v>6</v>
      </c>
      <c r="H9031" s="4" t="s">
        <v>6</v>
      </c>
    </row>
    <row r="9032" spans="1:9">
      <c r="A9032" t="n">
        <v>70098</v>
      </c>
      <c r="B9032" s="57" t="n">
        <v>51</v>
      </c>
      <c r="C9032" s="7" t="n">
        <v>3</v>
      </c>
      <c r="D9032" s="7" t="n">
        <v>16</v>
      </c>
      <c r="E9032" s="7" t="s">
        <v>170</v>
      </c>
      <c r="F9032" s="7" t="s">
        <v>170</v>
      </c>
      <c r="G9032" s="7" t="s">
        <v>169</v>
      </c>
      <c r="H9032" s="7" t="s">
        <v>170</v>
      </c>
    </row>
    <row r="9033" spans="1:9">
      <c r="A9033" t="s">
        <v>4</v>
      </c>
      <c r="B9033" s="4" t="s">
        <v>5</v>
      </c>
      <c r="C9033" s="4" t="s">
        <v>10</v>
      </c>
      <c r="D9033" s="4" t="s">
        <v>24</v>
      </c>
      <c r="E9033" s="4" t="s">
        <v>24</v>
      </c>
      <c r="F9033" s="4" t="s">
        <v>24</v>
      </c>
      <c r="G9033" s="4" t="s">
        <v>24</v>
      </c>
    </row>
    <row r="9034" spans="1:9">
      <c r="A9034" t="n">
        <v>70111</v>
      </c>
      <c r="B9034" s="51" t="n">
        <v>46</v>
      </c>
      <c r="C9034" s="7" t="n">
        <v>0</v>
      </c>
      <c r="D9034" s="7" t="n">
        <v>-74.6800003051758</v>
      </c>
      <c r="E9034" s="7" t="n">
        <v>-1.1599999666214</v>
      </c>
      <c r="F9034" s="7" t="n">
        <v>129.789993286133</v>
      </c>
      <c r="G9034" s="7" t="n">
        <v>107.099998474121</v>
      </c>
    </row>
    <row r="9035" spans="1:9">
      <c r="A9035" t="s">
        <v>4</v>
      </c>
      <c r="B9035" s="4" t="s">
        <v>5</v>
      </c>
      <c r="C9035" s="4" t="s">
        <v>10</v>
      </c>
      <c r="D9035" s="4" t="s">
        <v>24</v>
      </c>
      <c r="E9035" s="4" t="s">
        <v>24</v>
      </c>
      <c r="F9035" s="4" t="s">
        <v>24</v>
      </c>
      <c r="G9035" s="4" t="s">
        <v>24</v>
      </c>
    </row>
    <row r="9036" spans="1:9">
      <c r="A9036" t="n">
        <v>70130</v>
      </c>
      <c r="B9036" s="51" t="n">
        <v>46</v>
      </c>
      <c r="C9036" s="7" t="n">
        <v>4</v>
      </c>
      <c r="D9036" s="7" t="n">
        <v>-74.6600036621094</v>
      </c>
      <c r="E9036" s="7" t="n">
        <v>-1.1599999666214</v>
      </c>
      <c r="F9036" s="7" t="n">
        <v>130.649993896484</v>
      </c>
      <c r="G9036" s="7" t="n">
        <v>109.400001525879</v>
      </c>
    </row>
    <row r="9037" spans="1:9">
      <c r="A9037" t="s">
        <v>4</v>
      </c>
      <c r="B9037" s="4" t="s">
        <v>5</v>
      </c>
      <c r="C9037" s="4" t="s">
        <v>10</v>
      </c>
      <c r="D9037" s="4" t="s">
        <v>24</v>
      </c>
      <c r="E9037" s="4" t="s">
        <v>24</v>
      </c>
      <c r="F9037" s="4" t="s">
        <v>24</v>
      </c>
      <c r="G9037" s="4" t="s">
        <v>24</v>
      </c>
    </row>
    <row r="9038" spans="1:9">
      <c r="A9038" t="n">
        <v>70149</v>
      </c>
      <c r="B9038" s="51" t="n">
        <v>46</v>
      </c>
      <c r="C9038" s="7" t="n">
        <v>7</v>
      </c>
      <c r="D9038" s="7" t="n">
        <v>-75.4800033569336</v>
      </c>
      <c r="E9038" s="7" t="n">
        <v>-1.14999997615814</v>
      </c>
      <c r="F9038" s="7" t="n">
        <v>129.580001831055</v>
      </c>
      <c r="G9038" s="7" t="n">
        <v>106.699996948242</v>
      </c>
    </row>
    <row r="9039" spans="1:9">
      <c r="A9039" t="s">
        <v>4</v>
      </c>
      <c r="B9039" s="4" t="s">
        <v>5</v>
      </c>
      <c r="C9039" s="4" t="s">
        <v>10</v>
      </c>
      <c r="D9039" s="4" t="s">
        <v>24</v>
      </c>
      <c r="E9039" s="4" t="s">
        <v>24</v>
      </c>
      <c r="F9039" s="4" t="s">
        <v>24</v>
      </c>
      <c r="G9039" s="4" t="s">
        <v>24</v>
      </c>
    </row>
    <row r="9040" spans="1:9">
      <c r="A9040" t="n">
        <v>70168</v>
      </c>
      <c r="B9040" s="51" t="n">
        <v>46</v>
      </c>
      <c r="C9040" s="7" t="n">
        <v>16</v>
      </c>
      <c r="D9040" s="7" t="n">
        <v>-75.3300018310547</v>
      </c>
      <c r="E9040" s="7" t="n">
        <v>-1.1599999666214</v>
      </c>
      <c r="F9040" s="7" t="n">
        <v>128.940002441406</v>
      </c>
      <c r="G9040" s="7" t="n">
        <v>104.199996948242</v>
      </c>
    </row>
    <row r="9041" spans="1:8">
      <c r="A9041" t="s">
        <v>4</v>
      </c>
      <c r="B9041" s="4" t="s">
        <v>5</v>
      </c>
      <c r="C9041" s="4" t="s">
        <v>10</v>
      </c>
      <c r="D9041" s="4" t="s">
        <v>24</v>
      </c>
      <c r="E9041" s="4" t="s">
        <v>24</v>
      </c>
      <c r="F9041" s="4" t="s">
        <v>24</v>
      </c>
      <c r="G9041" s="4" t="s">
        <v>24</v>
      </c>
    </row>
    <row r="9042" spans="1:8">
      <c r="A9042" t="n">
        <v>70187</v>
      </c>
      <c r="B9042" s="51" t="n">
        <v>46</v>
      </c>
      <c r="C9042" s="7" t="n">
        <v>7032</v>
      </c>
      <c r="D9042" s="7" t="n">
        <v>-73.9700012207031</v>
      </c>
      <c r="E9042" s="7" t="n">
        <v>-1.1599999666214</v>
      </c>
      <c r="F9042" s="7" t="n">
        <v>130.169998168945</v>
      </c>
      <c r="G9042" s="7" t="n">
        <v>104.199996948242</v>
      </c>
    </row>
    <row r="9043" spans="1:8">
      <c r="A9043" t="s">
        <v>4</v>
      </c>
      <c r="B9043" s="4" t="s">
        <v>5</v>
      </c>
      <c r="C9043" s="4" t="s">
        <v>14</v>
      </c>
      <c r="D9043" s="4" t="s">
        <v>10</v>
      </c>
    </row>
    <row r="9044" spans="1:8">
      <c r="A9044" t="n">
        <v>70206</v>
      </c>
      <c r="B9044" s="37" t="n">
        <v>58</v>
      </c>
      <c r="C9044" s="7" t="n">
        <v>255</v>
      </c>
      <c r="D9044" s="7" t="n">
        <v>0</v>
      </c>
    </row>
    <row r="9045" spans="1:8">
      <c r="A9045" t="s">
        <v>4</v>
      </c>
      <c r="B9045" s="4" t="s">
        <v>5</v>
      </c>
      <c r="C9045" s="4" t="s">
        <v>14</v>
      </c>
      <c r="D9045" s="4" t="s">
        <v>14</v>
      </c>
      <c r="E9045" s="4" t="s">
        <v>14</v>
      </c>
      <c r="F9045" s="4" t="s">
        <v>14</v>
      </c>
    </row>
    <row r="9046" spans="1:8">
      <c r="A9046" t="n">
        <v>70210</v>
      </c>
      <c r="B9046" s="8" t="n">
        <v>14</v>
      </c>
      <c r="C9046" s="7" t="n">
        <v>0</v>
      </c>
      <c r="D9046" s="7" t="n">
        <v>1</v>
      </c>
      <c r="E9046" s="7" t="n">
        <v>0</v>
      </c>
      <c r="F9046" s="7" t="n">
        <v>0</v>
      </c>
    </row>
    <row r="9047" spans="1:8">
      <c r="A9047" t="s">
        <v>4</v>
      </c>
      <c r="B9047" s="4" t="s">
        <v>5</v>
      </c>
      <c r="C9047" s="4" t="s">
        <v>14</v>
      </c>
      <c r="D9047" s="4" t="s">
        <v>10</v>
      </c>
      <c r="E9047" s="4" t="s">
        <v>6</v>
      </c>
    </row>
    <row r="9048" spans="1:8">
      <c r="A9048" t="n">
        <v>70215</v>
      </c>
      <c r="B9048" s="57" t="n">
        <v>51</v>
      </c>
      <c r="C9048" s="7" t="n">
        <v>4</v>
      </c>
      <c r="D9048" s="7" t="n">
        <v>16</v>
      </c>
      <c r="E9048" s="7" t="s">
        <v>152</v>
      </c>
    </row>
    <row r="9049" spans="1:8">
      <c r="A9049" t="s">
        <v>4</v>
      </c>
      <c r="B9049" s="4" t="s">
        <v>5</v>
      </c>
      <c r="C9049" s="4" t="s">
        <v>10</v>
      </c>
    </row>
    <row r="9050" spans="1:8">
      <c r="A9050" t="n">
        <v>70228</v>
      </c>
      <c r="B9050" s="41" t="n">
        <v>16</v>
      </c>
      <c r="C9050" s="7" t="n">
        <v>0</v>
      </c>
    </row>
    <row r="9051" spans="1:8">
      <c r="A9051" t="s">
        <v>4</v>
      </c>
      <c r="B9051" s="4" t="s">
        <v>5</v>
      </c>
      <c r="C9051" s="4" t="s">
        <v>10</v>
      </c>
      <c r="D9051" s="4" t="s">
        <v>14</v>
      </c>
      <c r="E9051" s="4" t="s">
        <v>9</v>
      </c>
      <c r="F9051" s="4" t="s">
        <v>50</v>
      </c>
      <c r="G9051" s="4" t="s">
        <v>14</v>
      </c>
      <c r="H9051" s="4" t="s">
        <v>14</v>
      </c>
    </row>
    <row r="9052" spans="1:8">
      <c r="A9052" t="n">
        <v>70231</v>
      </c>
      <c r="B9052" s="58" t="n">
        <v>26</v>
      </c>
      <c r="C9052" s="7" t="n">
        <v>16</v>
      </c>
      <c r="D9052" s="7" t="n">
        <v>17</v>
      </c>
      <c r="E9052" s="7" t="n">
        <v>14345</v>
      </c>
      <c r="F9052" s="7" t="s">
        <v>605</v>
      </c>
      <c r="G9052" s="7" t="n">
        <v>2</v>
      </c>
      <c r="H9052" s="7" t="n">
        <v>0</v>
      </c>
    </row>
    <row r="9053" spans="1:8">
      <c r="A9053" t="s">
        <v>4</v>
      </c>
      <c r="B9053" s="4" t="s">
        <v>5</v>
      </c>
    </row>
    <row r="9054" spans="1:8">
      <c r="A9054" t="n">
        <v>70340</v>
      </c>
      <c r="B9054" s="33" t="n">
        <v>28</v>
      </c>
    </row>
    <row r="9055" spans="1:8">
      <c r="A9055" t="s">
        <v>4</v>
      </c>
      <c r="B9055" s="4" t="s">
        <v>5</v>
      </c>
      <c r="C9055" s="4" t="s">
        <v>14</v>
      </c>
      <c r="D9055" s="4" t="s">
        <v>10</v>
      </c>
      <c r="E9055" s="4" t="s">
        <v>6</v>
      </c>
    </row>
    <row r="9056" spans="1:8">
      <c r="A9056" t="n">
        <v>70341</v>
      </c>
      <c r="B9056" s="57" t="n">
        <v>51</v>
      </c>
      <c r="C9056" s="7" t="n">
        <v>4</v>
      </c>
      <c r="D9056" s="7" t="n">
        <v>4</v>
      </c>
      <c r="E9056" s="7" t="s">
        <v>606</v>
      </c>
    </row>
    <row r="9057" spans="1:8">
      <c r="A9057" t="s">
        <v>4</v>
      </c>
      <c r="B9057" s="4" t="s">
        <v>5</v>
      </c>
      <c r="C9057" s="4" t="s">
        <v>10</v>
      </c>
    </row>
    <row r="9058" spans="1:8">
      <c r="A9058" t="n">
        <v>70354</v>
      </c>
      <c r="B9058" s="41" t="n">
        <v>16</v>
      </c>
      <c r="C9058" s="7" t="n">
        <v>0</v>
      </c>
    </row>
    <row r="9059" spans="1:8">
      <c r="A9059" t="s">
        <v>4</v>
      </c>
      <c r="B9059" s="4" t="s">
        <v>5</v>
      </c>
      <c r="C9059" s="4" t="s">
        <v>10</v>
      </c>
      <c r="D9059" s="4" t="s">
        <v>14</v>
      </c>
      <c r="E9059" s="4" t="s">
        <v>9</v>
      </c>
      <c r="F9059" s="4" t="s">
        <v>50</v>
      </c>
      <c r="G9059" s="4" t="s">
        <v>14</v>
      </c>
      <c r="H9059" s="4" t="s">
        <v>14</v>
      </c>
    </row>
    <row r="9060" spans="1:8">
      <c r="A9060" t="n">
        <v>70357</v>
      </c>
      <c r="B9060" s="58" t="n">
        <v>26</v>
      </c>
      <c r="C9060" s="7" t="n">
        <v>4</v>
      </c>
      <c r="D9060" s="7" t="n">
        <v>17</v>
      </c>
      <c r="E9060" s="7" t="n">
        <v>7339</v>
      </c>
      <c r="F9060" s="7" t="s">
        <v>607</v>
      </c>
      <c r="G9060" s="7" t="n">
        <v>2</v>
      </c>
      <c r="H9060" s="7" t="n">
        <v>0</v>
      </c>
    </row>
    <row r="9061" spans="1:8">
      <c r="A9061" t="s">
        <v>4</v>
      </c>
      <c r="B9061" s="4" t="s">
        <v>5</v>
      </c>
    </row>
    <row r="9062" spans="1:8">
      <c r="A9062" t="n">
        <v>70383</v>
      </c>
      <c r="B9062" s="33" t="n">
        <v>28</v>
      </c>
    </row>
    <row r="9063" spans="1:8">
      <c r="A9063" t="s">
        <v>4</v>
      </c>
      <c r="B9063" s="4" t="s">
        <v>5</v>
      </c>
      <c r="C9063" s="4" t="s">
        <v>14</v>
      </c>
      <c r="D9063" s="4" t="s">
        <v>10</v>
      </c>
      <c r="E9063" s="4" t="s">
        <v>6</v>
      </c>
    </row>
    <row r="9064" spans="1:8">
      <c r="A9064" t="n">
        <v>70384</v>
      </c>
      <c r="B9064" s="57" t="n">
        <v>51</v>
      </c>
      <c r="C9064" s="7" t="n">
        <v>4</v>
      </c>
      <c r="D9064" s="7" t="n">
        <v>7</v>
      </c>
      <c r="E9064" s="7" t="s">
        <v>608</v>
      </c>
    </row>
    <row r="9065" spans="1:8">
      <c r="A9065" t="s">
        <v>4</v>
      </c>
      <c r="B9065" s="4" t="s">
        <v>5</v>
      </c>
      <c r="C9065" s="4" t="s">
        <v>10</v>
      </c>
    </row>
    <row r="9066" spans="1:8">
      <c r="A9066" t="n">
        <v>70398</v>
      </c>
      <c r="B9066" s="41" t="n">
        <v>16</v>
      </c>
      <c r="C9066" s="7" t="n">
        <v>0</v>
      </c>
    </row>
    <row r="9067" spans="1:8">
      <c r="A9067" t="s">
        <v>4</v>
      </c>
      <c r="B9067" s="4" t="s">
        <v>5</v>
      </c>
      <c r="C9067" s="4" t="s">
        <v>10</v>
      </c>
      <c r="D9067" s="4" t="s">
        <v>14</v>
      </c>
      <c r="E9067" s="4" t="s">
        <v>9</v>
      </c>
      <c r="F9067" s="4" t="s">
        <v>50</v>
      </c>
      <c r="G9067" s="4" t="s">
        <v>14</v>
      </c>
      <c r="H9067" s="4" t="s">
        <v>14</v>
      </c>
    </row>
    <row r="9068" spans="1:8">
      <c r="A9068" t="n">
        <v>70401</v>
      </c>
      <c r="B9068" s="58" t="n">
        <v>26</v>
      </c>
      <c r="C9068" s="7" t="n">
        <v>7</v>
      </c>
      <c r="D9068" s="7" t="n">
        <v>17</v>
      </c>
      <c r="E9068" s="7" t="n">
        <v>4345</v>
      </c>
      <c r="F9068" s="7" t="s">
        <v>609</v>
      </c>
      <c r="G9068" s="7" t="n">
        <v>2</v>
      </c>
      <c r="H9068" s="7" t="n">
        <v>0</v>
      </c>
    </row>
    <row r="9069" spans="1:8">
      <c r="A9069" t="s">
        <v>4</v>
      </c>
      <c r="B9069" s="4" t="s">
        <v>5</v>
      </c>
    </row>
    <row r="9070" spans="1:8">
      <c r="A9070" t="n">
        <v>70451</v>
      </c>
      <c r="B9070" s="33" t="n">
        <v>28</v>
      </c>
    </row>
    <row r="9071" spans="1:8">
      <c r="A9071" t="s">
        <v>4</v>
      </c>
      <c r="B9071" s="4" t="s">
        <v>5</v>
      </c>
      <c r="C9071" s="4" t="s">
        <v>10</v>
      </c>
      <c r="D9071" s="4" t="s">
        <v>14</v>
      </c>
    </row>
    <row r="9072" spans="1:8">
      <c r="A9072" t="n">
        <v>70452</v>
      </c>
      <c r="B9072" s="69" t="n">
        <v>89</v>
      </c>
      <c r="C9072" s="7" t="n">
        <v>65533</v>
      </c>
      <c r="D9072" s="7" t="n">
        <v>1</v>
      </c>
    </row>
    <row r="9073" spans="1:8">
      <c r="A9073" t="s">
        <v>4</v>
      </c>
      <c r="B9073" s="4" t="s">
        <v>5</v>
      </c>
      <c r="C9073" s="4" t="s">
        <v>9</v>
      </c>
    </row>
    <row r="9074" spans="1:8">
      <c r="A9074" t="n">
        <v>70456</v>
      </c>
      <c r="B9074" s="44" t="n">
        <v>15</v>
      </c>
      <c r="C9074" s="7" t="n">
        <v>256</v>
      </c>
    </row>
    <row r="9075" spans="1:8">
      <c r="A9075" t="s">
        <v>4</v>
      </c>
      <c r="B9075" s="4" t="s">
        <v>5</v>
      </c>
      <c r="C9075" s="4" t="s">
        <v>14</v>
      </c>
      <c r="D9075" s="4" t="s">
        <v>10</v>
      </c>
      <c r="E9075" s="4" t="s">
        <v>24</v>
      </c>
    </row>
    <row r="9076" spans="1:8">
      <c r="A9076" t="n">
        <v>70461</v>
      </c>
      <c r="B9076" s="37" t="n">
        <v>58</v>
      </c>
      <c r="C9076" s="7" t="n">
        <v>101</v>
      </c>
      <c r="D9076" s="7" t="n">
        <v>500</v>
      </c>
      <c r="E9076" s="7" t="n">
        <v>1</v>
      </c>
    </row>
    <row r="9077" spans="1:8">
      <c r="A9077" t="s">
        <v>4</v>
      </c>
      <c r="B9077" s="4" t="s">
        <v>5</v>
      </c>
      <c r="C9077" s="4" t="s">
        <v>14</v>
      </c>
      <c r="D9077" s="4" t="s">
        <v>10</v>
      </c>
    </row>
    <row r="9078" spans="1:8">
      <c r="A9078" t="n">
        <v>70469</v>
      </c>
      <c r="B9078" s="37" t="n">
        <v>58</v>
      </c>
      <c r="C9078" s="7" t="n">
        <v>254</v>
      </c>
      <c r="D9078" s="7" t="n">
        <v>0</v>
      </c>
    </row>
    <row r="9079" spans="1:8">
      <c r="A9079" t="s">
        <v>4</v>
      </c>
      <c r="B9079" s="4" t="s">
        <v>5</v>
      </c>
      <c r="C9079" s="4" t="s">
        <v>14</v>
      </c>
      <c r="D9079" s="4" t="s">
        <v>14</v>
      </c>
      <c r="E9079" s="4" t="s">
        <v>24</v>
      </c>
      <c r="F9079" s="4" t="s">
        <v>24</v>
      </c>
      <c r="G9079" s="4" t="s">
        <v>24</v>
      </c>
      <c r="H9079" s="4" t="s">
        <v>10</v>
      </c>
    </row>
    <row r="9080" spans="1:8">
      <c r="A9080" t="n">
        <v>70473</v>
      </c>
      <c r="B9080" s="66" t="n">
        <v>45</v>
      </c>
      <c r="C9080" s="7" t="n">
        <v>2</v>
      </c>
      <c r="D9080" s="7" t="n">
        <v>3</v>
      </c>
      <c r="E9080" s="7" t="n">
        <v>-59.0400009155273</v>
      </c>
      <c r="F9080" s="7" t="n">
        <v>0.129999995231628</v>
      </c>
      <c r="G9080" s="7" t="n">
        <v>124.690002441406</v>
      </c>
      <c r="H9080" s="7" t="n">
        <v>0</v>
      </c>
    </row>
    <row r="9081" spans="1:8">
      <c r="A9081" t="s">
        <v>4</v>
      </c>
      <c r="B9081" s="4" t="s">
        <v>5</v>
      </c>
      <c r="C9081" s="4" t="s">
        <v>14</v>
      </c>
      <c r="D9081" s="4" t="s">
        <v>14</v>
      </c>
      <c r="E9081" s="4" t="s">
        <v>24</v>
      </c>
      <c r="F9081" s="4" t="s">
        <v>24</v>
      </c>
      <c r="G9081" s="4" t="s">
        <v>24</v>
      </c>
      <c r="H9081" s="4" t="s">
        <v>10</v>
      </c>
      <c r="I9081" s="4" t="s">
        <v>14</v>
      </c>
    </row>
    <row r="9082" spans="1:8">
      <c r="A9082" t="n">
        <v>70490</v>
      </c>
      <c r="B9082" s="66" t="n">
        <v>45</v>
      </c>
      <c r="C9082" s="7" t="n">
        <v>4</v>
      </c>
      <c r="D9082" s="7" t="n">
        <v>3</v>
      </c>
      <c r="E9082" s="7" t="n">
        <v>348.549987792969</v>
      </c>
      <c r="F9082" s="7" t="n">
        <v>295.380004882813</v>
      </c>
      <c r="G9082" s="7" t="n">
        <v>356</v>
      </c>
      <c r="H9082" s="7" t="n">
        <v>0</v>
      </c>
      <c r="I9082" s="7" t="n">
        <v>0</v>
      </c>
    </row>
    <row r="9083" spans="1:8">
      <c r="A9083" t="s">
        <v>4</v>
      </c>
      <c r="B9083" s="4" t="s">
        <v>5</v>
      </c>
      <c r="C9083" s="4" t="s">
        <v>14</v>
      </c>
      <c r="D9083" s="4" t="s">
        <v>14</v>
      </c>
      <c r="E9083" s="4" t="s">
        <v>24</v>
      </c>
      <c r="F9083" s="4" t="s">
        <v>10</v>
      </c>
    </row>
    <row r="9084" spans="1:8">
      <c r="A9084" t="n">
        <v>70508</v>
      </c>
      <c r="B9084" s="66" t="n">
        <v>45</v>
      </c>
      <c r="C9084" s="7" t="n">
        <v>5</v>
      </c>
      <c r="D9084" s="7" t="n">
        <v>3</v>
      </c>
      <c r="E9084" s="7" t="n">
        <v>1.39999997615814</v>
      </c>
      <c r="F9084" s="7" t="n">
        <v>0</v>
      </c>
    </row>
    <row r="9085" spans="1:8">
      <c r="A9085" t="s">
        <v>4</v>
      </c>
      <c r="B9085" s="4" t="s">
        <v>5</v>
      </c>
      <c r="C9085" s="4" t="s">
        <v>14</v>
      </c>
      <c r="D9085" s="4" t="s">
        <v>14</v>
      </c>
      <c r="E9085" s="4" t="s">
        <v>24</v>
      </c>
      <c r="F9085" s="4" t="s">
        <v>10</v>
      </c>
    </row>
    <row r="9086" spans="1:8">
      <c r="A9086" t="n">
        <v>70517</v>
      </c>
      <c r="B9086" s="66" t="n">
        <v>45</v>
      </c>
      <c r="C9086" s="7" t="n">
        <v>5</v>
      </c>
      <c r="D9086" s="7" t="n">
        <v>3</v>
      </c>
      <c r="E9086" s="7" t="n">
        <v>1.60000002384186</v>
      </c>
      <c r="F9086" s="7" t="n">
        <v>1000</v>
      </c>
    </row>
    <row r="9087" spans="1:8">
      <c r="A9087" t="s">
        <v>4</v>
      </c>
      <c r="B9087" s="4" t="s">
        <v>5</v>
      </c>
      <c r="C9087" s="4" t="s">
        <v>14</v>
      </c>
      <c r="D9087" s="4" t="s">
        <v>14</v>
      </c>
      <c r="E9087" s="4" t="s">
        <v>24</v>
      </c>
      <c r="F9087" s="4" t="s">
        <v>10</v>
      </c>
    </row>
    <row r="9088" spans="1:8">
      <c r="A9088" t="n">
        <v>70526</v>
      </c>
      <c r="B9088" s="66" t="n">
        <v>45</v>
      </c>
      <c r="C9088" s="7" t="n">
        <v>11</v>
      </c>
      <c r="D9088" s="7" t="n">
        <v>3</v>
      </c>
      <c r="E9088" s="7" t="n">
        <v>31.2000007629395</v>
      </c>
      <c r="F9088" s="7" t="n">
        <v>0</v>
      </c>
    </row>
    <row r="9089" spans="1:9">
      <c r="A9089" t="s">
        <v>4</v>
      </c>
      <c r="B9089" s="4" t="s">
        <v>5</v>
      </c>
      <c r="C9089" s="4" t="s">
        <v>10</v>
      </c>
      <c r="D9089" s="4" t="s">
        <v>14</v>
      </c>
      <c r="E9089" s="4" t="s">
        <v>6</v>
      </c>
      <c r="F9089" s="4" t="s">
        <v>24</v>
      </c>
      <c r="G9089" s="4" t="s">
        <v>24</v>
      </c>
      <c r="H9089" s="4" t="s">
        <v>24</v>
      </c>
    </row>
    <row r="9090" spans="1:9">
      <c r="A9090" t="n">
        <v>70535</v>
      </c>
      <c r="B9090" s="60" t="n">
        <v>48</v>
      </c>
      <c r="C9090" s="7" t="n">
        <v>7008</v>
      </c>
      <c r="D9090" s="7" t="n">
        <v>0</v>
      </c>
      <c r="E9090" s="7" t="s">
        <v>100</v>
      </c>
      <c r="F9090" s="7" t="n">
        <v>0</v>
      </c>
      <c r="G9090" s="7" t="n">
        <v>1</v>
      </c>
      <c r="H9090" s="7" t="n">
        <v>0</v>
      </c>
    </row>
    <row r="9091" spans="1:9">
      <c r="A9091" t="s">
        <v>4</v>
      </c>
      <c r="B9091" s="4" t="s">
        <v>5</v>
      </c>
      <c r="C9091" s="4" t="s">
        <v>10</v>
      </c>
    </row>
    <row r="9092" spans="1:9">
      <c r="A9092" t="n">
        <v>70559</v>
      </c>
      <c r="B9092" s="41" t="n">
        <v>16</v>
      </c>
      <c r="C9092" s="7" t="n">
        <v>0</v>
      </c>
    </row>
    <row r="9093" spans="1:9">
      <c r="A9093" t="s">
        <v>4</v>
      </c>
      <c r="B9093" s="4" t="s">
        <v>5</v>
      </c>
      <c r="C9093" s="4" t="s">
        <v>14</v>
      </c>
    </row>
    <row r="9094" spans="1:9">
      <c r="A9094" t="n">
        <v>70562</v>
      </c>
      <c r="B9094" s="72" t="n">
        <v>116</v>
      </c>
      <c r="C9094" s="7" t="n">
        <v>1</v>
      </c>
    </row>
    <row r="9095" spans="1:9">
      <c r="A9095" t="s">
        <v>4</v>
      </c>
      <c r="B9095" s="4" t="s">
        <v>5</v>
      </c>
      <c r="C9095" s="4" t="s">
        <v>14</v>
      </c>
      <c r="D9095" s="4" t="s">
        <v>10</v>
      </c>
      <c r="E9095" s="4" t="s">
        <v>10</v>
      </c>
      <c r="F9095" s="4" t="s">
        <v>9</v>
      </c>
    </row>
    <row r="9096" spans="1:9">
      <c r="A9096" t="n">
        <v>70564</v>
      </c>
      <c r="B9096" s="67" t="n">
        <v>84</v>
      </c>
      <c r="C9096" s="7" t="n">
        <v>0</v>
      </c>
      <c r="D9096" s="7" t="n">
        <v>0</v>
      </c>
      <c r="E9096" s="7" t="n">
        <v>0</v>
      </c>
      <c r="F9096" s="7" t="n">
        <v>1045220557</v>
      </c>
    </row>
    <row r="9097" spans="1:9">
      <c r="A9097" t="s">
        <v>4</v>
      </c>
      <c r="B9097" s="4" t="s">
        <v>5</v>
      </c>
      <c r="C9097" s="4" t="s">
        <v>10</v>
      </c>
      <c r="D9097" s="4" t="s">
        <v>14</v>
      </c>
      <c r="E9097" s="4" t="s">
        <v>6</v>
      </c>
      <c r="F9097" s="4" t="s">
        <v>24</v>
      </c>
      <c r="G9097" s="4" t="s">
        <v>24</v>
      </c>
      <c r="H9097" s="4" t="s">
        <v>24</v>
      </c>
    </row>
    <row r="9098" spans="1:9">
      <c r="A9098" t="n">
        <v>70574</v>
      </c>
      <c r="B9098" s="60" t="n">
        <v>48</v>
      </c>
      <c r="C9098" s="7" t="n">
        <v>7008</v>
      </c>
      <c r="D9098" s="7" t="n">
        <v>0</v>
      </c>
      <c r="E9098" s="7" t="s">
        <v>524</v>
      </c>
      <c r="F9098" s="7" t="n">
        <v>0</v>
      </c>
      <c r="G9098" s="7" t="n">
        <v>1</v>
      </c>
      <c r="H9098" s="7" t="n">
        <v>0</v>
      </c>
    </row>
    <row r="9099" spans="1:9">
      <c r="A9099" t="s">
        <v>4</v>
      </c>
      <c r="B9099" s="4" t="s">
        <v>5</v>
      </c>
      <c r="C9099" s="4" t="s">
        <v>14</v>
      </c>
      <c r="D9099" s="4" t="s">
        <v>10</v>
      </c>
    </row>
    <row r="9100" spans="1:9">
      <c r="A9100" t="n">
        <v>70602</v>
      </c>
      <c r="B9100" s="37" t="n">
        <v>58</v>
      </c>
      <c r="C9100" s="7" t="n">
        <v>255</v>
      </c>
      <c r="D9100" s="7" t="n">
        <v>0</v>
      </c>
    </row>
    <row r="9101" spans="1:9">
      <c r="A9101" t="s">
        <v>4</v>
      </c>
      <c r="B9101" s="4" t="s">
        <v>5</v>
      </c>
      <c r="C9101" s="4" t="s">
        <v>14</v>
      </c>
      <c r="D9101" s="4" t="s">
        <v>24</v>
      </c>
      <c r="E9101" s="4" t="s">
        <v>24</v>
      </c>
      <c r="F9101" s="4" t="s">
        <v>24</v>
      </c>
    </row>
    <row r="9102" spans="1:9">
      <c r="A9102" t="n">
        <v>70606</v>
      </c>
      <c r="B9102" s="66" t="n">
        <v>45</v>
      </c>
      <c r="C9102" s="7" t="n">
        <v>9</v>
      </c>
      <c r="D9102" s="7" t="n">
        <v>0.0500000007450581</v>
      </c>
      <c r="E9102" s="7" t="n">
        <v>0.0500000007450581</v>
      </c>
      <c r="F9102" s="7" t="n">
        <v>0.200000002980232</v>
      </c>
    </row>
    <row r="9103" spans="1:9">
      <c r="A9103" t="s">
        <v>4</v>
      </c>
      <c r="B9103" s="4" t="s">
        <v>5</v>
      </c>
      <c r="C9103" s="4" t="s">
        <v>14</v>
      </c>
      <c r="D9103" s="4" t="s">
        <v>10</v>
      </c>
      <c r="E9103" s="4" t="s">
        <v>6</v>
      </c>
    </row>
    <row r="9104" spans="1:9">
      <c r="A9104" t="n">
        <v>70620</v>
      </c>
      <c r="B9104" s="57" t="n">
        <v>51</v>
      </c>
      <c r="C9104" s="7" t="n">
        <v>4</v>
      </c>
      <c r="D9104" s="7" t="n">
        <v>7008</v>
      </c>
      <c r="E9104" s="7" t="s">
        <v>419</v>
      </c>
    </row>
    <row r="9105" spans="1:8">
      <c r="A9105" t="s">
        <v>4</v>
      </c>
      <c r="B9105" s="4" t="s">
        <v>5</v>
      </c>
      <c r="C9105" s="4" t="s">
        <v>10</v>
      </c>
    </row>
    <row r="9106" spans="1:8">
      <c r="A9106" t="n">
        <v>70634</v>
      </c>
      <c r="B9106" s="41" t="n">
        <v>16</v>
      </c>
      <c r="C9106" s="7" t="n">
        <v>0</v>
      </c>
    </row>
    <row r="9107" spans="1:8">
      <c r="A9107" t="s">
        <v>4</v>
      </c>
      <c r="B9107" s="4" t="s">
        <v>5</v>
      </c>
      <c r="C9107" s="4" t="s">
        <v>10</v>
      </c>
      <c r="D9107" s="4" t="s">
        <v>14</v>
      </c>
      <c r="E9107" s="4" t="s">
        <v>9</v>
      </c>
      <c r="F9107" s="4" t="s">
        <v>50</v>
      </c>
      <c r="G9107" s="4" t="s">
        <v>14</v>
      </c>
      <c r="H9107" s="4" t="s">
        <v>14</v>
      </c>
      <c r="I9107" s="4" t="s">
        <v>14</v>
      </c>
    </row>
    <row r="9108" spans="1:8">
      <c r="A9108" t="n">
        <v>70637</v>
      </c>
      <c r="B9108" s="58" t="n">
        <v>26</v>
      </c>
      <c r="C9108" s="7" t="n">
        <v>7008</v>
      </c>
      <c r="D9108" s="7" t="n">
        <v>17</v>
      </c>
      <c r="E9108" s="7" t="n">
        <v>36305</v>
      </c>
      <c r="F9108" s="7" t="s">
        <v>610</v>
      </c>
      <c r="G9108" s="7" t="n">
        <v>8</v>
      </c>
      <c r="H9108" s="7" t="n">
        <v>2</v>
      </c>
      <c r="I9108" s="7" t="n">
        <v>0</v>
      </c>
    </row>
    <row r="9109" spans="1:8">
      <c r="A9109" t="s">
        <v>4</v>
      </c>
      <c r="B9109" s="4" t="s">
        <v>5</v>
      </c>
      <c r="C9109" s="4" t="s">
        <v>10</v>
      </c>
    </row>
    <row r="9110" spans="1:8">
      <c r="A9110" t="n">
        <v>70686</v>
      </c>
      <c r="B9110" s="41" t="n">
        <v>16</v>
      </c>
      <c r="C9110" s="7" t="n">
        <v>1</v>
      </c>
    </row>
    <row r="9111" spans="1:8">
      <c r="A9111" t="s">
        <v>4</v>
      </c>
      <c r="B9111" s="4" t="s">
        <v>5</v>
      </c>
      <c r="C9111" s="4" t="s">
        <v>14</v>
      </c>
      <c r="D9111" s="4" t="s">
        <v>10</v>
      </c>
    </row>
    <row r="9112" spans="1:8">
      <c r="A9112" t="n">
        <v>70689</v>
      </c>
      <c r="B9112" s="11" t="n">
        <v>50</v>
      </c>
      <c r="C9112" s="7" t="n">
        <v>52</v>
      </c>
      <c r="D9112" s="7" t="n">
        <v>36305</v>
      </c>
    </row>
    <row r="9113" spans="1:8">
      <c r="A9113" t="s">
        <v>4</v>
      </c>
      <c r="B9113" s="4" t="s">
        <v>5</v>
      </c>
      <c r="C9113" s="4" t="s">
        <v>10</v>
      </c>
    </row>
    <row r="9114" spans="1:8">
      <c r="A9114" t="n">
        <v>70693</v>
      </c>
      <c r="B9114" s="41" t="n">
        <v>16</v>
      </c>
      <c r="C9114" s="7" t="n">
        <v>500</v>
      </c>
    </row>
    <row r="9115" spans="1:8">
      <c r="A9115" t="s">
        <v>4</v>
      </c>
      <c r="B9115" s="4" t="s">
        <v>5</v>
      </c>
      <c r="C9115" s="4" t="s">
        <v>10</v>
      </c>
      <c r="D9115" s="4" t="s">
        <v>14</v>
      </c>
    </row>
    <row r="9116" spans="1:8">
      <c r="A9116" t="n">
        <v>70696</v>
      </c>
      <c r="B9116" s="69" t="n">
        <v>89</v>
      </c>
      <c r="C9116" s="7" t="n">
        <v>65533</v>
      </c>
      <c r="D9116" s="7" t="n">
        <v>0</v>
      </c>
    </row>
    <row r="9117" spans="1:8">
      <c r="A9117" t="s">
        <v>4</v>
      </c>
      <c r="B9117" s="4" t="s">
        <v>5</v>
      </c>
      <c r="C9117" s="4" t="s">
        <v>10</v>
      </c>
      <c r="D9117" s="4" t="s">
        <v>14</v>
      </c>
    </row>
    <row r="9118" spans="1:8">
      <c r="A9118" t="n">
        <v>70700</v>
      </c>
      <c r="B9118" s="69" t="n">
        <v>89</v>
      </c>
      <c r="C9118" s="7" t="n">
        <v>65533</v>
      </c>
      <c r="D9118" s="7" t="n">
        <v>1</v>
      </c>
    </row>
    <row r="9119" spans="1:8">
      <c r="A9119" t="s">
        <v>4</v>
      </c>
      <c r="B9119" s="4" t="s">
        <v>5</v>
      </c>
      <c r="C9119" s="4" t="s">
        <v>14</v>
      </c>
      <c r="D9119" s="4" t="s">
        <v>14</v>
      </c>
      <c r="E9119" s="4" t="s">
        <v>24</v>
      </c>
      <c r="F9119" s="4" t="s">
        <v>24</v>
      </c>
      <c r="G9119" s="4" t="s">
        <v>24</v>
      </c>
      <c r="H9119" s="4" t="s">
        <v>10</v>
      </c>
    </row>
    <row r="9120" spans="1:8">
      <c r="A9120" t="n">
        <v>70704</v>
      </c>
      <c r="B9120" s="66" t="n">
        <v>45</v>
      </c>
      <c r="C9120" s="7" t="n">
        <v>2</v>
      </c>
      <c r="D9120" s="7" t="n">
        <v>3</v>
      </c>
      <c r="E9120" s="7" t="n">
        <v>-63.9000015258789</v>
      </c>
      <c r="F9120" s="7" t="n">
        <v>-0.100000001490116</v>
      </c>
      <c r="G9120" s="7" t="n">
        <v>125.959999084473</v>
      </c>
      <c r="H9120" s="7" t="n">
        <v>2000</v>
      </c>
    </row>
    <row r="9121" spans="1:9">
      <c r="A9121" t="s">
        <v>4</v>
      </c>
      <c r="B9121" s="4" t="s">
        <v>5</v>
      </c>
      <c r="C9121" s="4" t="s">
        <v>14</v>
      </c>
      <c r="D9121" s="4" t="s">
        <v>14</v>
      </c>
      <c r="E9121" s="4" t="s">
        <v>24</v>
      </c>
      <c r="F9121" s="4" t="s">
        <v>24</v>
      </c>
      <c r="G9121" s="4" t="s">
        <v>24</v>
      </c>
      <c r="H9121" s="4" t="s">
        <v>10</v>
      </c>
      <c r="I9121" s="4" t="s">
        <v>14</v>
      </c>
    </row>
    <row r="9122" spans="1:9">
      <c r="A9122" t="n">
        <v>70721</v>
      </c>
      <c r="B9122" s="66" t="n">
        <v>45</v>
      </c>
      <c r="C9122" s="7" t="n">
        <v>4</v>
      </c>
      <c r="D9122" s="7" t="n">
        <v>3</v>
      </c>
      <c r="E9122" s="7" t="n">
        <v>341.440002441406</v>
      </c>
      <c r="F9122" s="7" t="n">
        <v>326.589996337891</v>
      </c>
      <c r="G9122" s="7" t="n">
        <v>14</v>
      </c>
      <c r="H9122" s="7" t="n">
        <v>2000</v>
      </c>
      <c r="I9122" s="7" t="n">
        <v>1</v>
      </c>
    </row>
    <row r="9123" spans="1:9">
      <c r="A9123" t="s">
        <v>4</v>
      </c>
      <c r="B9123" s="4" t="s">
        <v>5</v>
      </c>
      <c r="C9123" s="4" t="s">
        <v>14</v>
      </c>
      <c r="D9123" s="4" t="s">
        <v>14</v>
      </c>
      <c r="E9123" s="4" t="s">
        <v>24</v>
      </c>
      <c r="F9123" s="4" t="s">
        <v>10</v>
      </c>
    </row>
    <row r="9124" spans="1:9">
      <c r="A9124" t="n">
        <v>70739</v>
      </c>
      <c r="B9124" s="66" t="n">
        <v>45</v>
      </c>
      <c r="C9124" s="7" t="n">
        <v>5</v>
      </c>
      <c r="D9124" s="7" t="n">
        <v>3</v>
      </c>
      <c r="E9124" s="7" t="n">
        <v>2.59999990463257</v>
      </c>
      <c r="F9124" s="7" t="n">
        <v>2000</v>
      </c>
    </row>
    <row r="9125" spans="1:9">
      <c r="A9125" t="s">
        <v>4</v>
      </c>
      <c r="B9125" s="4" t="s">
        <v>5</v>
      </c>
      <c r="C9125" s="4" t="s">
        <v>14</v>
      </c>
      <c r="D9125" s="4" t="s">
        <v>14</v>
      </c>
      <c r="E9125" s="4" t="s">
        <v>24</v>
      </c>
      <c r="F9125" s="4" t="s">
        <v>10</v>
      </c>
    </row>
    <row r="9126" spans="1:9">
      <c r="A9126" t="n">
        <v>70748</v>
      </c>
      <c r="B9126" s="66" t="n">
        <v>45</v>
      </c>
      <c r="C9126" s="7" t="n">
        <v>11</v>
      </c>
      <c r="D9126" s="7" t="n">
        <v>3</v>
      </c>
      <c r="E9126" s="7" t="n">
        <v>30.1000003814697</v>
      </c>
      <c r="F9126" s="7" t="n">
        <v>2000</v>
      </c>
    </row>
    <row r="9127" spans="1:9">
      <c r="A9127" t="s">
        <v>4</v>
      </c>
      <c r="B9127" s="4" t="s">
        <v>5</v>
      </c>
      <c r="C9127" s="4" t="s">
        <v>10</v>
      </c>
      <c r="D9127" s="4" t="s">
        <v>14</v>
      </c>
    </row>
    <row r="9128" spans="1:9">
      <c r="A9128" t="n">
        <v>70757</v>
      </c>
      <c r="B9128" s="69" t="n">
        <v>89</v>
      </c>
      <c r="C9128" s="7" t="n">
        <v>65533</v>
      </c>
      <c r="D9128" s="7" t="n">
        <v>1</v>
      </c>
    </row>
    <row r="9129" spans="1:9">
      <c r="A9129" t="s">
        <v>4</v>
      </c>
      <c r="B9129" s="4" t="s">
        <v>5</v>
      </c>
      <c r="C9129" s="4" t="s">
        <v>10</v>
      </c>
      <c r="D9129" s="4" t="s">
        <v>14</v>
      </c>
      <c r="E9129" s="4" t="s">
        <v>14</v>
      </c>
      <c r="F9129" s="4" t="s">
        <v>6</v>
      </c>
    </row>
    <row r="9130" spans="1:9">
      <c r="A9130" t="n">
        <v>70761</v>
      </c>
      <c r="B9130" s="61" t="n">
        <v>47</v>
      </c>
      <c r="C9130" s="7" t="n">
        <v>7008</v>
      </c>
      <c r="D9130" s="7" t="n">
        <v>0</v>
      </c>
      <c r="E9130" s="7" t="n">
        <v>0</v>
      </c>
      <c r="F9130" s="7" t="s">
        <v>611</v>
      </c>
    </row>
    <row r="9131" spans="1:9">
      <c r="A9131" t="s">
        <v>4</v>
      </c>
      <c r="B9131" s="4" t="s">
        <v>5</v>
      </c>
      <c r="C9131" s="4" t="s">
        <v>10</v>
      </c>
      <c r="D9131" s="4" t="s">
        <v>10</v>
      </c>
      <c r="E9131" s="4" t="s">
        <v>24</v>
      </c>
      <c r="F9131" s="4" t="s">
        <v>24</v>
      </c>
      <c r="G9131" s="4" t="s">
        <v>24</v>
      </c>
      <c r="H9131" s="4" t="s">
        <v>24</v>
      </c>
      <c r="I9131" s="4" t="s">
        <v>14</v>
      </c>
      <c r="J9131" s="4" t="s">
        <v>10</v>
      </c>
    </row>
    <row r="9132" spans="1:9">
      <c r="A9132" t="n">
        <v>70773</v>
      </c>
      <c r="B9132" s="75" t="n">
        <v>55</v>
      </c>
      <c r="C9132" s="7" t="n">
        <v>7008</v>
      </c>
      <c r="D9132" s="7" t="n">
        <v>65533</v>
      </c>
      <c r="E9132" s="7" t="n">
        <v>-63.25</v>
      </c>
      <c r="F9132" s="7" t="n">
        <v>-1.1599999666214</v>
      </c>
      <c r="G9132" s="7" t="n">
        <v>125.629997253418</v>
      </c>
      <c r="H9132" s="7" t="n">
        <v>3.29999995231628</v>
      </c>
      <c r="I9132" s="7" t="n">
        <v>0</v>
      </c>
      <c r="J9132" s="7" t="n">
        <v>0</v>
      </c>
    </row>
    <row r="9133" spans="1:9">
      <c r="A9133" t="s">
        <v>4</v>
      </c>
      <c r="B9133" s="4" t="s">
        <v>5</v>
      </c>
      <c r="C9133" s="4" t="s">
        <v>10</v>
      </c>
    </row>
    <row r="9134" spans="1:9">
      <c r="A9134" t="n">
        <v>70797</v>
      </c>
      <c r="B9134" s="41" t="n">
        <v>16</v>
      </c>
      <c r="C9134" s="7" t="n">
        <v>1000</v>
      </c>
    </row>
    <row r="9135" spans="1:9">
      <c r="A9135" t="s">
        <v>4</v>
      </c>
      <c r="B9135" s="4" t="s">
        <v>5</v>
      </c>
      <c r="C9135" s="4" t="s">
        <v>10</v>
      </c>
      <c r="D9135" s="4" t="s">
        <v>14</v>
      </c>
      <c r="E9135" s="4" t="s">
        <v>6</v>
      </c>
      <c r="F9135" s="4" t="s">
        <v>24</v>
      </c>
      <c r="G9135" s="4" t="s">
        <v>24</v>
      </c>
      <c r="H9135" s="4" t="s">
        <v>24</v>
      </c>
    </row>
    <row r="9136" spans="1:9">
      <c r="A9136" t="n">
        <v>70800</v>
      </c>
      <c r="B9136" s="60" t="n">
        <v>48</v>
      </c>
      <c r="C9136" s="7" t="n">
        <v>2</v>
      </c>
      <c r="D9136" s="7" t="n">
        <v>0</v>
      </c>
      <c r="E9136" s="7" t="s">
        <v>119</v>
      </c>
      <c r="F9136" s="7" t="n">
        <v>0.300000011920929</v>
      </c>
      <c r="G9136" s="7" t="n">
        <v>1</v>
      </c>
      <c r="H9136" s="7" t="n">
        <v>0</v>
      </c>
    </row>
    <row r="9137" spans="1:10">
      <c r="A9137" t="s">
        <v>4</v>
      </c>
      <c r="B9137" s="4" t="s">
        <v>5</v>
      </c>
      <c r="C9137" s="4" t="s">
        <v>10</v>
      </c>
      <c r="D9137" s="4" t="s">
        <v>14</v>
      </c>
      <c r="E9137" s="4" t="s">
        <v>14</v>
      </c>
      <c r="F9137" s="4" t="s">
        <v>6</v>
      </c>
    </row>
    <row r="9138" spans="1:10">
      <c r="A9138" t="n">
        <v>70829</v>
      </c>
      <c r="B9138" s="61" t="n">
        <v>47</v>
      </c>
      <c r="C9138" s="7" t="n">
        <v>7008</v>
      </c>
      <c r="D9138" s="7" t="n">
        <v>0</v>
      </c>
      <c r="E9138" s="7" t="n">
        <v>0</v>
      </c>
      <c r="F9138" s="7" t="s">
        <v>523</v>
      </c>
    </row>
    <row r="9139" spans="1:10">
      <c r="A9139" t="s">
        <v>4</v>
      </c>
      <c r="B9139" s="4" t="s">
        <v>5</v>
      </c>
      <c r="C9139" s="4" t="s">
        <v>14</v>
      </c>
      <c r="D9139" s="4" t="s">
        <v>14</v>
      </c>
      <c r="E9139" s="4" t="s">
        <v>14</v>
      </c>
      <c r="F9139" s="4" t="s">
        <v>14</v>
      </c>
    </row>
    <row r="9140" spans="1:10">
      <c r="A9140" t="n">
        <v>70844</v>
      </c>
      <c r="B9140" s="8" t="n">
        <v>14</v>
      </c>
      <c r="C9140" s="7" t="n">
        <v>0</v>
      </c>
      <c r="D9140" s="7" t="n">
        <v>1</v>
      </c>
      <c r="E9140" s="7" t="n">
        <v>0</v>
      </c>
      <c r="F9140" s="7" t="n">
        <v>0</v>
      </c>
    </row>
    <row r="9141" spans="1:10">
      <c r="A9141" t="s">
        <v>4</v>
      </c>
      <c r="B9141" s="4" t="s">
        <v>5</v>
      </c>
      <c r="C9141" s="4" t="s">
        <v>14</v>
      </c>
      <c r="D9141" s="4" t="s">
        <v>24</v>
      </c>
      <c r="E9141" s="4" t="s">
        <v>24</v>
      </c>
      <c r="F9141" s="4" t="s">
        <v>24</v>
      </c>
    </row>
    <row r="9142" spans="1:10">
      <c r="A9142" t="n">
        <v>70849</v>
      </c>
      <c r="B9142" s="66" t="n">
        <v>45</v>
      </c>
      <c r="C9142" s="7" t="n">
        <v>9</v>
      </c>
      <c r="D9142" s="7" t="n">
        <v>0.0199999995529652</v>
      </c>
      <c r="E9142" s="7" t="n">
        <v>0.0199999995529652</v>
      </c>
      <c r="F9142" s="7" t="n">
        <v>0.5</v>
      </c>
    </row>
    <row r="9143" spans="1:10">
      <c r="A9143" t="s">
        <v>4</v>
      </c>
      <c r="B9143" s="4" t="s">
        <v>5</v>
      </c>
      <c r="C9143" s="4" t="s">
        <v>14</v>
      </c>
      <c r="D9143" s="4" t="s">
        <v>10</v>
      </c>
      <c r="E9143" s="4" t="s">
        <v>6</v>
      </c>
    </row>
    <row r="9144" spans="1:10">
      <c r="A9144" t="n">
        <v>70863</v>
      </c>
      <c r="B9144" s="57" t="n">
        <v>51</v>
      </c>
      <c r="C9144" s="7" t="n">
        <v>4</v>
      </c>
      <c r="D9144" s="7" t="n">
        <v>2</v>
      </c>
      <c r="E9144" s="7" t="s">
        <v>196</v>
      </c>
    </row>
    <row r="9145" spans="1:10">
      <c r="A9145" t="s">
        <v>4</v>
      </c>
      <c r="B9145" s="4" t="s">
        <v>5</v>
      </c>
      <c r="C9145" s="4" t="s">
        <v>10</v>
      </c>
    </row>
    <row r="9146" spans="1:10">
      <c r="A9146" t="n">
        <v>70877</v>
      </c>
      <c r="B9146" s="41" t="n">
        <v>16</v>
      </c>
      <c r="C9146" s="7" t="n">
        <v>0</v>
      </c>
    </row>
    <row r="9147" spans="1:10">
      <c r="A9147" t="s">
        <v>4</v>
      </c>
      <c r="B9147" s="4" t="s">
        <v>5</v>
      </c>
      <c r="C9147" s="4" t="s">
        <v>10</v>
      </c>
      <c r="D9147" s="4" t="s">
        <v>14</v>
      </c>
      <c r="E9147" s="4" t="s">
        <v>9</v>
      </c>
      <c r="F9147" s="4" t="s">
        <v>50</v>
      </c>
      <c r="G9147" s="4" t="s">
        <v>14</v>
      </c>
      <c r="H9147" s="4" t="s">
        <v>14</v>
      </c>
      <c r="I9147" s="4" t="s">
        <v>14</v>
      </c>
    </row>
    <row r="9148" spans="1:10">
      <c r="A9148" t="n">
        <v>70880</v>
      </c>
      <c r="B9148" s="58" t="n">
        <v>26</v>
      </c>
      <c r="C9148" s="7" t="n">
        <v>2</v>
      </c>
      <c r="D9148" s="7" t="n">
        <v>17</v>
      </c>
      <c r="E9148" s="7" t="n">
        <v>6347</v>
      </c>
      <c r="F9148" s="7" t="s">
        <v>612</v>
      </c>
      <c r="G9148" s="7" t="n">
        <v>8</v>
      </c>
      <c r="H9148" s="7" t="n">
        <v>2</v>
      </c>
      <c r="I9148" s="7" t="n">
        <v>0</v>
      </c>
    </row>
    <row r="9149" spans="1:10">
      <c r="A9149" t="s">
        <v>4</v>
      </c>
      <c r="B9149" s="4" t="s">
        <v>5</v>
      </c>
      <c r="C9149" s="4" t="s">
        <v>10</v>
      </c>
    </row>
    <row r="9150" spans="1:10">
      <c r="A9150" t="n">
        <v>70899</v>
      </c>
      <c r="B9150" s="41" t="n">
        <v>16</v>
      </c>
      <c r="C9150" s="7" t="n">
        <v>500</v>
      </c>
    </row>
    <row r="9151" spans="1:10">
      <c r="A9151" t="s">
        <v>4</v>
      </c>
      <c r="B9151" s="4" t="s">
        <v>5</v>
      </c>
      <c r="C9151" s="4" t="s">
        <v>14</v>
      </c>
      <c r="D9151" s="4" t="s">
        <v>10</v>
      </c>
      <c r="E9151" s="4" t="s">
        <v>24</v>
      </c>
      <c r="F9151" s="4" t="s">
        <v>10</v>
      </c>
      <c r="G9151" s="4" t="s">
        <v>9</v>
      </c>
      <c r="H9151" s="4" t="s">
        <v>9</v>
      </c>
      <c r="I9151" s="4" t="s">
        <v>10</v>
      </c>
      <c r="J9151" s="4" t="s">
        <v>10</v>
      </c>
      <c r="K9151" s="4" t="s">
        <v>9</v>
      </c>
      <c r="L9151" s="4" t="s">
        <v>9</v>
      </c>
      <c r="M9151" s="4" t="s">
        <v>9</v>
      </c>
      <c r="N9151" s="4" t="s">
        <v>9</v>
      </c>
      <c r="O9151" s="4" t="s">
        <v>6</v>
      </c>
    </row>
    <row r="9152" spans="1:10">
      <c r="A9152" t="n">
        <v>70902</v>
      </c>
      <c r="B9152" s="11" t="n">
        <v>50</v>
      </c>
      <c r="C9152" s="7" t="n">
        <v>0</v>
      </c>
      <c r="D9152" s="7" t="n">
        <v>14003</v>
      </c>
      <c r="E9152" s="7" t="n">
        <v>0.899999976158142</v>
      </c>
      <c r="F9152" s="7" t="n">
        <v>0</v>
      </c>
      <c r="G9152" s="7" t="n">
        <v>0</v>
      </c>
      <c r="H9152" s="7" t="n">
        <v>0</v>
      </c>
      <c r="I9152" s="7" t="n">
        <v>0</v>
      </c>
      <c r="J9152" s="7" t="n">
        <v>65533</v>
      </c>
      <c r="K9152" s="7" t="n">
        <v>0</v>
      </c>
      <c r="L9152" s="7" t="n">
        <v>0</v>
      </c>
      <c r="M9152" s="7" t="n">
        <v>0</v>
      </c>
      <c r="N9152" s="7" t="n">
        <v>0</v>
      </c>
      <c r="O9152" s="7" t="s">
        <v>13</v>
      </c>
    </row>
    <row r="9153" spans="1:15">
      <c r="A9153" t="s">
        <v>4</v>
      </c>
      <c r="B9153" s="4" t="s">
        <v>5</v>
      </c>
      <c r="C9153" s="4" t="s">
        <v>14</v>
      </c>
      <c r="D9153" s="4" t="s">
        <v>10</v>
      </c>
      <c r="E9153" s="4" t="s">
        <v>24</v>
      </c>
      <c r="F9153" s="4" t="s">
        <v>10</v>
      </c>
      <c r="G9153" s="4" t="s">
        <v>9</v>
      </c>
      <c r="H9153" s="4" t="s">
        <v>9</v>
      </c>
      <c r="I9153" s="4" t="s">
        <v>10</v>
      </c>
      <c r="J9153" s="4" t="s">
        <v>10</v>
      </c>
      <c r="K9153" s="4" t="s">
        <v>9</v>
      </c>
      <c r="L9153" s="4" t="s">
        <v>9</v>
      </c>
      <c r="M9153" s="4" t="s">
        <v>9</v>
      </c>
      <c r="N9153" s="4" t="s">
        <v>9</v>
      </c>
      <c r="O9153" s="4" t="s">
        <v>6</v>
      </c>
    </row>
    <row r="9154" spans="1:15">
      <c r="A9154" t="n">
        <v>70941</v>
      </c>
      <c r="B9154" s="11" t="n">
        <v>50</v>
      </c>
      <c r="C9154" s="7" t="n">
        <v>0</v>
      </c>
      <c r="D9154" s="7" t="n">
        <v>2000</v>
      </c>
      <c r="E9154" s="7" t="n">
        <v>0.800000011920929</v>
      </c>
      <c r="F9154" s="7" t="n">
        <v>0</v>
      </c>
      <c r="G9154" s="7" t="n">
        <v>0</v>
      </c>
      <c r="H9154" s="7" t="n">
        <v>0</v>
      </c>
      <c r="I9154" s="7" t="n">
        <v>0</v>
      </c>
      <c r="J9154" s="7" t="n">
        <v>65533</v>
      </c>
      <c r="K9154" s="7" t="n">
        <v>0</v>
      </c>
      <c r="L9154" s="7" t="n">
        <v>0</v>
      </c>
      <c r="M9154" s="7" t="n">
        <v>0</v>
      </c>
      <c r="N9154" s="7" t="n">
        <v>0</v>
      </c>
      <c r="O9154" s="7" t="s">
        <v>13</v>
      </c>
    </row>
    <row r="9155" spans="1:15">
      <c r="A9155" t="s">
        <v>4</v>
      </c>
      <c r="B9155" s="4" t="s">
        <v>5</v>
      </c>
      <c r="C9155" s="4" t="s">
        <v>10</v>
      </c>
    </row>
    <row r="9156" spans="1:15">
      <c r="A9156" t="n">
        <v>70980</v>
      </c>
      <c r="B9156" s="41" t="n">
        <v>16</v>
      </c>
      <c r="C9156" s="7" t="n">
        <v>1500</v>
      </c>
    </row>
    <row r="9157" spans="1:15">
      <c r="A9157" t="s">
        <v>4</v>
      </c>
      <c r="B9157" s="4" t="s">
        <v>5</v>
      </c>
      <c r="C9157" s="4" t="s">
        <v>14</v>
      </c>
      <c r="D9157" s="4" t="s">
        <v>10</v>
      </c>
      <c r="E9157" s="4" t="s">
        <v>6</v>
      </c>
      <c r="F9157" s="4" t="s">
        <v>6</v>
      </c>
      <c r="G9157" s="4" t="s">
        <v>6</v>
      </c>
      <c r="H9157" s="4" t="s">
        <v>6</v>
      </c>
    </row>
    <row r="9158" spans="1:15">
      <c r="A9158" t="n">
        <v>70983</v>
      </c>
      <c r="B9158" s="57" t="n">
        <v>51</v>
      </c>
      <c r="C9158" s="7" t="n">
        <v>3</v>
      </c>
      <c r="D9158" s="7" t="n">
        <v>7008</v>
      </c>
      <c r="E9158" s="7" t="s">
        <v>192</v>
      </c>
      <c r="F9158" s="7" t="s">
        <v>178</v>
      </c>
      <c r="G9158" s="7" t="s">
        <v>169</v>
      </c>
      <c r="H9158" s="7" t="s">
        <v>170</v>
      </c>
    </row>
    <row r="9159" spans="1:15">
      <c r="A9159" t="s">
        <v>4</v>
      </c>
      <c r="B9159" s="4" t="s">
        <v>5</v>
      </c>
      <c r="C9159" s="4" t="s">
        <v>10</v>
      </c>
      <c r="D9159" s="4" t="s">
        <v>14</v>
      </c>
    </row>
    <row r="9160" spans="1:15">
      <c r="A9160" t="n">
        <v>70996</v>
      </c>
      <c r="B9160" s="69" t="n">
        <v>89</v>
      </c>
      <c r="C9160" s="7" t="n">
        <v>2</v>
      </c>
      <c r="D9160" s="7" t="n">
        <v>0</v>
      </c>
    </row>
    <row r="9161" spans="1:15">
      <c r="A9161" t="s">
        <v>4</v>
      </c>
      <c r="B9161" s="4" t="s">
        <v>5</v>
      </c>
      <c r="C9161" s="4" t="s">
        <v>9</v>
      </c>
    </row>
    <row r="9162" spans="1:15">
      <c r="A9162" t="n">
        <v>71000</v>
      </c>
      <c r="B9162" s="44" t="n">
        <v>15</v>
      </c>
      <c r="C9162" s="7" t="n">
        <v>256</v>
      </c>
    </row>
    <row r="9163" spans="1:15">
      <c r="A9163" t="s">
        <v>4</v>
      </c>
      <c r="B9163" s="4" t="s">
        <v>5</v>
      </c>
      <c r="C9163" s="4" t="s">
        <v>10</v>
      </c>
      <c r="D9163" s="4" t="s">
        <v>14</v>
      </c>
    </row>
    <row r="9164" spans="1:15">
      <c r="A9164" t="n">
        <v>71005</v>
      </c>
      <c r="B9164" s="69" t="n">
        <v>89</v>
      </c>
      <c r="C9164" s="7" t="n">
        <v>65533</v>
      </c>
      <c r="D9164" s="7" t="n">
        <v>1</v>
      </c>
    </row>
    <row r="9165" spans="1:15">
      <c r="A9165" t="s">
        <v>4</v>
      </c>
      <c r="B9165" s="4" t="s">
        <v>5</v>
      </c>
      <c r="C9165" s="4" t="s">
        <v>14</v>
      </c>
      <c r="D9165" s="4" t="s">
        <v>10</v>
      </c>
      <c r="E9165" s="4" t="s">
        <v>24</v>
      </c>
    </row>
    <row r="9166" spans="1:15">
      <c r="A9166" t="n">
        <v>71009</v>
      </c>
      <c r="B9166" s="37" t="n">
        <v>58</v>
      </c>
      <c r="C9166" s="7" t="n">
        <v>101</v>
      </c>
      <c r="D9166" s="7" t="n">
        <v>500</v>
      </c>
      <c r="E9166" s="7" t="n">
        <v>1</v>
      </c>
    </row>
    <row r="9167" spans="1:15">
      <c r="A9167" t="s">
        <v>4</v>
      </c>
      <c r="B9167" s="4" t="s">
        <v>5</v>
      </c>
      <c r="C9167" s="4" t="s">
        <v>14</v>
      </c>
      <c r="D9167" s="4" t="s">
        <v>10</v>
      </c>
    </row>
    <row r="9168" spans="1:15">
      <c r="A9168" t="n">
        <v>71017</v>
      </c>
      <c r="B9168" s="37" t="n">
        <v>58</v>
      </c>
      <c r="C9168" s="7" t="n">
        <v>254</v>
      </c>
      <c r="D9168" s="7" t="n">
        <v>0</v>
      </c>
    </row>
    <row r="9169" spans="1:15">
      <c r="A9169" t="s">
        <v>4</v>
      </c>
      <c r="B9169" s="4" t="s">
        <v>5</v>
      </c>
      <c r="C9169" s="4" t="s">
        <v>14</v>
      </c>
      <c r="D9169" s="4" t="s">
        <v>10</v>
      </c>
      <c r="E9169" s="4" t="s">
        <v>10</v>
      </c>
      <c r="F9169" s="4" t="s">
        <v>9</v>
      </c>
    </row>
    <row r="9170" spans="1:15">
      <c r="A9170" t="n">
        <v>71021</v>
      </c>
      <c r="B9170" s="67" t="n">
        <v>84</v>
      </c>
      <c r="C9170" s="7" t="n">
        <v>1</v>
      </c>
      <c r="D9170" s="7" t="n">
        <v>0</v>
      </c>
      <c r="E9170" s="7" t="n">
        <v>0</v>
      </c>
      <c r="F9170" s="7" t="n">
        <v>0</v>
      </c>
    </row>
    <row r="9171" spans="1:15">
      <c r="A9171" t="s">
        <v>4</v>
      </c>
      <c r="B9171" s="4" t="s">
        <v>5</v>
      </c>
      <c r="C9171" s="4" t="s">
        <v>14</v>
      </c>
      <c r="D9171" s="4" t="s">
        <v>14</v>
      </c>
      <c r="E9171" s="4" t="s">
        <v>24</v>
      </c>
      <c r="F9171" s="4" t="s">
        <v>24</v>
      </c>
      <c r="G9171" s="4" t="s">
        <v>24</v>
      </c>
      <c r="H9171" s="4" t="s">
        <v>10</v>
      </c>
    </row>
    <row r="9172" spans="1:15">
      <c r="A9172" t="n">
        <v>71031</v>
      </c>
      <c r="B9172" s="66" t="n">
        <v>45</v>
      </c>
      <c r="C9172" s="7" t="n">
        <v>2</v>
      </c>
      <c r="D9172" s="7" t="n">
        <v>3</v>
      </c>
      <c r="E9172" s="7" t="n">
        <v>-63.9700012207031</v>
      </c>
      <c r="F9172" s="7" t="n">
        <v>0.330000013113022</v>
      </c>
      <c r="G9172" s="7" t="n">
        <v>125.959999084473</v>
      </c>
      <c r="H9172" s="7" t="n">
        <v>0</v>
      </c>
    </row>
    <row r="9173" spans="1:15">
      <c r="A9173" t="s">
        <v>4</v>
      </c>
      <c r="B9173" s="4" t="s">
        <v>5</v>
      </c>
      <c r="C9173" s="4" t="s">
        <v>14</v>
      </c>
      <c r="D9173" s="4" t="s">
        <v>14</v>
      </c>
      <c r="E9173" s="4" t="s">
        <v>24</v>
      </c>
      <c r="F9173" s="4" t="s">
        <v>24</v>
      </c>
      <c r="G9173" s="4" t="s">
        <v>24</v>
      </c>
      <c r="H9173" s="4" t="s">
        <v>10</v>
      </c>
      <c r="I9173" s="4" t="s">
        <v>14</v>
      </c>
    </row>
    <row r="9174" spans="1:15">
      <c r="A9174" t="n">
        <v>71048</v>
      </c>
      <c r="B9174" s="66" t="n">
        <v>45</v>
      </c>
      <c r="C9174" s="7" t="n">
        <v>4</v>
      </c>
      <c r="D9174" s="7" t="n">
        <v>3</v>
      </c>
      <c r="E9174" s="7" t="n">
        <v>0.620000004768372</v>
      </c>
      <c r="F9174" s="7" t="n">
        <v>266.170013427734</v>
      </c>
      <c r="G9174" s="7" t="n">
        <v>0</v>
      </c>
      <c r="H9174" s="7" t="n">
        <v>0</v>
      </c>
      <c r="I9174" s="7" t="n">
        <v>0</v>
      </c>
    </row>
    <row r="9175" spans="1:15">
      <c r="A9175" t="s">
        <v>4</v>
      </c>
      <c r="B9175" s="4" t="s">
        <v>5</v>
      </c>
      <c r="C9175" s="4" t="s">
        <v>14</v>
      </c>
      <c r="D9175" s="4" t="s">
        <v>14</v>
      </c>
      <c r="E9175" s="4" t="s">
        <v>24</v>
      </c>
      <c r="F9175" s="4" t="s">
        <v>10</v>
      </c>
    </row>
    <row r="9176" spans="1:15">
      <c r="A9176" t="n">
        <v>71066</v>
      </c>
      <c r="B9176" s="66" t="n">
        <v>45</v>
      </c>
      <c r="C9176" s="7" t="n">
        <v>5</v>
      </c>
      <c r="D9176" s="7" t="n">
        <v>3</v>
      </c>
      <c r="E9176" s="7" t="n">
        <v>1.60000002384186</v>
      </c>
      <c r="F9176" s="7" t="n">
        <v>0</v>
      </c>
    </row>
    <row r="9177" spans="1:15">
      <c r="A9177" t="s">
        <v>4</v>
      </c>
      <c r="B9177" s="4" t="s">
        <v>5</v>
      </c>
      <c r="C9177" s="4" t="s">
        <v>14</v>
      </c>
      <c r="D9177" s="4" t="s">
        <v>14</v>
      </c>
      <c r="E9177" s="4" t="s">
        <v>24</v>
      </c>
      <c r="F9177" s="4" t="s">
        <v>10</v>
      </c>
    </row>
    <row r="9178" spans="1:15">
      <c r="A9178" t="n">
        <v>71075</v>
      </c>
      <c r="B9178" s="66" t="n">
        <v>45</v>
      </c>
      <c r="C9178" s="7" t="n">
        <v>11</v>
      </c>
      <c r="D9178" s="7" t="n">
        <v>3</v>
      </c>
      <c r="E9178" s="7" t="n">
        <v>31.2000007629395</v>
      </c>
      <c r="F9178" s="7" t="n">
        <v>0</v>
      </c>
    </row>
    <row r="9179" spans="1:15">
      <c r="A9179" t="s">
        <v>4</v>
      </c>
      <c r="B9179" s="4" t="s">
        <v>5</v>
      </c>
      <c r="C9179" s="4" t="s">
        <v>14</v>
      </c>
    </row>
    <row r="9180" spans="1:15">
      <c r="A9180" t="n">
        <v>71084</v>
      </c>
      <c r="B9180" s="72" t="n">
        <v>116</v>
      </c>
      <c r="C9180" s="7" t="n">
        <v>0</v>
      </c>
    </row>
    <row r="9181" spans="1:15">
      <c r="A9181" t="s">
        <v>4</v>
      </c>
      <c r="B9181" s="4" t="s">
        <v>5</v>
      </c>
      <c r="C9181" s="4" t="s">
        <v>14</v>
      </c>
      <c r="D9181" s="4" t="s">
        <v>10</v>
      </c>
    </row>
    <row r="9182" spans="1:15">
      <c r="A9182" t="n">
        <v>71086</v>
      </c>
      <c r="B9182" s="72" t="n">
        <v>116</v>
      </c>
      <c r="C9182" s="7" t="n">
        <v>2</v>
      </c>
      <c r="D9182" s="7" t="n">
        <v>1</v>
      </c>
    </row>
    <row r="9183" spans="1:15">
      <c r="A9183" t="s">
        <v>4</v>
      </c>
      <c r="B9183" s="4" t="s">
        <v>5</v>
      </c>
      <c r="C9183" s="4" t="s">
        <v>14</v>
      </c>
      <c r="D9183" s="4" t="s">
        <v>9</v>
      </c>
    </row>
    <row r="9184" spans="1:15">
      <c r="A9184" t="n">
        <v>71090</v>
      </c>
      <c r="B9184" s="72" t="n">
        <v>116</v>
      </c>
      <c r="C9184" s="7" t="n">
        <v>5</v>
      </c>
      <c r="D9184" s="7" t="n">
        <v>1120403456</v>
      </c>
    </row>
    <row r="9185" spans="1:9">
      <c r="A9185" t="s">
        <v>4</v>
      </c>
      <c r="B9185" s="4" t="s">
        <v>5</v>
      </c>
      <c r="C9185" s="4" t="s">
        <v>14</v>
      </c>
      <c r="D9185" s="4" t="s">
        <v>10</v>
      </c>
    </row>
    <row r="9186" spans="1:9">
      <c r="A9186" t="n">
        <v>71096</v>
      </c>
      <c r="B9186" s="72" t="n">
        <v>116</v>
      </c>
      <c r="C9186" s="7" t="n">
        <v>6</v>
      </c>
      <c r="D9186" s="7" t="n">
        <v>1</v>
      </c>
    </row>
    <row r="9187" spans="1:9">
      <c r="A9187" t="s">
        <v>4</v>
      </c>
      <c r="B9187" s="4" t="s">
        <v>5</v>
      </c>
      <c r="C9187" s="4" t="s">
        <v>10</v>
      </c>
      <c r="D9187" s="4" t="s">
        <v>14</v>
      </c>
      <c r="E9187" s="4" t="s">
        <v>6</v>
      </c>
      <c r="F9187" s="4" t="s">
        <v>24</v>
      </c>
      <c r="G9187" s="4" t="s">
        <v>24</v>
      </c>
      <c r="H9187" s="4" t="s">
        <v>24</v>
      </c>
    </row>
    <row r="9188" spans="1:9">
      <c r="A9188" t="n">
        <v>71100</v>
      </c>
      <c r="B9188" s="60" t="n">
        <v>48</v>
      </c>
      <c r="C9188" s="7" t="n">
        <v>7008</v>
      </c>
      <c r="D9188" s="7" t="n">
        <v>0</v>
      </c>
      <c r="E9188" s="7" t="s">
        <v>100</v>
      </c>
      <c r="F9188" s="7" t="n">
        <v>-1</v>
      </c>
      <c r="G9188" s="7" t="n">
        <v>1</v>
      </c>
      <c r="H9188" s="7" t="n">
        <v>1.40129846432482e-45</v>
      </c>
    </row>
    <row r="9189" spans="1:9">
      <c r="A9189" t="s">
        <v>4</v>
      </c>
      <c r="B9189" s="4" t="s">
        <v>5</v>
      </c>
      <c r="C9189" s="4" t="s">
        <v>10</v>
      </c>
      <c r="D9189" s="4" t="s">
        <v>24</v>
      </c>
      <c r="E9189" s="4" t="s">
        <v>24</v>
      </c>
      <c r="F9189" s="4" t="s">
        <v>24</v>
      </c>
      <c r="G9189" s="4" t="s">
        <v>24</v>
      </c>
    </row>
    <row r="9190" spans="1:9">
      <c r="A9190" t="n">
        <v>71124</v>
      </c>
      <c r="B9190" s="51" t="n">
        <v>46</v>
      </c>
      <c r="C9190" s="7" t="n">
        <v>7008</v>
      </c>
      <c r="D9190" s="7" t="n">
        <v>-63.689998626709</v>
      </c>
      <c r="E9190" s="7" t="n">
        <v>-1.1599999666214</v>
      </c>
      <c r="F9190" s="7" t="n">
        <v>125.860000610352</v>
      </c>
      <c r="G9190" s="7" t="n">
        <v>297.399993896484</v>
      </c>
    </row>
    <row r="9191" spans="1:9">
      <c r="A9191" t="s">
        <v>4</v>
      </c>
      <c r="B9191" s="4" t="s">
        <v>5</v>
      </c>
      <c r="C9191" s="4" t="s">
        <v>10</v>
      </c>
      <c r="D9191" s="4" t="s">
        <v>24</v>
      </c>
      <c r="E9191" s="4" t="s">
        <v>24</v>
      </c>
      <c r="F9191" s="4" t="s">
        <v>24</v>
      </c>
      <c r="G9191" s="4" t="s">
        <v>24</v>
      </c>
    </row>
    <row r="9192" spans="1:9">
      <c r="A9192" t="n">
        <v>71143</v>
      </c>
      <c r="B9192" s="51" t="n">
        <v>46</v>
      </c>
      <c r="C9192" s="7" t="n">
        <v>2</v>
      </c>
      <c r="D9192" s="7" t="n">
        <v>-64.25</v>
      </c>
      <c r="E9192" s="7" t="n">
        <v>-1.1599999666214</v>
      </c>
      <c r="F9192" s="7" t="n">
        <v>126.139999389648</v>
      </c>
      <c r="G9192" s="7" t="n">
        <v>117.400001525879</v>
      </c>
    </row>
    <row r="9193" spans="1:9">
      <c r="A9193" t="s">
        <v>4</v>
      </c>
      <c r="B9193" s="4" t="s">
        <v>5</v>
      </c>
      <c r="C9193" s="4" t="s">
        <v>10</v>
      </c>
    </row>
    <row r="9194" spans="1:9">
      <c r="A9194" t="n">
        <v>71162</v>
      </c>
      <c r="B9194" s="41" t="n">
        <v>16</v>
      </c>
      <c r="C9194" s="7" t="n">
        <v>0</v>
      </c>
    </row>
    <row r="9195" spans="1:9">
      <c r="A9195" t="s">
        <v>4</v>
      </c>
      <c r="B9195" s="4" t="s">
        <v>5</v>
      </c>
      <c r="C9195" s="4" t="s">
        <v>10</v>
      </c>
      <c r="D9195" s="4" t="s">
        <v>10</v>
      </c>
      <c r="E9195" s="4" t="s">
        <v>10</v>
      </c>
    </row>
    <row r="9196" spans="1:9">
      <c r="A9196" t="n">
        <v>71165</v>
      </c>
      <c r="B9196" s="73" t="n">
        <v>61</v>
      </c>
      <c r="C9196" s="7" t="n">
        <v>2</v>
      </c>
      <c r="D9196" s="7" t="n">
        <v>65533</v>
      </c>
      <c r="E9196" s="7" t="n">
        <v>0</v>
      </c>
    </row>
    <row r="9197" spans="1:9">
      <c r="A9197" t="s">
        <v>4</v>
      </c>
      <c r="B9197" s="4" t="s">
        <v>5</v>
      </c>
      <c r="C9197" s="4" t="s">
        <v>10</v>
      </c>
      <c r="D9197" s="4" t="s">
        <v>10</v>
      </c>
      <c r="E9197" s="4" t="s">
        <v>10</v>
      </c>
    </row>
    <row r="9198" spans="1:9">
      <c r="A9198" t="n">
        <v>71172</v>
      </c>
      <c r="B9198" s="73" t="n">
        <v>61</v>
      </c>
      <c r="C9198" s="7" t="n">
        <v>7008</v>
      </c>
      <c r="D9198" s="7" t="n">
        <v>65533</v>
      </c>
      <c r="E9198" s="7" t="n">
        <v>0</v>
      </c>
    </row>
    <row r="9199" spans="1:9">
      <c r="A9199" t="s">
        <v>4</v>
      </c>
      <c r="B9199" s="4" t="s">
        <v>5</v>
      </c>
      <c r="C9199" s="4" t="s">
        <v>10</v>
      </c>
      <c r="D9199" s="4" t="s">
        <v>24</v>
      </c>
      <c r="E9199" s="4" t="s">
        <v>24</v>
      </c>
      <c r="F9199" s="4" t="s">
        <v>24</v>
      </c>
      <c r="G9199" s="4" t="s">
        <v>10</v>
      </c>
      <c r="H9199" s="4" t="s">
        <v>10</v>
      </c>
    </row>
    <row r="9200" spans="1:9">
      <c r="A9200" t="n">
        <v>71179</v>
      </c>
      <c r="B9200" s="53" t="n">
        <v>60</v>
      </c>
      <c r="C9200" s="7" t="n">
        <v>7008</v>
      </c>
      <c r="D9200" s="7" t="n">
        <v>0</v>
      </c>
      <c r="E9200" s="7" t="n">
        <v>-20</v>
      </c>
      <c r="F9200" s="7" t="n">
        <v>0</v>
      </c>
      <c r="G9200" s="7" t="n">
        <v>750</v>
      </c>
      <c r="H9200" s="7" t="n">
        <v>0</v>
      </c>
    </row>
    <row r="9201" spans="1:8">
      <c r="A9201" t="s">
        <v>4</v>
      </c>
      <c r="B9201" s="4" t="s">
        <v>5</v>
      </c>
      <c r="C9201" s="4" t="s">
        <v>14</v>
      </c>
      <c r="D9201" s="4" t="s">
        <v>10</v>
      </c>
    </row>
    <row r="9202" spans="1:8">
      <c r="A9202" t="n">
        <v>71198</v>
      </c>
      <c r="B9202" s="37" t="n">
        <v>58</v>
      </c>
      <c r="C9202" s="7" t="n">
        <v>255</v>
      </c>
      <c r="D9202" s="7" t="n">
        <v>0</v>
      </c>
    </row>
    <row r="9203" spans="1:8">
      <c r="A9203" t="s">
        <v>4</v>
      </c>
      <c r="B9203" s="4" t="s">
        <v>5</v>
      </c>
      <c r="C9203" s="4" t="s">
        <v>10</v>
      </c>
      <c r="D9203" s="4" t="s">
        <v>24</v>
      </c>
      <c r="E9203" s="4" t="s">
        <v>24</v>
      </c>
      <c r="F9203" s="4" t="s">
        <v>24</v>
      </c>
      <c r="G9203" s="4" t="s">
        <v>10</v>
      </c>
      <c r="H9203" s="4" t="s">
        <v>10</v>
      </c>
    </row>
    <row r="9204" spans="1:8">
      <c r="A9204" t="n">
        <v>71202</v>
      </c>
      <c r="B9204" s="53" t="n">
        <v>60</v>
      </c>
      <c r="C9204" s="7" t="n">
        <v>2</v>
      </c>
      <c r="D9204" s="7" t="n">
        <v>0</v>
      </c>
      <c r="E9204" s="7" t="n">
        <v>20</v>
      </c>
      <c r="F9204" s="7" t="n">
        <v>0</v>
      </c>
      <c r="G9204" s="7" t="n">
        <v>750</v>
      </c>
      <c r="H9204" s="7" t="n">
        <v>0</v>
      </c>
    </row>
    <row r="9205" spans="1:8">
      <c r="A9205" t="s">
        <v>4</v>
      </c>
      <c r="B9205" s="4" t="s">
        <v>5</v>
      </c>
      <c r="C9205" s="4" t="s">
        <v>10</v>
      </c>
      <c r="D9205" s="4" t="s">
        <v>14</v>
      </c>
      <c r="E9205" s="4" t="s">
        <v>6</v>
      </c>
      <c r="F9205" s="4" t="s">
        <v>24</v>
      </c>
      <c r="G9205" s="4" t="s">
        <v>24</v>
      </c>
      <c r="H9205" s="4" t="s">
        <v>24</v>
      </c>
    </row>
    <row r="9206" spans="1:8">
      <c r="A9206" t="n">
        <v>71221</v>
      </c>
      <c r="B9206" s="60" t="n">
        <v>48</v>
      </c>
      <c r="C9206" s="7" t="n">
        <v>2</v>
      </c>
      <c r="D9206" s="7" t="n">
        <v>0</v>
      </c>
      <c r="E9206" s="7" t="s">
        <v>119</v>
      </c>
      <c r="F9206" s="7" t="n">
        <v>-1</v>
      </c>
      <c r="G9206" s="7" t="n">
        <v>1</v>
      </c>
      <c r="H9206" s="7" t="n">
        <v>2.80259692864963e-45</v>
      </c>
    </row>
    <row r="9207" spans="1:8">
      <c r="A9207" t="s">
        <v>4</v>
      </c>
      <c r="B9207" s="4" t="s">
        <v>5</v>
      </c>
      <c r="C9207" s="4" t="s">
        <v>10</v>
      </c>
    </row>
    <row r="9208" spans="1:8">
      <c r="A9208" t="n">
        <v>71250</v>
      </c>
      <c r="B9208" s="41" t="n">
        <v>16</v>
      </c>
      <c r="C9208" s="7" t="n">
        <v>300</v>
      </c>
    </row>
    <row r="9209" spans="1:8">
      <c r="A9209" t="s">
        <v>4</v>
      </c>
      <c r="B9209" s="4" t="s">
        <v>5</v>
      </c>
      <c r="C9209" s="4" t="s">
        <v>14</v>
      </c>
      <c r="D9209" s="4" t="s">
        <v>10</v>
      </c>
      <c r="E9209" s="4" t="s">
        <v>24</v>
      </c>
      <c r="F9209" s="4" t="s">
        <v>10</v>
      </c>
      <c r="G9209" s="4" t="s">
        <v>9</v>
      </c>
      <c r="H9209" s="4" t="s">
        <v>9</v>
      </c>
      <c r="I9209" s="4" t="s">
        <v>10</v>
      </c>
      <c r="J9209" s="4" t="s">
        <v>10</v>
      </c>
      <c r="K9209" s="4" t="s">
        <v>9</v>
      </c>
      <c r="L9209" s="4" t="s">
        <v>9</v>
      </c>
      <c r="M9209" s="4" t="s">
        <v>9</v>
      </c>
      <c r="N9209" s="4" t="s">
        <v>9</v>
      </c>
      <c r="O9209" s="4" t="s">
        <v>6</v>
      </c>
    </row>
    <row r="9210" spans="1:8">
      <c r="A9210" t="n">
        <v>71253</v>
      </c>
      <c r="B9210" s="11" t="n">
        <v>50</v>
      </c>
      <c r="C9210" s="7" t="n">
        <v>0</v>
      </c>
      <c r="D9210" s="7" t="n">
        <v>2000</v>
      </c>
      <c r="E9210" s="7" t="n">
        <v>0.800000011920929</v>
      </c>
      <c r="F9210" s="7" t="n">
        <v>0</v>
      </c>
      <c r="G9210" s="7" t="n">
        <v>0</v>
      </c>
      <c r="H9210" s="7" t="n">
        <v>0</v>
      </c>
      <c r="I9210" s="7" t="n">
        <v>0</v>
      </c>
      <c r="J9210" s="7" t="n">
        <v>65533</v>
      </c>
      <c r="K9210" s="7" t="n">
        <v>0</v>
      </c>
      <c r="L9210" s="7" t="n">
        <v>0</v>
      </c>
      <c r="M9210" s="7" t="n">
        <v>0</v>
      </c>
      <c r="N9210" s="7" t="n">
        <v>0</v>
      </c>
      <c r="O9210" s="7" t="s">
        <v>13</v>
      </c>
    </row>
    <row r="9211" spans="1:8">
      <c r="A9211" t="s">
        <v>4</v>
      </c>
      <c r="B9211" s="4" t="s">
        <v>5</v>
      </c>
      <c r="C9211" s="4" t="s">
        <v>10</v>
      </c>
      <c r="D9211" s="4" t="s">
        <v>9</v>
      </c>
      <c r="E9211" s="4" t="s">
        <v>14</v>
      </c>
    </row>
    <row r="9212" spans="1:8">
      <c r="A9212" t="n">
        <v>71292</v>
      </c>
      <c r="B9212" s="81" t="n">
        <v>35</v>
      </c>
      <c r="C9212" s="7" t="n">
        <v>2</v>
      </c>
      <c r="D9212" s="7" t="n">
        <v>0</v>
      </c>
      <c r="E9212" s="7" t="n">
        <v>0</v>
      </c>
    </row>
    <row r="9213" spans="1:8">
      <c r="A9213" t="s">
        <v>4</v>
      </c>
      <c r="B9213" s="4" t="s">
        <v>5</v>
      </c>
      <c r="C9213" s="4" t="s">
        <v>14</v>
      </c>
      <c r="D9213" s="4" t="s">
        <v>24</v>
      </c>
      <c r="E9213" s="4" t="s">
        <v>24</v>
      </c>
      <c r="F9213" s="4" t="s">
        <v>24</v>
      </c>
    </row>
    <row r="9214" spans="1:8">
      <c r="A9214" t="n">
        <v>71300</v>
      </c>
      <c r="B9214" s="66" t="n">
        <v>45</v>
      </c>
      <c r="C9214" s="7" t="n">
        <v>9</v>
      </c>
      <c r="D9214" s="7" t="n">
        <v>0.00999999977648258</v>
      </c>
      <c r="E9214" s="7" t="n">
        <v>0.00999999977648258</v>
      </c>
      <c r="F9214" s="7" t="n">
        <v>0.5</v>
      </c>
    </row>
    <row r="9215" spans="1:8">
      <c r="A9215" t="s">
        <v>4</v>
      </c>
      <c r="B9215" s="4" t="s">
        <v>5</v>
      </c>
      <c r="C9215" s="4" t="s">
        <v>10</v>
      </c>
      <c r="D9215" s="4" t="s">
        <v>14</v>
      </c>
      <c r="E9215" s="4" t="s">
        <v>14</v>
      </c>
      <c r="F9215" s="4" t="s">
        <v>6</v>
      </c>
    </row>
    <row r="9216" spans="1:8">
      <c r="A9216" t="n">
        <v>71314</v>
      </c>
      <c r="B9216" s="61" t="n">
        <v>47</v>
      </c>
      <c r="C9216" s="7" t="n">
        <v>7008</v>
      </c>
      <c r="D9216" s="7" t="n">
        <v>0</v>
      </c>
      <c r="E9216" s="7" t="n">
        <v>0</v>
      </c>
      <c r="F9216" s="7" t="s">
        <v>524</v>
      </c>
    </row>
    <row r="9217" spans="1:15">
      <c r="A9217" t="s">
        <v>4</v>
      </c>
      <c r="B9217" s="4" t="s">
        <v>5</v>
      </c>
      <c r="C9217" s="4" t="s">
        <v>14</v>
      </c>
      <c r="D9217" s="4" t="s">
        <v>10</v>
      </c>
      <c r="E9217" s="4" t="s">
        <v>6</v>
      </c>
    </row>
    <row r="9218" spans="1:15">
      <c r="A9218" t="n">
        <v>71331</v>
      </c>
      <c r="B9218" s="57" t="n">
        <v>51</v>
      </c>
      <c r="C9218" s="7" t="n">
        <v>4</v>
      </c>
      <c r="D9218" s="7" t="n">
        <v>7008</v>
      </c>
      <c r="E9218" s="7" t="s">
        <v>329</v>
      </c>
    </row>
    <row r="9219" spans="1:15">
      <c r="A9219" t="s">
        <v>4</v>
      </c>
      <c r="B9219" s="4" t="s">
        <v>5</v>
      </c>
      <c r="C9219" s="4" t="s">
        <v>10</v>
      </c>
    </row>
    <row r="9220" spans="1:15">
      <c r="A9220" t="n">
        <v>71345</v>
      </c>
      <c r="B9220" s="41" t="n">
        <v>16</v>
      </c>
      <c r="C9220" s="7" t="n">
        <v>0</v>
      </c>
    </row>
    <row r="9221" spans="1:15">
      <c r="A9221" t="s">
        <v>4</v>
      </c>
      <c r="B9221" s="4" t="s">
        <v>5</v>
      </c>
      <c r="C9221" s="4" t="s">
        <v>10</v>
      </c>
      <c r="D9221" s="4" t="s">
        <v>14</v>
      </c>
      <c r="E9221" s="4" t="s">
        <v>9</v>
      </c>
      <c r="F9221" s="4" t="s">
        <v>50</v>
      </c>
      <c r="G9221" s="4" t="s">
        <v>14</v>
      </c>
      <c r="H9221" s="4" t="s">
        <v>14</v>
      </c>
      <c r="I9221" s="4" t="s">
        <v>14</v>
      </c>
      <c r="J9221" s="4" t="s">
        <v>9</v>
      </c>
      <c r="K9221" s="4" t="s">
        <v>50</v>
      </c>
      <c r="L9221" s="4" t="s">
        <v>14</v>
      </c>
      <c r="M9221" s="4" t="s">
        <v>14</v>
      </c>
    </row>
    <row r="9222" spans="1:15">
      <c r="A9222" t="n">
        <v>71348</v>
      </c>
      <c r="B9222" s="58" t="n">
        <v>26</v>
      </c>
      <c r="C9222" s="7" t="n">
        <v>7008</v>
      </c>
      <c r="D9222" s="7" t="n">
        <v>17</v>
      </c>
      <c r="E9222" s="7" t="n">
        <v>36306</v>
      </c>
      <c r="F9222" s="7" t="s">
        <v>613</v>
      </c>
      <c r="G9222" s="7" t="n">
        <v>2</v>
      </c>
      <c r="H9222" s="7" t="n">
        <v>3</v>
      </c>
      <c r="I9222" s="7" t="n">
        <v>17</v>
      </c>
      <c r="J9222" s="7" t="n">
        <v>36307</v>
      </c>
      <c r="K9222" s="7" t="s">
        <v>614</v>
      </c>
      <c r="L9222" s="7" t="n">
        <v>2</v>
      </c>
      <c r="M9222" s="7" t="n">
        <v>0</v>
      </c>
    </row>
    <row r="9223" spans="1:15">
      <c r="A9223" t="s">
        <v>4</v>
      </c>
      <c r="B9223" s="4" t="s">
        <v>5</v>
      </c>
    </row>
    <row r="9224" spans="1:15">
      <c r="A9224" t="n">
        <v>71440</v>
      </c>
      <c r="B9224" s="33" t="n">
        <v>28</v>
      </c>
    </row>
    <row r="9225" spans="1:15">
      <c r="A9225" t="s">
        <v>4</v>
      </c>
      <c r="B9225" s="4" t="s">
        <v>5</v>
      </c>
      <c r="C9225" s="4" t="s">
        <v>14</v>
      </c>
      <c r="D9225" s="4" t="s">
        <v>10</v>
      </c>
      <c r="E9225" s="4" t="s">
        <v>6</v>
      </c>
    </row>
    <row r="9226" spans="1:15">
      <c r="A9226" t="n">
        <v>71441</v>
      </c>
      <c r="B9226" s="57" t="n">
        <v>51</v>
      </c>
      <c r="C9226" s="7" t="n">
        <v>4</v>
      </c>
      <c r="D9226" s="7" t="n">
        <v>2</v>
      </c>
      <c r="E9226" s="7" t="s">
        <v>145</v>
      </c>
    </row>
    <row r="9227" spans="1:15">
      <c r="A9227" t="s">
        <v>4</v>
      </c>
      <c r="B9227" s="4" t="s">
        <v>5</v>
      </c>
      <c r="C9227" s="4" t="s">
        <v>10</v>
      </c>
    </row>
    <row r="9228" spans="1:15">
      <c r="A9228" t="n">
        <v>71454</v>
      </c>
      <c r="B9228" s="41" t="n">
        <v>16</v>
      </c>
      <c r="C9228" s="7" t="n">
        <v>0</v>
      </c>
    </row>
    <row r="9229" spans="1:15">
      <c r="A9229" t="s">
        <v>4</v>
      </c>
      <c r="B9229" s="4" t="s">
        <v>5</v>
      </c>
      <c r="C9229" s="4" t="s">
        <v>10</v>
      </c>
      <c r="D9229" s="4" t="s">
        <v>14</v>
      </c>
      <c r="E9229" s="4" t="s">
        <v>9</v>
      </c>
      <c r="F9229" s="4" t="s">
        <v>50</v>
      </c>
      <c r="G9229" s="4" t="s">
        <v>14</v>
      </c>
      <c r="H9229" s="4" t="s">
        <v>14</v>
      </c>
    </row>
    <row r="9230" spans="1:15">
      <c r="A9230" t="n">
        <v>71457</v>
      </c>
      <c r="B9230" s="58" t="n">
        <v>26</v>
      </c>
      <c r="C9230" s="7" t="n">
        <v>2</v>
      </c>
      <c r="D9230" s="7" t="n">
        <v>17</v>
      </c>
      <c r="E9230" s="7" t="n">
        <v>6348</v>
      </c>
      <c r="F9230" s="7" t="s">
        <v>615</v>
      </c>
      <c r="G9230" s="7" t="n">
        <v>2</v>
      </c>
      <c r="H9230" s="7" t="n">
        <v>0</v>
      </c>
    </row>
    <row r="9231" spans="1:15">
      <c r="A9231" t="s">
        <v>4</v>
      </c>
      <c r="B9231" s="4" t="s">
        <v>5</v>
      </c>
    </row>
    <row r="9232" spans="1:15">
      <c r="A9232" t="n">
        <v>71481</v>
      </c>
      <c r="B9232" s="33" t="n">
        <v>28</v>
      </c>
    </row>
    <row r="9233" spans="1:13">
      <c r="A9233" t="s">
        <v>4</v>
      </c>
      <c r="B9233" s="4" t="s">
        <v>5</v>
      </c>
      <c r="C9233" s="4" t="s">
        <v>14</v>
      </c>
      <c r="D9233" s="4" t="s">
        <v>10</v>
      </c>
      <c r="E9233" s="4" t="s">
        <v>6</v>
      </c>
    </row>
    <row r="9234" spans="1:13">
      <c r="A9234" t="n">
        <v>71482</v>
      </c>
      <c r="B9234" s="57" t="n">
        <v>51</v>
      </c>
      <c r="C9234" s="7" t="n">
        <v>4</v>
      </c>
      <c r="D9234" s="7" t="n">
        <v>2</v>
      </c>
      <c r="E9234" s="7" t="s">
        <v>616</v>
      </c>
    </row>
    <row r="9235" spans="1:13">
      <c r="A9235" t="s">
        <v>4</v>
      </c>
      <c r="B9235" s="4" t="s">
        <v>5</v>
      </c>
      <c r="C9235" s="4" t="s">
        <v>10</v>
      </c>
    </row>
    <row r="9236" spans="1:13">
      <c r="A9236" t="n">
        <v>71517</v>
      </c>
      <c r="B9236" s="41" t="n">
        <v>16</v>
      </c>
      <c r="C9236" s="7" t="n">
        <v>0</v>
      </c>
    </row>
    <row r="9237" spans="1:13">
      <c r="A9237" t="s">
        <v>4</v>
      </c>
      <c r="B9237" s="4" t="s">
        <v>5</v>
      </c>
      <c r="C9237" s="4" t="s">
        <v>10</v>
      </c>
      <c r="D9237" s="4" t="s">
        <v>14</v>
      </c>
      <c r="E9237" s="4" t="s">
        <v>9</v>
      </c>
      <c r="F9237" s="4" t="s">
        <v>50</v>
      </c>
      <c r="G9237" s="4" t="s">
        <v>14</v>
      </c>
      <c r="H9237" s="4" t="s">
        <v>14</v>
      </c>
      <c r="I9237" s="4" t="s">
        <v>14</v>
      </c>
    </row>
    <row r="9238" spans="1:13">
      <c r="A9238" t="n">
        <v>71520</v>
      </c>
      <c r="B9238" s="58" t="n">
        <v>26</v>
      </c>
      <c r="C9238" s="7" t="n">
        <v>2</v>
      </c>
      <c r="D9238" s="7" t="n">
        <v>17</v>
      </c>
      <c r="E9238" s="7" t="n">
        <v>6349</v>
      </c>
      <c r="F9238" s="7" t="s">
        <v>617</v>
      </c>
      <c r="G9238" s="7" t="n">
        <v>8</v>
      </c>
      <c r="H9238" s="7" t="n">
        <v>2</v>
      </c>
      <c r="I9238" s="7" t="n">
        <v>0</v>
      </c>
    </row>
    <row r="9239" spans="1:13">
      <c r="A9239" t="s">
        <v>4</v>
      </c>
      <c r="B9239" s="4" t="s">
        <v>5</v>
      </c>
      <c r="C9239" s="4" t="s">
        <v>10</v>
      </c>
    </row>
    <row r="9240" spans="1:13">
      <c r="A9240" t="n">
        <v>71584</v>
      </c>
      <c r="B9240" s="41" t="n">
        <v>16</v>
      </c>
      <c r="C9240" s="7" t="n">
        <v>1500</v>
      </c>
    </row>
    <row r="9241" spans="1:13">
      <c r="A9241" t="s">
        <v>4</v>
      </c>
      <c r="B9241" s="4" t="s">
        <v>5</v>
      </c>
      <c r="C9241" s="4" t="s">
        <v>14</v>
      </c>
      <c r="D9241" s="4" t="s">
        <v>10</v>
      </c>
      <c r="E9241" s="4" t="s">
        <v>6</v>
      </c>
      <c r="F9241" s="4" t="s">
        <v>6</v>
      </c>
      <c r="G9241" s="4" t="s">
        <v>6</v>
      </c>
      <c r="H9241" s="4" t="s">
        <v>6</v>
      </c>
    </row>
    <row r="9242" spans="1:13">
      <c r="A9242" t="n">
        <v>71587</v>
      </c>
      <c r="B9242" s="57" t="n">
        <v>51</v>
      </c>
      <c r="C9242" s="7" t="n">
        <v>3</v>
      </c>
      <c r="D9242" s="7" t="n">
        <v>7008</v>
      </c>
      <c r="E9242" s="7" t="s">
        <v>233</v>
      </c>
      <c r="F9242" s="7" t="s">
        <v>170</v>
      </c>
      <c r="G9242" s="7" t="s">
        <v>169</v>
      </c>
      <c r="H9242" s="7" t="s">
        <v>170</v>
      </c>
    </row>
    <row r="9243" spans="1:13">
      <c r="A9243" t="s">
        <v>4</v>
      </c>
      <c r="B9243" s="4" t="s">
        <v>5</v>
      </c>
      <c r="C9243" s="4" t="s">
        <v>14</v>
      </c>
      <c r="D9243" s="4" t="s">
        <v>14</v>
      </c>
      <c r="E9243" s="4" t="s">
        <v>24</v>
      </c>
      <c r="F9243" s="4" t="s">
        <v>24</v>
      </c>
      <c r="G9243" s="4" t="s">
        <v>24</v>
      </c>
      <c r="H9243" s="4" t="s">
        <v>10</v>
      </c>
    </row>
    <row r="9244" spans="1:13">
      <c r="A9244" t="n">
        <v>71600</v>
      </c>
      <c r="B9244" s="66" t="n">
        <v>45</v>
      </c>
      <c r="C9244" s="7" t="n">
        <v>2</v>
      </c>
      <c r="D9244" s="7" t="n">
        <v>3</v>
      </c>
      <c r="E9244" s="7" t="n">
        <v>-64.2399978637695</v>
      </c>
      <c r="F9244" s="7" t="n">
        <v>0.219999998807907</v>
      </c>
      <c r="G9244" s="7" t="n">
        <v>126.160003662109</v>
      </c>
      <c r="H9244" s="7" t="n">
        <v>2000</v>
      </c>
    </row>
    <row r="9245" spans="1:13">
      <c r="A9245" t="s">
        <v>4</v>
      </c>
      <c r="B9245" s="4" t="s">
        <v>5</v>
      </c>
      <c r="C9245" s="4" t="s">
        <v>14</v>
      </c>
      <c r="D9245" s="4" t="s">
        <v>14</v>
      </c>
      <c r="E9245" s="4" t="s">
        <v>24</v>
      </c>
      <c r="F9245" s="4" t="s">
        <v>24</v>
      </c>
      <c r="G9245" s="4" t="s">
        <v>24</v>
      </c>
      <c r="H9245" s="4" t="s">
        <v>10</v>
      </c>
      <c r="I9245" s="4" t="s">
        <v>14</v>
      </c>
    </row>
    <row r="9246" spans="1:13">
      <c r="A9246" t="n">
        <v>71617</v>
      </c>
      <c r="B9246" s="66" t="n">
        <v>45</v>
      </c>
      <c r="C9246" s="7" t="n">
        <v>4</v>
      </c>
      <c r="D9246" s="7" t="n">
        <v>3</v>
      </c>
      <c r="E9246" s="7" t="n">
        <v>16.6000003814697</v>
      </c>
      <c r="F9246" s="7" t="n">
        <v>180.210006713867</v>
      </c>
      <c r="G9246" s="7" t="n">
        <v>352</v>
      </c>
      <c r="H9246" s="7" t="n">
        <v>2000</v>
      </c>
      <c r="I9246" s="7" t="n">
        <v>1</v>
      </c>
    </row>
    <row r="9247" spans="1:13">
      <c r="A9247" t="s">
        <v>4</v>
      </c>
      <c r="B9247" s="4" t="s">
        <v>5</v>
      </c>
      <c r="C9247" s="4" t="s">
        <v>14</v>
      </c>
      <c r="D9247" s="4" t="s">
        <v>14</v>
      </c>
      <c r="E9247" s="4" t="s">
        <v>24</v>
      </c>
      <c r="F9247" s="4" t="s">
        <v>10</v>
      </c>
    </row>
    <row r="9248" spans="1:13">
      <c r="A9248" t="n">
        <v>71635</v>
      </c>
      <c r="B9248" s="66" t="n">
        <v>45</v>
      </c>
      <c r="C9248" s="7" t="n">
        <v>5</v>
      </c>
      <c r="D9248" s="7" t="n">
        <v>3</v>
      </c>
      <c r="E9248" s="7" t="n">
        <v>1.29999995231628</v>
      </c>
      <c r="F9248" s="7" t="n">
        <v>2000</v>
      </c>
    </row>
    <row r="9249" spans="1:9">
      <c r="A9249" t="s">
        <v>4</v>
      </c>
      <c r="B9249" s="4" t="s">
        <v>5</v>
      </c>
      <c r="C9249" s="4" t="s">
        <v>14</v>
      </c>
      <c r="D9249" s="4" t="s">
        <v>14</v>
      </c>
      <c r="E9249" s="4" t="s">
        <v>24</v>
      </c>
      <c r="F9249" s="4" t="s">
        <v>10</v>
      </c>
    </row>
    <row r="9250" spans="1:9">
      <c r="A9250" t="n">
        <v>71644</v>
      </c>
      <c r="B9250" s="66" t="n">
        <v>45</v>
      </c>
      <c r="C9250" s="7" t="n">
        <v>11</v>
      </c>
      <c r="D9250" s="7" t="n">
        <v>3</v>
      </c>
      <c r="E9250" s="7" t="n">
        <v>31.2000007629395</v>
      </c>
      <c r="F9250" s="7" t="n">
        <v>2000</v>
      </c>
    </row>
    <row r="9251" spans="1:9">
      <c r="A9251" t="s">
        <v>4</v>
      </c>
      <c r="B9251" s="4" t="s">
        <v>5</v>
      </c>
      <c r="C9251" s="4" t="s">
        <v>10</v>
      </c>
      <c r="D9251" s="4" t="s">
        <v>10</v>
      </c>
      <c r="E9251" s="4" t="s">
        <v>10</v>
      </c>
    </row>
    <row r="9252" spans="1:9">
      <c r="A9252" t="n">
        <v>71653</v>
      </c>
      <c r="B9252" s="73" t="n">
        <v>61</v>
      </c>
      <c r="C9252" s="7" t="n">
        <v>7008</v>
      </c>
      <c r="D9252" s="7" t="n">
        <v>65533</v>
      </c>
      <c r="E9252" s="7" t="n">
        <v>1000</v>
      </c>
    </row>
    <row r="9253" spans="1:9">
      <c r="A9253" t="s">
        <v>4</v>
      </c>
      <c r="B9253" s="4" t="s">
        <v>5</v>
      </c>
      <c r="C9253" s="4" t="s">
        <v>10</v>
      </c>
      <c r="D9253" s="4" t="s">
        <v>14</v>
      </c>
      <c r="E9253" s="4" t="s">
        <v>14</v>
      </c>
      <c r="F9253" s="4" t="s">
        <v>6</v>
      </c>
    </row>
    <row r="9254" spans="1:9">
      <c r="A9254" t="n">
        <v>71660</v>
      </c>
      <c r="B9254" s="61" t="n">
        <v>47</v>
      </c>
      <c r="C9254" s="7" t="n">
        <v>7008</v>
      </c>
      <c r="D9254" s="7" t="n">
        <v>0</v>
      </c>
      <c r="E9254" s="7" t="n">
        <v>0</v>
      </c>
      <c r="F9254" s="7" t="s">
        <v>522</v>
      </c>
    </row>
    <row r="9255" spans="1:9">
      <c r="A9255" t="s">
        <v>4</v>
      </c>
      <c r="B9255" s="4" t="s">
        <v>5</v>
      </c>
      <c r="C9255" s="4" t="s">
        <v>10</v>
      </c>
      <c r="D9255" s="4" t="s">
        <v>14</v>
      </c>
      <c r="E9255" s="4" t="s">
        <v>14</v>
      </c>
      <c r="F9255" s="4" t="s">
        <v>6</v>
      </c>
    </row>
    <row r="9256" spans="1:9">
      <c r="A9256" t="n">
        <v>71675</v>
      </c>
      <c r="B9256" s="61" t="n">
        <v>47</v>
      </c>
      <c r="C9256" s="7" t="n">
        <v>2</v>
      </c>
      <c r="D9256" s="7" t="n">
        <v>0</v>
      </c>
      <c r="E9256" s="7" t="n">
        <v>0</v>
      </c>
      <c r="F9256" s="7" t="s">
        <v>522</v>
      </c>
    </row>
    <row r="9257" spans="1:9">
      <c r="A9257" t="s">
        <v>4</v>
      </c>
      <c r="B9257" s="4" t="s">
        <v>5</v>
      </c>
      <c r="C9257" s="4" t="s">
        <v>10</v>
      </c>
      <c r="D9257" s="4" t="s">
        <v>24</v>
      </c>
      <c r="E9257" s="4" t="s">
        <v>24</v>
      </c>
      <c r="F9257" s="4" t="s">
        <v>24</v>
      </c>
      <c r="G9257" s="4" t="s">
        <v>10</v>
      </c>
      <c r="H9257" s="4" t="s">
        <v>10</v>
      </c>
    </row>
    <row r="9258" spans="1:9">
      <c r="A9258" t="n">
        <v>71690</v>
      </c>
      <c r="B9258" s="53" t="n">
        <v>60</v>
      </c>
      <c r="C9258" s="7" t="n">
        <v>2</v>
      </c>
      <c r="D9258" s="7" t="n">
        <v>0</v>
      </c>
      <c r="E9258" s="7" t="n">
        <v>0</v>
      </c>
      <c r="F9258" s="7" t="n">
        <v>0</v>
      </c>
      <c r="G9258" s="7" t="n">
        <v>750</v>
      </c>
      <c r="H9258" s="7" t="n">
        <v>0</v>
      </c>
    </row>
    <row r="9259" spans="1:9">
      <c r="A9259" t="s">
        <v>4</v>
      </c>
      <c r="B9259" s="4" t="s">
        <v>5</v>
      </c>
      <c r="C9259" s="4" t="s">
        <v>14</v>
      </c>
      <c r="D9259" s="4" t="s">
        <v>10</v>
      </c>
      <c r="E9259" s="4" t="s">
        <v>24</v>
      </c>
      <c r="F9259" s="4" t="s">
        <v>10</v>
      </c>
      <c r="G9259" s="4" t="s">
        <v>9</v>
      </c>
      <c r="H9259" s="4" t="s">
        <v>9</v>
      </c>
      <c r="I9259" s="4" t="s">
        <v>10</v>
      </c>
      <c r="J9259" s="4" t="s">
        <v>10</v>
      </c>
      <c r="K9259" s="4" t="s">
        <v>9</v>
      </c>
      <c r="L9259" s="4" t="s">
        <v>9</v>
      </c>
      <c r="M9259" s="4" t="s">
        <v>9</v>
      </c>
      <c r="N9259" s="4" t="s">
        <v>9</v>
      </c>
      <c r="O9259" s="4" t="s">
        <v>6</v>
      </c>
    </row>
    <row r="9260" spans="1:9">
      <c r="A9260" t="n">
        <v>71709</v>
      </c>
      <c r="B9260" s="11" t="n">
        <v>50</v>
      </c>
      <c r="C9260" s="7" t="n">
        <v>0</v>
      </c>
      <c r="D9260" s="7" t="n">
        <v>2004</v>
      </c>
      <c r="E9260" s="7" t="n">
        <v>0.800000011920929</v>
      </c>
      <c r="F9260" s="7" t="n">
        <v>100</v>
      </c>
      <c r="G9260" s="7" t="n">
        <v>0</v>
      </c>
      <c r="H9260" s="7" t="n">
        <v>-1073741824</v>
      </c>
      <c r="I9260" s="7" t="n">
        <v>0</v>
      </c>
      <c r="J9260" s="7" t="n">
        <v>65533</v>
      </c>
      <c r="K9260" s="7" t="n">
        <v>0</v>
      </c>
      <c r="L9260" s="7" t="n">
        <v>0</v>
      </c>
      <c r="M9260" s="7" t="n">
        <v>0</v>
      </c>
      <c r="N9260" s="7" t="n">
        <v>0</v>
      </c>
      <c r="O9260" s="7" t="s">
        <v>13</v>
      </c>
    </row>
    <row r="9261" spans="1:9">
      <c r="A9261" t="s">
        <v>4</v>
      </c>
      <c r="B9261" s="4" t="s">
        <v>5</v>
      </c>
      <c r="C9261" s="4" t="s">
        <v>14</v>
      </c>
      <c r="D9261" s="4" t="s">
        <v>10</v>
      </c>
    </row>
    <row r="9262" spans="1:9">
      <c r="A9262" t="n">
        <v>71748</v>
      </c>
      <c r="B9262" s="11" t="n">
        <v>50</v>
      </c>
      <c r="C9262" s="7" t="n">
        <v>52</v>
      </c>
      <c r="D9262" s="7" t="n">
        <v>6349</v>
      </c>
    </row>
    <row r="9263" spans="1:9">
      <c r="A9263" t="s">
        <v>4</v>
      </c>
      <c r="B9263" s="4" t="s">
        <v>5</v>
      </c>
      <c r="C9263" s="4" t="s">
        <v>10</v>
      </c>
    </row>
    <row r="9264" spans="1:9">
      <c r="A9264" t="n">
        <v>71752</v>
      </c>
      <c r="B9264" s="41" t="n">
        <v>16</v>
      </c>
      <c r="C9264" s="7" t="n">
        <v>500</v>
      </c>
    </row>
    <row r="9265" spans="1:15">
      <c r="A9265" t="s">
        <v>4</v>
      </c>
      <c r="B9265" s="4" t="s">
        <v>5</v>
      </c>
      <c r="C9265" s="4" t="s">
        <v>10</v>
      </c>
      <c r="D9265" s="4" t="s">
        <v>14</v>
      </c>
    </row>
    <row r="9266" spans="1:15">
      <c r="A9266" t="n">
        <v>71755</v>
      </c>
      <c r="B9266" s="69" t="n">
        <v>89</v>
      </c>
      <c r="C9266" s="7" t="n">
        <v>65533</v>
      </c>
      <c r="D9266" s="7" t="n">
        <v>0</v>
      </c>
    </row>
    <row r="9267" spans="1:15">
      <c r="A9267" t="s">
        <v>4</v>
      </c>
      <c r="B9267" s="4" t="s">
        <v>5</v>
      </c>
      <c r="C9267" s="4" t="s">
        <v>10</v>
      </c>
      <c r="D9267" s="4" t="s">
        <v>14</v>
      </c>
    </row>
    <row r="9268" spans="1:15">
      <c r="A9268" t="n">
        <v>71759</v>
      </c>
      <c r="B9268" s="69" t="n">
        <v>89</v>
      </c>
      <c r="C9268" s="7" t="n">
        <v>65533</v>
      </c>
      <c r="D9268" s="7" t="n">
        <v>1</v>
      </c>
    </row>
    <row r="9269" spans="1:15">
      <c r="A9269" t="s">
        <v>4</v>
      </c>
      <c r="B9269" s="4" t="s">
        <v>5</v>
      </c>
      <c r="C9269" s="4" t="s">
        <v>10</v>
      </c>
    </row>
    <row r="9270" spans="1:15">
      <c r="A9270" t="n">
        <v>71763</v>
      </c>
      <c r="B9270" s="41" t="n">
        <v>16</v>
      </c>
      <c r="C9270" s="7" t="n">
        <v>600</v>
      </c>
    </row>
    <row r="9271" spans="1:15">
      <c r="A9271" t="s">
        <v>4</v>
      </c>
      <c r="B9271" s="4" t="s">
        <v>5</v>
      </c>
      <c r="C9271" s="4" t="s">
        <v>10</v>
      </c>
      <c r="D9271" s="4" t="s">
        <v>14</v>
      </c>
    </row>
    <row r="9272" spans="1:15">
      <c r="A9272" t="n">
        <v>71766</v>
      </c>
      <c r="B9272" s="86" t="n">
        <v>21</v>
      </c>
      <c r="C9272" s="7" t="n">
        <v>2</v>
      </c>
      <c r="D9272" s="7" t="n">
        <v>2</v>
      </c>
    </row>
    <row r="9273" spans="1:15">
      <c r="A9273" t="s">
        <v>4</v>
      </c>
      <c r="B9273" s="4" t="s">
        <v>5</v>
      </c>
      <c r="C9273" s="4" t="s">
        <v>14</v>
      </c>
      <c r="D9273" s="4" t="s">
        <v>10</v>
      </c>
      <c r="E9273" s="4" t="s">
        <v>24</v>
      </c>
    </row>
    <row r="9274" spans="1:15">
      <c r="A9274" t="n">
        <v>71770</v>
      </c>
      <c r="B9274" s="37" t="n">
        <v>58</v>
      </c>
      <c r="C9274" s="7" t="n">
        <v>101</v>
      </c>
      <c r="D9274" s="7" t="n">
        <v>500</v>
      </c>
      <c r="E9274" s="7" t="n">
        <v>1</v>
      </c>
    </row>
    <row r="9275" spans="1:15">
      <c r="A9275" t="s">
        <v>4</v>
      </c>
      <c r="B9275" s="4" t="s">
        <v>5</v>
      </c>
      <c r="C9275" s="4" t="s">
        <v>14</v>
      </c>
      <c r="D9275" s="4" t="s">
        <v>10</v>
      </c>
    </row>
    <row r="9276" spans="1:15">
      <c r="A9276" t="n">
        <v>71778</v>
      </c>
      <c r="B9276" s="37" t="n">
        <v>58</v>
      </c>
      <c r="C9276" s="7" t="n">
        <v>254</v>
      </c>
      <c r="D9276" s="7" t="n">
        <v>0</v>
      </c>
    </row>
    <row r="9277" spans="1:15">
      <c r="A9277" t="s">
        <v>4</v>
      </c>
      <c r="B9277" s="4" t="s">
        <v>5</v>
      </c>
      <c r="C9277" s="4" t="s">
        <v>14</v>
      </c>
      <c r="D9277" s="4" t="s">
        <v>14</v>
      </c>
      <c r="E9277" s="4" t="s">
        <v>24</v>
      </c>
      <c r="F9277" s="4" t="s">
        <v>24</v>
      </c>
      <c r="G9277" s="4" t="s">
        <v>24</v>
      </c>
      <c r="H9277" s="4" t="s">
        <v>10</v>
      </c>
    </row>
    <row r="9278" spans="1:15">
      <c r="A9278" t="n">
        <v>71782</v>
      </c>
      <c r="B9278" s="66" t="n">
        <v>45</v>
      </c>
      <c r="C9278" s="7" t="n">
        <v>2</v>
      </c>
      <c r="D9278" s="7" t="n">
        <v>3</v>
      </c>
      <c r="E9278" s="7" t="n">
        <v>-64.3199996948242</v>
      </c>
      <c r="F9278" s="7" t="n">
        <v>0.230000004172325</v>
      </c>
      <c r="G9278" s="7" t="n">
        <v>126.230003356934</v>
      </c>
      <c r="H9278" s="7" t="n">
        <v>0</v>
      </c>
    </row>
    <row r="9279" spans="1:15">
      <c r="A9279" t="s">
        <v>4</v>
      </c>
      <c r="B9279" s="4" t="s">
        <v>5</v>
      </c>
      <c r="C9279" s="4" t="s">
        <v>14</v>
      </c>
      <c r="D9279" s="4" t="s">
        <v>14</v>
      </c>
      <c r="E9279" s="4" t="s">
        <v>24</v>
      </c>
      <c r="F9279" s="4" t="s">
        <v>24</v>
      </c>
      <c r="G9279" s="4" t="s">
        <v>24</v>
      </c>
      <c r="H9279" s="4" t="s">
        <v>10</v>
      </c>
      <c r="I9279" s="4" t="s">
        <v>14</v>
      </c>
    </row>
    <row r="9280" spans="1:15">
      <c r="A9280" t="n">
        <v>71799</v>
      </c>
      <c r="B9280" s="66" t="n">
        <v>45</v>
      </c>
      <c r="C9280" s="7" t="n">
        <v>4</v>
      </c>
      <c r="D9280" s="7" t="n">
        <v>3</v>
      </c>
      <c r="E9280" s="7" t="n">
        <v>331.170013427734</v>
      </c>
      <c r="F9280" s="7" t="n">
        <v>343.920013427734</v>
      </c>
      <c r="G9280" s="7" t="n">
        <v>0</v>
      </c>
      <c r="H9280" s="7" t="n">
        <v>0</v>
      </c>
      <c r="I9280" s="7" t="n">
        <v>0</v>
      </c>
    </row>
    <row r="9281" spans="1:9">
      <c r="A9281" t="s">
        <v>4</v>
      </c>
      <c r="B9281" s="4" t="s">
        <v>5</v>
      </c>
      <c r="C9281" s="4" t="s">
        <v>14</v>
      </c>
      <c r="D9281" s="4" t="s">
        <v>14</v>
      </c>
      <c r="E9281" s="4" t="s">
        <v>24</v>
      </c>
      <c r="F9281" s="4" t="s">
        <v>10</v>
      </c>
    </row>
    <row r="9282" spans="1:9">
      <c r="A9282" t="n">
        <v>71817</v>
      </c>
      <c r="B9282" s="66" t="n">
        <v>45</v>
      </c>
      <c r="C9282" s="7" t="n">
        <v>5</v>
      </c>
      <c r="D9282" s="7" t="n">
        <v>3</v>
      </c>
      <c r="E9282" s="7" t="n">
        <v>1.60000002384186</v>
      </c>
      <c r="F9282" s="7" t="n">
        <v>0</v>
      </c>
    </row>
    <row r="9283" spans="1:9">
      <c r="A9283" t="s">
        <v>4</v>
      </c>
      <c r="B9283" s="4" t="s">
        <v>5</v>
      </c>
      <c r="C9283" s="4" t="s">
        <v>14</v>
      </c>
      <c r="D9283" s="4" t="s">
        <v>14</v>
      </c>
      <c r="E9283" s="4" t="s">
        <v>24</v>
      </c>
      <c r="F9283" s="4" t="s">
        <v>10</v>
      </c>
    </row>
    <row r="9284" spans="1:9">
      <c r="A9284" t="n">
        <v>71826</v>
      </c>
      <c r="B9284" s="66" t="n">
        <v>45</v>
      </c>
      <c r="C9284" s="7" t="n">
        <v>11</v>
      </c>
      <c r="D9284" s="7" t="n">
        <v>3</v>
      </c>
      <c r="E9284" s="7" t="n">
        <v>30.7000007629395</v>
      </c>
      <c r="F9284" s="7" t="n">
        <v>0</v>
      </c>
    </row>
    <row r="9285" spans="1:9">
      <c r="A9285" t="s">
        <v>4</v>
      </c>
      <c r="B9285" s="4" t="s">
        <v>5</v>
      </c>
      <c r="C9285" s="4" t="s">
        <v>14</v>
      </c>
      <c r="D9285" s="4" t="s">
        <v>14</v>
      </c>
      <c r="E9285" s="4" t="s">
        <v>24</v>
      </c>
      <c r="F9285" s="4" t="s">
        <v>10</v>
      </c>
    </row>
    <row r="9286" spans="1:9">
      <c r="A9286" t="n">
        <v>71835</v>
      </c>
      <c r="B9286" s="66" t="n">
        <v>45</v>
      </c>
      <c r="C9286" s="7" t="n">
        <v>5</v>
      </c>
      <c r="D9286" s="7" t="n">
        <v>3</v>
      </c>
      <c r="E9286" s="7" t="n">
        <v>1.39999997615814</v>
      </c>
      <c r="F9286" s="7" t="n">
        <v>3000</v>
      </c>
    </row>
    <row r="9287" spans="1:9">
      <c r="A9287" t="s">
        <v>4</v>
      </c>
      <c r="B9287" s="4" t="s">
        <v>5</v>
      </c>
      <c r="C9287" s="4" t="s">
        <v>14</v>
      </c>
      <c r="D9287" s="4" t="s">
        <v>10</v>
      </c>
      <c r="E9287" s="4" t="s">
        <v>10</v>
      </c>
      <c r="F9287" s="4" t="s">
        <v>9</v>
      </c>
    </row>
    <row r="9288" spans="1:9">
      <c r="A9288" t="n">
        <v>71844</v>
      </c>
      <c r="B9288" s="67" t="n">
        <v>84</v>
      </c>
      <c r="C9288" s="7" t="n">
        <v>0</v>
      </c>
      <c r="D9288" s="7" t="n">
        <v>0</v>
      </c>
      <c r="E9288" s="7" t="n">
        <v>0</v>
      </c>
      <c r="F9288" s="7" t="n">
        <v>1045220557</v>
      </c>
    </row>
    <row r="9289" spans="1:9">
      <c r="A9289" t="s">
        <v>4</v>
      </c>
      <c r="B9289" s="4" t="s">
        <v>5</v>
      </c>
      <c r="C9289" s="4" t="s">
        <v>14</v>
      </c>
    </row>
    <row r="9290" spans="1:9">
      <c r="A9290" t="n">
        <v>71854</v>
      </c>
      <c r="B9290" s="72" t="n">
        <v>116</v>
      </c>
      <c r="C9290" s="7" t="n">
        <v>1</v>
      </c>
    </row>
    <row r="9291" spans="1:9">
      <c r="A9291" t="s">
        <v>4</v>
      </c>
      <c r="B9291" s="4" t="s">
        <v>5</v>
      </c>
      <c r="C9291" s="4" t="s">
        <v>14</v>
      </c>
      <c r="D9291" s="4" t="s">
        <v>10</v>
      </c>
    </row>
    <row r="9292" spans="1:9">
      <c r="A9292" t="n">
        <v>71856</v>
      </c>
      <c r="B9292" s="37" t="n">
        <v>58</v>
      </c>
      <c r="C9292" s="7" t="n">
        <v>255</v>
      </c>
      <c r="D9292" s="7" t="n">
        <v>0</v>
      </c>
    </row>
    <row r="9293" spans="1:9">
      <c r="A9293" t="s">
        <v>4</v>
      </c>
      <c r="B9293" s="4" t="s">
        <v>5</v>
      </c>
      <c r="C9293" s="4" t="s">
        <v>14</v>
      </c>
      <c r="D9293" s="4" t="s">
        <v>10</v>
      </c>
      <c r="E9293" s="4" t="s">
        <v>6</v>
      </c>
    </row>
    <row r="9294" spans="1:9">
      <c r="A9294" t="n">
        <v>71860</v>
      </c>
      <c r="B9294" s="57" t="n">
        <v>51</v>
      </c>
      <c r="C9294" s="7" t="n">
        <v>4</v>
      </c>
      <c r="D9294" s="7" t="n">
        <v>7008</v>
      </c>
      <c r="E9294" s="7" t="s">
        <v>419</v>
      </c>
    </row>
    <row r="9295" spans="1:9">
      <c r="A9295" t="s">
        <v>4</v>
      </c>
      <c r="B9295" s="4" t="s">
        <v>5</v>
      </c>
      <c r="C9295" s="4" t="s">
        <v>10</v>
      </c>
    </row>
    <row r="9296" spans="1:9">
      <c r="A9296" t="n">
        <v>71874</v>
      </c>
      <c r="B9296" s="41" t="n">
        <v>16</v>
      </c>
      <c r="C9296" s="7" t="n">
        <v>0</v>
      </c>
    </row>
    <row r="9297" spans="1:6">
      <c r="A9297" t="s">
        <v>4</v>
      </c>
      <c r="B9297" s="4" t="s">
        <v>5</v>
      </c>
      <c r="C9297" s="4" t="s">
        <v>10</v>
      </c>
      <c r="D9297" s="4" t="s">
        <v>14</v>
      </c>
      <c r="E9297" s="4" t="s">
        <v>9</v>
      </c>
      <c r="F9297" s="4" t="s">
        <v>50</v>
      </c>
      <c r="G9297" s="4" t="s">
        <v>14</v>
      </c>
      <c r="H9297" s="4" t="s">
        <v>14</v>
      </c>
      <c r="I9297" s="4" t="s">
        <v>14</v>
      </c>
      <c r="J9297" s="4" t="s">
        <v>9</v>
      </c>
      <c r="K9297" s="4" t="s">
        <v>50</v>
      </c>
      <c r="L9297" s="4" t="s">
        <v>14</v>
      </c>
      <c r="M9297" s="4" t="s">
        <v>14</v>
      </c>
      <c r="N9297" s="4" t="s">
        <v>14</v>
      </c>
      <c r="O9297" s="4" t="s">
        <v>9</v>
      </c>
      <c r="P9297" s="4" t="s">
        <v>50</v>
      </c>
      <c r="Q9297" s="4" t="s">
        <v>14</v>
      </c>
      <c r="R9297" s="4" t="s">
        <v>14</v>
      </c>
    </row>
    <row r="9298" spans="1:6">
      <c r="A9298" t="n">
        <v>71877</v>
      </c>
      <c r="B9298" s="58" t="n">
        <v>26</v>
      </c>
      <c r="C9298" s="7" t="n">
        <v>7008</v>
      </c>
      <c r="D9298" s="7" t="n">
        <v>17</v>
      </c>
      <c r="E9298" s="7" t="n">
        <v>36308</v>
      </c>
      <c r="F9298" s="7" t="s">
        <v>618</v>
      </c>
      <c r="G9298" s="7" t="n">
        <v>2</v>
      </c>
      <c r="H9298" s="7" t="n">
        <v>3</v>
      </c>
      <c r="I9298" s="7" t="n">
        <v>17</v>
      </c>
      <c r="J9298" s="7" t="n">
        <v>36309</v>
      </c>
      <c r="K9298" s="7" t="s">
        <v>619</v>
      </c>
      <c r="L9298" s="7" t="n">
        <v>2</v>
      </c>
      <c r="M9298" s="7" t="n">
        <v>3</v>
      </c>
      <c r="N9298" s="7" t="n">
        <v>17</v>
      </c>
      <c r="O9298" s="7" t="n">
        <v>36310</v>
      </c>
      <c r="P9298" s="7" t="s">
        <v>620</v>
      </c>
      <c r="Q9298" s="7" t="n">
        <v>2</v>
      </c>
      <c r="R9298" s="7" t="n">
        <v>0</v>
      </c>
    </row>
    <row r="9299" spans="1:6">
      <c r="A9299" t="s">
        <v>4</v>
      </c>
      <c r="B9299" s="4" t="s">
        <v>5</v>
      </c>
    </row>
    <row r="9300" spans="1:6">
      <c r="A9300" t="n">
        <v>72121</v>
      </c>
      <c r="B9300" s="33" t="n">
        <v>28</v>
      </c>
    </row>
    <row r="9301" spans="1:6">
      <c r="A9301" t="s">
        <v>4</v>
      </c>
      <c r="B9301" s="4" t="s">
        <v>5</v>
      </c>
      <c r="C9301" s="4" t="s">
        <v>10</v>
      </c>
      <c r="D9301" s="4" t="s">
        <v>14</v>
      </c>
    </row>
    <row r="9302" spans="1:6">
      <c r="A9302" t="n">
        <v>72122</v>
      </c>
      <c r="B9302" s="69" t="n">
        <v>89</v>
      </c>
      <c r="C9302" s="7" t="n">
        <v>65533</v>
      </c>
      <c r="D9302" s="7" t="n">
        <v>1</v>
      </c>
    </row>
    <row r="9303" spans="1:6">
      <c r="A9303" t="s">
        <v>4</v>
      </c>
      <c r="B9303" s="4" t="s">
        <v>5</v>
      </c>
      <c r="C9303" s="4" t="s">
        <v>14</v>
      </c>
      <c r="D9303" s="4" t="s">
        <v>10</v>
      </c>
      <c r="E9303" s="4" t="s">
        <v>6</v>
      </c>
    </row>
    <row r="9304" spans="1:6">
      <c r="A9304" t="n">
        <v>72126</v>
      </c>
      <c r="B9304" s="57" t="n">
        <v>51</v>
      </c>
      <c r="C9304" s="7" t="n">
        <v>4</v>
      </c>
      <c r="D9304" s="7" t="n">
        <v>2</v>
      </c>
      <c r="E9304" s="7" t="s">
        <v>621</v>
      </c>
    </row>
    <row r="9305" spans="1:6">
      <c r="A9305" t="s">
        <v>4</v>
      </c>
      <c r="B9305" s="4" t="s">
        <v>5</v>
      </c>
      <c r="C9305" s="4" t="s">
        <v>10</v>
      </c>
    </row>
    <row r="9306" spans="1:6">
      <c r="A9306" t="n">
        <v>72139</v>
      </c>
      <c r="B9306" s="41" t="n">
        <v>16</v>
      </c>
      <c r="C9306" s="7" t="n">
        <v>0</v>
      </c>
    </row>
    <row r="9307" spans="1:6">
      <c r="A9307" t="s">
        <v>4</v>
      </c>
      <c r="B9307" s="4" t="s">
        <v>5</v>
      </c>
      <c r="C9307" s="4" t="s">
        <v>10</v>
      </c>
      <c r="D9307" s="4" t="s">
        <v>14</v>
      </c>
      <c r="E9307" s="4" t="s">
        <v>9</v>
      </c>
      <c r="F9307" s="4" t="s">
        <v>50</v>
      </c>
      <c r="G9307" s="4" t="s">
        <v>14</v>
      </c>
      <c r="H9307" s="4" t="s">
        <v>14</v>
      </c>
      <c r="I9307" s="4" t="s">
        <v>14</v>
      </c>
      <c r="J9307" s="4" t="s">
        <v>9</v>
      </c>
      <c r="K9307" s="4" t="s">
        <v>50</v>
      </c>
      <c r="L9307" s="4" t="s">
        <v>14</v>
      </c>
      <c r="M9307" s="4" t="s">
        <v>14</v>
      </c>
    </row>
    <row r="9308" spans="1:6">
      <c r="A9308" t="n">
        <v>72142</v>
      </c>
      <c r="B9308" s="58" t="n">
        <v>26</v>
      </c>
      <c r="C9308" s="7" t="n">
        <v>2</v>
      </c>
      <c r="D9308" s="7" t="n">
        <v>17</v>
      </c>
      <c r="E9308" s="7" t="n">
        <v>6350</v>
      </c>
      <c r="F9308" s="7" t="s">
        <v>622</v>
      </c>
      <c r="G9308" s="7" t="n">
        <v>2</v>
      </c>
      <c r="H9308" s="7" t="n">
        <v>3</v>
      </c>
      <c r="I9308" s="7" t="n">
        <v>17</v>
      </c>
      <c r="J9308" s="7" t="n">
        <v>6351</v>
      </c>
      <c r="K9308" s="7" t="s">
        <v>623</v>
      </c>
      <c r="L9308" s="7" t="n">
        <v>2</v>
      </c>
      <c r="M9308" s="7" t="n">
        <v>0</v>
      </c>
    </row>
    <row r="9309" spans="1:6">
      <c r="A9309" t="s">
        <v>4</v>
      </c>
      <c r="B9309" s="4" t="s">
        <v>5</v>
      </c>
    </row>
    <row r="9310" spans="1:6">
      <c r="A9310" t="n">
        <v>72261</v>
      </c>
      <c r="B9310" s="33" t="n">
        <v>28</v>
      </c>
    </row>
    <row r="9311" spans="1:6">
      <c r="A9311" t="s">
        <v>4</v>
      </c>
      <c r="B9311" s="4" t="s">
        <v>5</v>
      </c>
      <c r="C9311" s="4" t="s">
        <v>10</v>
      </c>
      <c r="D9311" s="4" t="s">
        <v>14</v>
      </c>
    </row>
    <row r="9312" spans="1:6">
      <c r="A9312" t="n">
        <v>72262</v>
      </c>
      <c r="B9312" s="69" t="n">
        <v>89</v>
      </c>
      <c r="C9312" s="7" t="n">
        <v>65533</v>
      </c>
      <c r="D9312" s="7" t="n">
        <v>1</v>
      </c>
    </row>
    <row r="9313" spans="1:18">
      <c r="A9313" t="s">
        <v>4</v>
      </c>
      <c r="B9313" s="4" t="s">
        <v>5</v>
      </c>
      <c r="C9313" s="4" t="s">
        <v>14</v>
      </c>
      <c r="D9313" s="4" t="s">
        <v>10</v>
      </c>
      <c r="E9313" s="4" t="s">
        <v>24</v>
      </c>
    </row>
    <row r="9314" spans="1:18">
      <c r="A9314" t="n">
        <v>72266</v>
      </c>
      <c r="B9314" s="37" t="n">
        <v>58</v>
      </c>
      <c r="C9314" s="7" t="n">
        <v>101</v>
      </c>
      <c r="D9314" s="7" t="n">
        <v>500</v>
      </c>
      <c r="E9314" s="7" t="n">
        <v>1</v>
      </c>
    </row>
    <row r="9315" spans="1:18">
      <c r="A9315" t="s">
        <v>4</v>
      </c>
      <c r="B9315" s="4" t="s">
        <v>5</v>
      </c>
      <c r="C9315" s="4" t="s">
        <v>14</v>
      </c>
      <c r="D9315" s="4" t="s">
        <v>10</v>
      </c>
    </row>
    <row r="9316" spans="1:18">
      <c r="A9316" t="n">
        <v>72274</v>
      </c>
      <c r="B9316" s="37" t="n">
        <v>58</v>
      </c>
      <c r="C9316" s="7" t="n">
        <v>254</v>
      </c>
      <c r="D9316" s="7" t="n">
        <v>0</v>
      </c>
    </row>
    <row r="9317" spans="1:18">
      <c r="A9317" t="s">
        <v>4</v>
      </c>
      <c r="B9317" s="4" t="s">
        <v>5</v>
      </c>
      <c r="C9317" s="4" t="s">
        <v>14</v>
      </c>
      <c r="D9317" s="4" t="s">
        <v>10</v>
      </c>
      <c r="E9317" s="4" t="s">
        <v>10</v>
      </c>
      <c r="F9317" s="4" t="s">
        <v>9</v>
      </c>
    </row>
    <row r="9318" spans="1:18">
      <c r="A9318" t="n">
        <v>72278</v>
      </c>
      <c r="B9318" s="67" t="n">
        <v>84</v>
      </c>
      <c r="C9318" s="7" t="n">
        <v>1</v>
      </c>
      <c r="D9318" s="7" t="n">
        <v>0</v>
      </c>
      <c r="E9318" s="7" t="n">
        <v>0</v>
      </c>
      <c r="F9318" s="7" t="n">
        <v>0</v>
      </c>
    </row>
    <row r="9319" spans="1:18">
      <c r="A9319" t="s">
        <v>4</v>
      </c>
      <c r="B9319" s="4" t="s">
        <v>5</v>
      </c>
      <c r="C9319" s="4" t="s">
        <v>14</v>
      </c>
      <c r="D9319" s="4" t="s">
        <v>14</v>
      </c>
      <c r="E9319" s="4" t="s">
        <v>24</v>
      </c>
      <c r="F9319" s="4" t="s">
        <v>24</v>
      </c>
      <c r="G9319" s="4" t="s">
        <v>24</v>
      </c>
      <c r="H9319" s="4" t="s">
        <v>10</v>
      </c>
    </row>
    <row r="9320" spans="1:18">
      <c r="A9320" t="n">
        <v>72288</v>
      </c>
      <c r="B9320" s="66" t="n">
        <v>45</v>
      </c>
      <c r="C9320" s="7" t="n">
        <v>2</v>
      </c>
      <c r="D9320" s="7" t="n">
        <v>3</v>
      </c>
      <c r="E9320" s="7" t="n">
        <v>-74.5599975585938</v>
      </c>
      <c r="F9320" s="7" t="n">
        <v>0.150000005960464</v>
      </c>
      <c r="G9320" s="7" t="n">
        <v>129.710006713867</v>
      </c>
      <c r="H9320" s="7" t="n">
        <v>0</v>
      </c>
    </row>
    <row r="9321" spans="1:18">
      <c r="A9321" t="s">
        <v>4</v>
      </c>
      <c r="B9321" s="4" t="s">
        <v>5</v>
      </c>
      <c r="C9321" s="4" t="s">
        <v>14</v>
      </c>
      <c r="D9321" s="4" t="s">
        <v>14</v>
      </c>
      <c r="E9321" s="4" t="s">
        <v>24</v>
      </c>
      <c r="F9321" s="4" t="s">
        <v>24</v>
      </c>
      <c r="G9321" s="4" t="s">
        <v>24</v>
      </c>
      <c r="H9321" s="4" t="s">
        <v>10</v>
      </c>
      <c r="I9321" s="4" t="s">
        <v>14</v>
      </c>
    </row>
    <row r="9322" spans="1:18">
      <c r="A9322" t="n">
        <v>72305</v>
      </c>
      <c r="B9322" s="66" t="n">
        <v>45</v>
      </c>
      <c r="C9322" s="7" t="n">
        <v>4</v>
      </c>
      <c r="D9322" s="7" t="n">
        <v>3</v>
      </c>
      <c r="E9322" s="7" t="n">
        <v>5.46000003814697</v>
      </c>
      <c r="F9322" s="7" t="n">
        <v>307.459991455078</v>
      </c>
      <c r="G9322" s="7" t="n">
        <v>0</v>
      </c>
      <c r="H9322" s="7" t="n">
        <v>0</v>
      </c>
      <c r="I9322" s="7" t="n">
        <v>0</v>
      </c>
    </row>
    <row r="9323" spans="1:18">
      <c r="A9323" t="s">
        <v>4</v>
      </c>
      <c r="B9323" s="4" t="s">
        <v>5</v>
      </c>
      <c r="C9323" s="4" t="s">
        <v>14</v>
      </c>
      <c r="D9323" s="4" t="s">
        <v>14</v>
      </c>
      <c r="E9323" s="4" t="s">
        <v>24</v>
      </c>
      <c r="F9323" s="4" t="s">
        <v>10</v>
      </c>
    </row>
    <row r="9324" spans="1:18">
      <c r="A9324" t="n">
        <v>72323</v>
      </c>
      <c r="B9324" s="66" t="n">
        <v>45</v>
      </c>
      <c r="C9324" s="7" t="n">
        <v>5</v>
      </c>
      <c r="D9324" s="7" t="n">
        <v>3</v>
      </c>
      <c r="E9324" s="7" t="n">
        <v>2.59999990463257</v>
      </c>
      <c r="F9324" s="7" t="n">
        <v>0</v>
      </c>
    </row>
    <row r="9325" spans="1:18">
      <c r="A9325" t="s">
        <v>4</v>
      </c>
      <c r="B9325" s="4" t="s">
        <v>5</v>
      </c>
      <c r="C9325" s="4" t="s">
        <v>14</v>
      </c>
      <c r="D9325" s="4" t="s">
        <v>14</v>
      </c>
      <c r="E9325" s="4" t="s">
        <v>24</v>
      </c>
      <c r="F9325" s="4" t="s">
        <v>10</v>
      </c>
    </row>
    <row r="9326" spans="1:18">
      <c r="A9326" t="n">
        <v>72332</v>
      </c>
      <c r="B9326" s="66" t="n">
        <v>45</v>
      </c>
      <c r="C9326" s="7" t="n">
        <v>5</v>
      </c>
      <c r="D9326" s="7" t="n">
        <v>3</v>
      </c>
      <c r="E9326" s="7" t="n">
        <v>2.29999995231628</v>
      </c>
      <c r="F9326" s="7" t="n">
        <v>3000</v>
      </c>
    </row>
    <row r="9327" spans="1:18">
      <c r="A9327" t="s">
        <v>4</v>
      </c>
      <c r="B9327" s="4" t="s">
        <v>5</v>
      </c>
      <c r="C9327" s="4" t="s">
        <v>14</v>
      </c>
      <c r="D9327" s="4" t="s">
        <v>14</v>
      </c>
      <c r="E9327" s="4" t="s">
        <v>24</v>
      </c>
      <c r="F9327" s="4" t="s">
        <v>10</v>
      </c>
    </row>
    <row r="9328" spans="1:18">
      <c r="A9328" t="n">
        <v>72341</v>
      </c>
      <c r="B9328" s="66" t="n">
        <v>45</v>
      </c>
      <c r="C9328" s="7" t="n">
        <v>11</v>
      </c>
      <c r="D9328" s="7" t="n">
        <v>3</v>
      </c>
      <c r="E9328" s="7" t="n">
        <v>45</v>
      </c>
      <c r="F9328" s="7" t="n">
        <v>0</v>
      </c>
    </row>
    <row r="9329" spans="1:9">
      <c r="A9329" t="s">
        <v>4</v>
      </c>
      <c r="B9329" s="4" t="s">
        <v>5</v>
      </c>
      <c r="C9329" s="4" t="s">
        <v>10</v>
      </c>
      <c r="D9329" s="4" t="s">
        <v>24</v>
      </c>
      <c r="E9329" s="4" t="s">
        <v>24</v>
      </c>
      <c r="F9329" s="4" t="s">
        <v>24</v>
      </c>
      <c r="G9329" s="4" t="s">
        <v>24</v>
      </c>
    </row>
    <row r="9330" spans="1:9">
      <c r="A9330" t="n">
        <v>72350</v>
      </c>
      <c r="B9330" s="51" t="n">
        <v>46</v>
      </c>
      <c r="C9330" s="7" t="n">
        <v>15</v>
      </c>
      <c r="D9330" s="7" t="n">
        <v>-68.4599990844727</v>
      </c>
      <c r="E9330" s="7" t="n">
        <v>-1.1599999666214</v>
      </c>
      <c r="F9330" s="7" t="n">
        <v>134.339996337891</v>
      </c>
      <c r="G9330" s="7" t="n">
        <v>235.5</v>
      </c>
    </row>
    <row r="9331" spans="1:9">
      <c r="A9331" t="s">
        <v>4</v>
      </c>
      <c r="B9331" s="4" t="s">
        <v>5</v>
      </c>
      <c r="C9331" s="4" t="s">
        <v>10</v>
      </c>
      <c r="D9331" s="4" t="s">
        <v>9</v>
      </c>
    </row>
    <row r="9332" spans="1:9">
      <c r="A9332" t="n">
        <v>72369</v>
      </c>
      <c r="B9332" s="79" t="n">
        <v>44</v>
      </c>
      <c r="C9332" s="7" t="n">
        <v>15</v>
      </c>
      <c r="D9332" s="7" t="n">
        <v>128</v>
      </c>
    </row>
    <row r="9333" spans="1:9">
      <c r="A9333" t="s">
        <v>4</v>
      </c>
      <c r="B9333" s="4" t="s">
        <v>5</v>
      </c>
      <c r="C9333" s="4" t="s">
        <v>14</v>
      </c>
      <c r="D9333" s="4" t="s">
        <v>10</v>
      </c>
    </row>
    <row r="9334" spans="1:9">
      <c r="A9334" t="n">
        <v>72376</v>
      </c>
      <c r="B9334" s="37" t="n">
        <v>58</v>
      </c>
      <c r="C9334" s="7" t="n">
        <v>255</v>
      </c>
      <c r="D9334" s="7" t="n">
        <v>0</v>
      </c>
    </row>
    <row r="9335" spans="1:9">
      <c r="A9335" t="s">
        <v>4</v>
      </c>
      <c r="B9335" s="4" t="s">
        <v>5</v>
      </c>
      <c r="C9335" s="4" t="s">
        <v>10</v>
      </c>
      <c r="D9335" s="4" t="s">
        <v>14</v>
      </c>
      <c r="E9335" s="4" t="s">
        <v>24</v>
      </c>
      <c r="F9335" s="4" t="s">
        <v>10</v>
      </c>
    </row>
    <row r="9336" spans="1:9">
      <c r="A9336" t="n">
        <v>72380</v>
      </c>
      <c r="B9336" s="54" t="n">
        <v>59</v>
      </c>
      <c r="C9336" s="7" t="n">
        <v>16</v>
      </c>
      <c r="D9336" s="7" t="n">
        <v>6</v>
      </c>
      <c r="E9336" s="7" t="n">
        <v>0</v>
      </c>
      <c r="F9336" s="7" t="n">
        <v>0</v>
      </c>
    </row>
    <row r="9337" spans="1:9">
      <c r="A9337" t="s">
        <v>4</v>
      </c>
      <c r="B9337" s="4" t="s">
        <v>5</v>
      </c>
      <c r="C9337" s="4" t="s">
        <v>10</v>
      </c>
    </row>
    <row r="9338" spans="1:9">
      <c r="A9338" t="n">
        <v>72390</v>
      </c>
      <c r="B9338" s="41" t="n">
        <v>16</v>
      </c>
      <c r="C9338" s="7" t="n">
        <v>50</v>
      </c>
    </row>
    <row r="9339" spans="1:9">
      <c r="A9339" t="s">
        <v>4</v>
      </c>
      <c r="B9339" s="4" t="s">
        <v>5</v>
      </c>
      <c r="C9339" s="4" t="s">
        <v>10</v>
      </c>
      <c r="D9339" s="4" t="s">
        <v>14</v>
      </c>
      <c r="E9339" s="4" t="s">
        <v>24</v>
      </c>
      <c r="F9339" s="4" t="s">
        <v>10</v>
      </c>
    </row>
    <row r="9340" spans="1:9">
      <c r="A9340" t="n">
        <v>72393</v>
      </c>
      <c r="B9340" s="54" t="n">
        <v>59</v>
      </c>
      <c r="C9340" s="7" t="n">
        <v>7032</v>
      </c>
      <c r="D9340" s="7" t="n">
        <v>6</v>
      </c>
      <c r="E9340" s="7" t="n">
        <v>0</v>
      </c>
      <c r="F9340" s="7" t="n">
        <v>0</v>
      </c>
    </row>
    <row r="9341" spans="1:9">
      <c r="A9341" t="s">
        <v>4</v>
      </c>
      <c r="B9341" s="4" t="s">
        <v>5</v>
      </c>
      <c r="C9341" s="4" t="s">
        <v>10</v>
      </c>
    </row>
    <row r="9342" spans="1:9">
      <c r="A9342" t="n">
        <v>72403</v>
      </c>
      <c r="B9342" s="41" t="n">
        <v>16</v>
      </c>
      <c r="C9342" s="7" t="n">
        <v>50</v>
      </c>
    </row>
    <row r="9343" spans="1:9">
      <c r="A9343" t="s">
        <v>4</v>
      </c>
      <c r="B9343" s="4" t="s">
        <v>5</v>
      </c>
      <c r="C9343" s="4" t="s">
        <v>10</v>
      </c>
      <c r="D9343" s="4" t="s">
        <v>14</v>
      </c>
      <c r="E9343" s="4" t="s">
        <v>24</v>
      </c>
      <c r="F9343" s="4" t="s">
        <v>10</v>
      </c>
    </row>
    <row r="9344" spans="1:9">
      <c r="A9344" t="n">
        <v>72406</v>
      </c>
      <c r="B9344" s="54" t="n">
        <v>59</v>
      </c>
      <c r="C9344" s="7" t="n">
        <v>0</v>
      </c>
      <c r="D9344" s="7" t="n">
        <v>6</v>
      </c>
      <c r="E9344" s="7" t="n">
        <v>0</v>
      </c>
      <c r="F9344" s="7" t="n">
        <v>0</v>
      </c>
    </row>
    <row r="9345" spans="1:7">
      <c r="A9345" t="s">
        <v>4</v>
      </c>
      <c r="B9345" s="4" t="s">
        <v>5</v>
      </c>
      <c r="C9345" s="4" t="s">
        <v>10</v>
      </c>
    </row>
    <row r="9346" spans="1:7">
      <c r="A9346" t="n">
        <v>72416</v>
      </c>
      <c r="B9346" s="41" t="n">
        <v>16</v>
      </c>
      <c r="C9346" s="7" t="n">
        <v>50</v>
      </c>
    </row>
    <row r="9347" spans="1:7">
      <c r="A9347" t="s">
        <v>4</v>
      </c>
      <c r="B9347" s="4" t="s">
        <v>5</v>
      </c>
      <c r="C9347" s="4" t="s">
        <v>10</v>
      </c>
      <c r="D9347" s="4" t="s">
        <v>14</v>
      </c>
      <c r="E9347" s="4" t="s">
        <v>24</v>
      </c>
      <c r="F9347" s="4" t="s">
        <v>10</v>
      </c>
    </row>
    <row r="9348" spans="1:7">
      <c r="A9348" t="n">
        <v>72419</v>
      </c>
      <c r="B9348" s="54" t="n">
        <v>59</v>
      </c>
      <c r="C9348" s="7" t="n">
        <v>4</v>
      </c>
      <c r="D9348" s="7" t="n">
        <v>6</v>
      </c>
      <c r="E9348" s="7" t="n">
        <v>0</v>
      </c>
      <c r="F9348" s="7" t="n">
        <v>0</v>
      </c>
    </row>
    <row r="9349" spans="1:7">
      <c r="A9349" t="s">
        <v>4</v>
      </c>
      <c r="B9349" s="4" t="s">
        <v>5</v>
      </c>
      <c r="C9349" s="4" t="s">
        <v>10</v>
      </c>
    </row>
    <row r="9350" spans="1:7">
      <c r="A9350" t="n">
        <v>72429</v>
      </c>
      <c r="B9350" s="41" t="n">
        <v>16</v>
      </c>
      <c r="C9350" s="7" t="n">
        <v>50</v>
      </c>
    </row>
    <row r="9351" spans="1:7">
      <c r="A9351" t="s">
        <v>4</v>
      </c>
      <c r="B9351" s="4" t="s">
        <v>5</v>
      </c>
      <c r="C9351" s="4" t="s">
        <v>10</v>
      </c>
      <c r="D9351" s="4" t="s">
        <v>14</v>
      </c>
      <c r="E9351" s="4" t="s">
        <v>24</v>
      </c>
      <c r="F9351" s="4" t="s">
        <v>10</v>
      </c>
    </row>
    <row r="9352" spans="1:7">
      <c r="A9352" t="n">
        <v>72432</v>
      </c>
      <c r="B9352" s="54" t="n">
        <v>59</v>
      </c>
      <c r="C9352" s="7" t="n">
        <v>7</v>
      </c>
      <c r="D9352" s="7" t="n">
        <v>6</v>
      </c>
      <c r="E9352" s="7" t="n">
        <v>0</v>
      </c>
      <c r="F9352" s="7" t="n">
        <v>0</v>
      </c>
    </row>
    <row r="9353" spans="1:7">
      <c r="A9353" t="s">
        <v>4</v>
      </c>
      <c r="B9353" s="4" t="s">
        <v>5</v>
      </c>
      <c r="C9353" s="4" t="s">
        <v>10</v>
      </c>
    </row>
    <row r="9354" spans="1:7">
      <c r="A9354" t="n">
        <v>72442</v>
      </c>
      <c r="B9354" s="41" t="n">
        <v>16</v>
      </c>
      <c r="C9354" s="7" t="n">
        <v>50</v>
      </c>
    </row>
    <row r="9355" spans="1:7">
      <c r="A9355" t="s">
        <v>4</v>
      </c>
      <c r="B9355" s="4" t="s">
        <v>5</v>
      </c>
      <c r="C9355" s="4" t="s">
        <v>10</v>
      </c>
    </row>
    <row r="9356" spans="1:7">
      <c r="A9356" t="n">
        <v>72445</v>
      </c>
      <c r="B9356" s="41" t="n">
        <v>16</v>
      </c>
      <c r="C9356" s="7" t="n">
        <v>1300</v>
      </c>
    </row>
    <row r="9357" spans="1:7">
      <c r="A9357" t="s">
        <v>4</v>
      </c>
      <c r="B9357" s="4" t="s">
        <v>5</v>
      </c>
      <c r="C9357" s="4" t="s">
        <v>10</v>
      </c>
    </row>
    <row r="9358" spans="1:7">
      <c r="A9358" t="n">
        <v>72448</v>
      </c>
      <c r="B9358" s="41" t="n">
        <v>16</v>
      </c>
      <c r="C9358" s="7" t="n">
        <v>400</v>
      </c>
    </row>
    <row r="9359" spans="1:7">
      <c r="A9359" t="s">
        <v>4</v>
      </c>
      <c r="B9359" s="4" t="s">
        <v>5</v>
      </c>
      <c r="C9359" s="4" t="s">
        <v>14</v>
      </c>
      <c r="D9359" s="4" t="s">
        <v>10</v>
      </c>
      <c r="E9359" s="4" t="s">
        <v>6</v>
      </c>
    </row>
    <row r="9360" spans="1:7">
      <c r="A9360" t="n">
        <v>72451</v>
      </c>
      <c r="B9360" s="57" t="n">
        <v>51</v>
      </c>
      <c r="C9360" s="7" t="n">
        <v>4</v>
      </c>
      <c r="D9360" s="7" t="n">
        <v>16</v>
      </c>
      <c r="E9360" s="7" t="s">
        <v>329</v>
      </c>
    </row>
    <row r="9361" spans="1:6">
      <c r="A9361" t="s">
        <v>4</v>
      </c>
      <c r="B9361" s="4" t="s">
        <v>5</v>
      </c>
      <c r="C9361" s="4" t="s">
        <v>10</v>
      </c>
    </row>
    <row r="9362" spans="1:6">
      <c r="A9362" t="n">
        <v>72465</v>
      </c>
      <c r="B9362" s="41" t="n">
        <v>16</v>
      </c>
      <c r="C9362" s="7" t="n">
        <v>0</v>
      </c>
    </row>
    <row r="9363" spans="1:6">
      <c r="A9363" t="s">
        <v>4</v>
      </c>
      <c r="B9363" s="4" t="s">
        <v>5</v>
      </c>
      <c r="C9363" s="4" t="s">
        <v>10</v>
      </c>
      <c r="D9363" s="4" t="s">
        <v>14</v>
      </c>
      <c r="E9363" s="4" t="s">
        <v>9</v>
      </c>
      <c r="F9363" s="4" t="s">
        <v>50</v>
      </c>
      <c r="G9363" s="4" t="s">
        <v>14</v>
      </c>
      <c r="H9363" s="4" t="s">
        <v>14</v>
      </c>
    </row>
    <row r="9364" spans="1:6">
      <c r="A9364" t="n">
        <v>72468</v>
      </c>
      <c r="B9364" s="58" t="n">
        <v>26</v>
      </c>
      <c r="C9364" s="7" t="n">
        <v>16</v>
      </c>
      <c r="D9364" s="7" t="n">
        <v>17</v>
      </c>
      <c r="E9364" s="7" t="n">
        <v>14346</v>
      </c>
      <c r="F9364" s="7" t="s">
        <v>624</v>
      </c>
      <c r="G9364" s="7" t="n">
        <v>2</v>
      </c>
      <c r="H9364" s="7" t="n">
        <v>0</v>
      </c>
    </row>
    <row r="9365" spans="1:6">
      <c r="A9365" t="s">
        <v>4</v>
      </c>
      <c r="B9365" s="4" t="s">
        <v>5</v>
      </c>
    </row>
    <row r="9366" spans="1:6">
      <c r="A9366" t="n">
        <v>72523</v>
      </c>
      <c r="B9366" s="33" t="n">
        <v>28</v>
      </c>
    </row>
    <row r="9367" spans="1:6">
      <c r="A9367" t="s">
        <v>4</v>
      </c>
      <c r="B9367" s="4" t="s">
        <v>5</v>
      </c>
      <c r="C9367" s="4" t="s">
        <v>14</v>
      </c>
      <c r="D9367" s="4" t="s">
        <v>10</v>
      </c>
      <c r="E9367" s="4" t="s">
        <v>6</v>
      </c>
    </row>
    <row r="9368" spans="1:6">
      <c r="A9368" t="n">
        <v>72524</v>
      </c>
      <c r="B9368" s="57" t="n">
        <v>51</v>
      </c>
      <c r="C9368" s="7" t="n">
        <v>4</v>
      </c>
      <c r="D9368" s="7" t="n">
        <v>4</v>
      </c>
      <c r="E9368" s="7" t="s">
        <v>621</v>
      </c>
    </row>
    <row r="9369" spans="1:6">
      <c r="A9369" t="s">
        <v>4</v>
      </c>
      <c r="B9369" s="4" t="s">
        <v>5</v>
      </c>
      <c r="C9369" s="4" t="s">
        <v>10</v>
      </c>
    </row>
    <row r="9370" spans="1:6">
      <c r="A9370" t="n">
        <v>72537</v>
      </c>
      <c r="B9370" s="41" t="n">
        <v>16</v>
      </c>
      <c r="C9370" s="7" t="n">
        <v>0</v>
      </c>
    </row>
    <row r="9371" spans="1:6">
      <c r="A9371" t="s">
        <v>4</v>
      </c>
      <c r="B9371" s="4" t="s">
        <v>5</v>
      </c>
      <c r="C9371" s="4" t="s">
        <v>10</v>
      </c>
      <c r="D9371" s="4" t="s">
        <v>14</v>
      </c>
      <c r="E9371" s="4" t="s">
        <v>9</v>
      </c>
      <c r="F9371" s="4" t="s">
        <v>50</v>
      </c>
      <c r="G9371" s="4" t="s">
        <v>14</v>
      </c>
      <c r="H9371" s="4" t="s">
        <v>14</v>
      </c>
    </row>
    <row r="9372" spans="1:6">
      <c r="A9372" t="n">
        <v>72540</v>
      </c>
      <c r="B9372" s="58" t="n">
        <v>26</v>
      </c>
      <c r="C9372" s="7" t="n">
        <v>4</v>
      </c>
      <c r="D9372" s="7" t="n">
        <v>17</v>
      </c>
      <c r="E9372" s="7" t="n">
        <v>7340</v>
      </c>
      <c r="F9372" s="7" t="s">
        <v>625</v>
      </c>
      <c r="G9372" s="7" t="n">
        <v>2</v>
      </c>
      <c r="H9372" s="7" t="n">
        <v>0</v>
      </c>
    </row>
    <row r="9373" spans="1:6">
      <c r="A9373" t="s">
        <v>4</v>
      </c>
      <c r="B9373" s="4" t="s">
        <v>5</v>
      </c>
    </row>
    <row r="9374" spans="1:6">
      <c r="A9374" t="n">
        <v>72593</v>
      </c>
      <c r="B9374" s="33" t="n">
        <v>28</v>
      </c>
    </row>
    <row r="9375" spans="1:6">
      <c r="A9375" t="s">
        <v>4</v>
      </c>
      <c r="B9375" s="4" t="s">
        <v>5</v>
      </c>
      <c r="C9375" s="4" t="s">
        <v>14</v>
      </c>
      <c r="D9375" s="4" t="s">
        <v>10</v>
      </c>
      <c r="E9375" s="4" t="s">
        <v>6</v>
      </c>
    </row>
    <row r="9376" spans="1:6">
      <c r="A9376" t="n">
        <v>72594</v>
      </c>
      <c r="B9376" s="57" t="n">
        <v>51</v>
      </c>
      <c r="C9376" s="7" t="n">
        <v>4</v>
      </c>
      <c r="D9376" s="7" t="n">
        <v>7</v>
      </c>
      <c r="E9376" s="7" t="s">
        <v>533</v>
      </c>
    </row>
    <row r="9377" spans="1:8">
      <c r="A9377" t="s">
        <v>4</v>
      </c>
      <c r="B9377" s="4" t="s">
        <v>5</v>
      </c>
      <c r="C9377" s="4" t="s">
        <v>10</v>
      </c>
    </row>
    <row r="9378" spans="1:8">
      <c r="A9378" t="n">
        <v>72607</v>
      </c>
      <c r="B9378" s="41" t="n">
        <v>16</v>
      </c>
      <c r="C9378" s="7" t="n">
        <v>0</v>
      </c>
    </row>
    <row r="9379" spans="1:8">
      <c r="A9379" t="s">
        <v>4</v>
      </c>
      <c r="B9379" s="4" t="s">
        <v>5</v>
      </c>
      <c r="C9379" s="4" t="s">
        <v>10</v>
      </c>
      <c r="D9379" s="4" t="s">
        <v>14</v>
      </c>
      <c r="E9379" s="4" t="s">
        <v>9</v>
      </c>
      <c r="F9379" s="4" t="s">
        <v>50</v>
      </c>
      <c r="G9379" s="4" t="s">
        <v>14</v>
      </c>
      <c r="H9379" s="4" t="s">
        <v>14</v>
      </c>
    </row>
    <row r="9380" spans="1:8">
      <c r="A9380" t="n">
        <v>72610</v>
      </c>
      <c r="B9380" s="58" t="n">
        <v>26</v>
      </c>
      <c r="C9380" s="7" t="n">
        <v>7</v>
      </c>
      <c r="D9380" s="7" t="n">
        <v>17</v>
      </c>
      <c r="E9380" s="7" t="n">
        <v>4346</v>
      </c>
      <c r="F9380" s="7" t="s">
        <v>626</v>
      </c>
      <c r="G9380" s="7" t="n">
        <v>2</v>
      </c>
      <c r="H9380" s="7" t="n">
        <v>0</v>
      </c>
    </row>
    <row r="9381" spans="1:8">
      <c r="A9381" t="s">
        <v>4</v>
      </c>
      <c r="B9381" s="4" t="s">
        <v>5</v>
      </c>
    </row>
    <row r="9382" spans="1:8">
      <c r="A9382" t="n">
        <v>72657</v>
      </c>
      <c r="B9382" s="33" t="n">
        <v>28</v>
      </c>
    </row>
    <row r="9383" spans="1:8">
      <c r="A9383" t="s">
        <v>4</v>
      </c>
      <c r="B9383" s="4" t="s">
        <v>5</v>
      </c>
      <c r="C9383" s="4" t="s">
        <v>14</v>
      </c>
      <c r="D9383" s="4" t="s">
        <v>10</v>
      </c>
      <c r="E9383" s="4" t="s">
        <v>6</v>
      </c>
    </row>
    <row r="9384" spans="1:8">
      <c r="A9384" t="n">
        <v>72658</v>
      </c>
      <c r="B9384" s="57" t="n">
        <v>51</v>
      </c>
      <c r="C9384" s="7" t="n">
        <v>4</v>
      </c>
      <c r="D9384" s="7" t="n">
        <v>0</v>
      </c>
      <c r="E9384" s="7" t="s">
        <v>621</v>
      </c>
    </row>
    <row r="9385" spans="1:8">
      <c r="A9385" t="s">
        <v>4</v>
      </c>
      <c r="B9385" s="4" t="s">
        <v>5</v>
      </c>
      <c r="C9385" s="4" t="s">
        <v>10</v>
      </c>
    </row>
    <row r="9386" spans="1:8">
      <c r="A9386" t="n">
        <v>72671</v>
      </c>
      <c r="B9386" s="41" t="n">
        <v>16</v>
      </c>
      <c r="C9386" s="7" t="n">
        <v>0</v>
      </c>
    </row>
    <row r="9387" spans="1:8">
      <c r="A9387" t="s">
        <v>4</v>
      </c>
      <c r="B9387" s="4" t="s">
        <v>5</v>
      </c>
      <c r="C9387" s="4" t="s">
        <v>10</v>
      </c>
      <c r="D9387" s="4" t="s">
        <v>14</v>
      </c>
      <c r="E9387" s="4" t="s">
        <v>9</v>
      </c>
      <c r="F9387" s="4" t="s">
        <v>50</v>
      </c>
      <c r="G9387" s="4" t="s">
        <v>14</v>
      </c>
      <c r="H9387" s="4" t="s">
        <v>14</v>
      </c>
    </row>
    <row r="9388" spans="1:8">
      <c r="A9388" t="n">
        <v>72674</v>
      </c>
      <c r="B9388" s="58" t="n">
        <v>26</v>
      </c>
      <c r="C9388" s="7" t="n">
        <v>0</v>
      </c>
      <c r="D9388" s="7" t="n">
        <v>17</v>
      </c>
      <c r="E9388" s="7" t="n">
        <v>52520</v>
      </c>
      <c r="F9388" s="7" t="s">
        <v>627</v>
      </c>
      <c r="G9388" s="7" t="n">
        <v>2</v>
      </c>
      <c r="H9388" s="7" t="n">
        <v>0</v>
      </c>
    </row>
    <row r="9389" spans="1:8">
      <c r="A9389" t="s">
        <v>4</v>
      </c>
      <c r="B9389" s="4" t="s">
        <v>5</v>
      </c>
    </row>
    <row r="9390" spans="1:8">
      <c r="A9390" t="n">
        <v>72733</v>
      </c>
      <c r="B9390" s="33" t="n">
        <v>28</v>
      </c>
    </row>
    <row r="9391" spans="1:8">
      <c r="A9391" t="s">
        <v>4</v>
      </c>
      <c r="B9391" s="4" t="s">
        <v>5</v>
      </c>
      <c r="C9391" s="4" t="s">
        <v>10</v>
      </c>
      <c r="D9391" s="4" t="s">
        <v>14</v>
      </c>
    </row>
    <row r="9392" spans="1:8">
      <c r="A9392" t="n">
        <v>72734</v>
      </c>
      <c r="B9392" s="69" t="n">
        <v>89</v>
      </c>
      <c r="C9392" s="7" t="n">
        <v>65533</v>
      </c>
      <c r="D9392" s="7" t="n">
        <v>1</v>
      </c>
    </row>
    <row r="9393" spans="1:8">
      <c r="A9393" t="s">
        <v>4</v>
      </c>
      <c r="B9393" s="4" t="s">
        <v>5</v>
      </c>
      <c r="C9393" s="4" t="s">
        <v>14</v>
      </c>
      <c r="D9393" s="4" t="s">
        <v>10</v>
      </c>
      <c r="E9393" s="4" t="s">
        <v>10</v>
      </c>
      <c r="F9393" s="4" t="s">
        <v>14</v>
      </c>
    </row>
    <row r="9394" spans="1:8">
      <c r="A9394" t="n">
        <v>72738</v>
      </c>
      <c r="B9394" s="31" t="n">
        <v>25</v>
      </c>
      <c r="C9394" s="7" t="n">
        <v>1</v>
      </c>
      <c r="D9394" s="7" t="n">
        <v>800</v>
      </c>
      <c r="E9394" s="7" t="n">
        <v>50</v>
      </c>
      <c r="F9394" s="7" t="n">
        <v>5</v>
      </c>
    </row>
    <row r="9395" spans="1:8">
      <c r="A9395" t="s">
        <v>4</v>
      </c>
      <c r="B9395" s="4" t="s">
        <v>5</v>
      </c>
      <c r="C9395" s="4" t="s">
        <v>6</v>
      </c>
      <c r="D9395" s="4" t="s">
        <v>10</v>
      </c>
    </row>
    <row r="9396" spans="1:8">
      <c r="A9396" t="n">
        <v>72745</v>
      </c>
      <c r="B9396" s="78" t="n">
        <v>29</v>
      </c>
      <c r="C9396" s="7" t="s">
        <v>628</v>
      </c>
      <c r="D9396" s="7" t="n">
        <v>65533</v>
      </c>
    </row>
    <row r="9397" spans="1:8">
      <c r="A9397" t="s">
        <v>4</v>
      </c>
      <c r="B9397" s="4" t="s">
        <v>5</v>
      </c>
      <c r="C9397" s="4" t="s">
        <v>14</v>
      </c>
      <c r="D9397" s="4" t="s">
        <v>10</v>
      </c>
      <c r="E9397" s="4" t="s">
        <v>6</v>
      </c>
    </row>
    <row r="9398" spans="1:8">
      <c r="A9398" t="n">
        <v>72761</v>
      </c>
      <c r="B9398" s="57" t="n">
        <v>51</v>
      </c>
      <c r="C9398" s="7" t="n">
        <v>4</v>
      </c>
      <c r="D9398" s="7" t="n">
        <v>15</v>
      </c>
      <c r="E9398" s="7" t="s">
        <v>533</v>
      </c>
    </row>
    <row r="9399" spans="1:8">
      <c r="A9399" t="s">
        <v>4</v>
      </c>
      <c r="B9399" s="4" t="s">
        <v>5</v>
      </c>
      <c r="C9399" s="4" t="s">
        <v>10</v>
      </c>
    </row>
    <row r="9400" spans="1:8">
      <c r="A9400" t="n">
        <v>72774</v>
      </c>
      <c r="B9400" s="41" t="n">
        <v>16</v>
      </c>
      <c r="C9400" s="7" t="n">
        <v>0</v>
      </c>
    </row>
    <row r="9401" spans="1:8">
      <c r="A9401" t="s">
        <v>4</v>
      </c>
      <c r="B9401" s="4" t="s">
        <v>5</v>
      </c>
      <c r="C9401" s="4" t="s">
        <v>10</v>
      </c>
      <c r="D9401" s="4" t="s">
        <v>14</v>
      </c>
      <c r="E9401" s="4" t="s">
        <v>9</v>
      </c>
      <c r="F9401" s="4" t="s">
        <v>50</v>
      </c>
      <c r="G9401" s="4" t="s">
        <v>14</v>
      </c>
      <c r="H9401" s="4" t="s">
        <v>14</v>
      </c>
    </row>
    <row r="9402" spans="1:8">
      <c r="A9402" t="n">
        <v>72777</v>
      </c>
      <c r="B9402" s="58" t="n">
        <v>26</v>
      </c>
      <c r="C9402" s="7" t="n">
        <v>15</v>
      </c>
      <c r="D9402" s="7" t="n">
        <v>17</v>
      </c>
      <c r="E9402" s="7" t="n">
        <v>15304</v>
      </c>
      <c r="F9402" s="7" t="s">
        <v>629</v>
      </c>
      <c r="G9402" s="7" t="n">
        <v>2</v>
      </c>
      <c r="H9402" s="7" t="n">
        <v>0</v>
      </c>
    </row>
    <row r="9403" spans="1:8">
      <c r="A9403" t="s">
        <v>4</v>
      </c>
      <c r="B9403" s="4" t="s">
        <v>5</v>
      </c>
    </row>
    <row r="9404" spans="1:8">
      <c r="A9404" t="n">
        <v>72835</v>
      </c>
      <c r="B9404" s="33" t="n">
        <v>28</v>
      </c>
    </row>
    <row r="9405" spans="1:8">
      <c r="A9405" t="s">
        <v>4</v>
      </c>
      <c r="B9405" s="4" t="s">
        <v>5</v>
      </c>
      <c r="C9405" s="4" t="s">
        <v>6</v>
      </c>
      <c r="D9405" s="4" t="s">
        <v>10</v>
      </c>
    </row>
    <row r="9406" spans="1:8">
      <c r="A9406" t="n">
        <v>72836</v>
      </c>
      <c r="B9406" s="78" t="n">
        <v>29</v>
      </c>
      <c r="C9406" s="7" t="s">
        <v>13</v>
      </c>
      <c r="D9406" s="7" t="n">
        <v>65533</v>
      </c>
    </row>
    <row r="9407" spans="1:8">
      <c r="A9407" t="s">
        <v>4</v>
      </c>
      <c r="B9407" s="4" t="s">
        <v>5</v>
      </c>
      <c r="C9407" s="4" t="s">
        <v>10</v>
      </c>
      <c r="D9407" s="4" t="s">
        <v>14</v>
      </c>
    </row>
    <row r="9408" spans="1:8">
      <c r="A9408" t="n">
        <v>72840</v>
      </c>
      <c r="B9408" s="69" t="n">
        <v>89</v>
      </c>
      <c r="C9408" s="7" t="n">
        <v>65533</v>
      </c>
      <c r="D9408" s="7" t="n">
        <v>1</v>
      </c>
    </row>
    <row r="9409" spans="1:8">
      <c r="A9409" t="s">
        <v>4</v>
      </c>
      <c r="B9409" s="4" t="s">
        <v>5</v>
      </c>
      <c r="C9409" s="4" t="s">
        <v>14</v>
      </c>
      <c r="D9409" s="4" t="s">
        <v>10</v>
      </c>
      <c r="E9409" s="4" t="s">
        <v>10</v>
      </c>
      <c r="F9409" s="4" t="s">
        <v>14</v>
      </c>
    </row>
    <row r="9410" spans="1:8">
      <c r="A9410" t="n">
        <v>72844</v>
      </c>
      <c r="B9410" s="31" t="n">
        <v>25</v>
      </c>
      <c r="C9410" s="7" t="n">
        <v>1</v>
      </c>
      <c r="D9410" s="7" t="n">
        <v>65535</v>
      </c>
      <c r="E9410" s="7" t="n">
        <v>65535</v>
      </c>
      <c r="F9410" s="7" t="n">
        <v>0</v>
      </c>
    </row>
    <row r="9411" spans="1:8">
      <c r="A9411" t="s">
        <v>4</v>
      </c>
      <c r="B9411" s="4" t="s">
        <v>5</v>
      </c>
      <c r="C9411" s="4" t="s">
        <v>10</v>
      </c>
      <c r="D9411" s="4" t="s">
        <v>14</v>
      </c>
      <c r="E9411" s="4" t="s">
        <v>14</v>
      </c>
      <c r="F9411" s="4" t="s">
        <v>6</v>
      </c>
    </row>
    <row r="9412" spans="1:8">
      <c r="A9412" t="n">
        <v>72851</v>
      </c>
      <c r="B9412" s="19" t="n">
        <v>20</v>
      </c>
      <c r="C9412" s="7" t="n">
        <v>15</v>
      </c>
      <c r="D9412" s="7" t="n">
        <v>2</v>
      </c>
      <c r="E9412" s="7" t="n">
        <v>11</v>
      </c>
      <c r="F9412" s="7" t="s">
        <v>630</v>
      </c>
    </row>
    <row r="9413" spans="1:8">
      <c r="A9413" t="s">
        <v>4</v>
      </c>
      <c r="B9413" s="4" t="s">
        <v>5</v>
      </c>
      <c r="C9413" s="4" t="s">
        <v>10</v>
      </c>
      <c r="D9413" s="4" t="s">
        <v>14</v>
      </c>
      <c r="E9413" s="4" t="s">
        <v>24</v>
      </c>
      <c r="F9413" s="4" t="s">
        <v>10</v>
      </c>
    </row>
    <row r="9414" spans="1:8">
      <c r="A9414" t="n">
        <v>72877</v>
      </c>
      <c r="B9414" s="54" t="n">
        <v>59</v>
      </c>
      <c r="C9414" s="7" t="n">
        <v>4</v>
      </c>
      <c r="D9414" s="7" t="n">
        <v>1</v>
      </c>
      <c r="E9414" s="7" t="n">
        <v>0.150000005960464</v>
      </c>
      <c r="F9414" s="7" t="n">
        <v>0</v>
      </c>
    </row>
    <row r="9415" spans="1:8">
      <c r="A9415" t="s">
        <v>4</v>
      </c>
      <c r="B9415" s="4" t="s">
        <v>5</v>
      </c>
      <c r="C9415" s="4" t="s">
        <v>10</v>
      </c>
    </row>
    <row r="9416" spans="1:8">
      <c r="A9416" t="n">
        <v>72887</v>
      </c>
      <c r="B9416" s="41" t="n">
        <v>16</v>
      </c>
      <c r="C9416" s="7" t="n">
        <v>50</v>
      </c>
    </row>
    <row r="9417" spans="1:8">
      <c r="A9417" t="s">
        <v>4</v>
      </c>
      <c r="B9417" s="4" t="s">
        <v>5</v>
      </c>
      <c r="C9417" s="4" t="s">
        <v>10</v>
      </c>
      <c r="D9417" s="4" t="s">
        <v>14</v>
      </c>
      <c r="E9417" s="4" t="s">
        <v>24</v>
      </c>
      <c r="F9417" s="4" t="s">
        <v>10</v>
      </c>
    </row>
    <row r="9418" spans="1:8">
      <c r="A9418" t="n">
        <v>72890</v>
      </c>
      <c r="B9418" s="54" t="n">
        <v>59</v>
      </c>
      <c r="C9418" s="7" t="n">
        <v>7032</v>
      </c>
      <c r="D9418" s="7" t="n">
        <v>1</v>
      </c>
      <c r="E9418" s="7" t="n">
        <v>0.150000005960464</v>
      </c>
      <c r="F9418" s="7" t="n">
        <v>0</v>
      </c>
    </row>
    <row r="9419" spans="1:8">
      <c r="A9419" t="s">
        <v>4</v>
      </c>
      <c r="B9419" s="4" t="s">
        <v>5</v>
      </c>
      <c r="C9419" s="4" t="s">
        <v>10</v>
      </c>
    </row>
    <row r="9420" spans="1:8">
      <c r="A9420" t="n">
        <v>72900</v>
      </c>
      <c r="B9420" s="41" t="n">
        <v>16</v>
      </c>
      <c r="C9420" s="7" t="n">
        <v>50</v>
      </c>
    </row>
    <row r="9421" spans="1:8">
      <c r="A9421" t="s">
        <v>4</v>
      </c>
      <c r="B9421" s="4" t="s">
        <v>5</v>
      </c>
      <c r="C9421" s="4" t="s">
        <v>10</v>
      </c>
      <c r="D9421" s="4" t="s">
        <v>14</v>
      </c>
      <c r="E9421" s="4" t="s">
        <v>24</v>
      </c>
      <c r="F9421" s="4" t="s">
        <v>10</v>
      </c>
    </row>
    <row r="9422" spans="1:8">
      <c r="A9422" t="n">
        <v>72903</v>
      </c>
      <c r="B9422" s="54" t="n">
        <v>59</v>
      </c>
      <c r="C9422" s="7" t="n">
        <v>0</v>
      </c>
      <c r="D9422" s="7" t="n">
        <v>1</v>
      </c>
      <c r="E9422" s="7" t="n">
        <v>0.150000005960464</v>
      </c>
      <c r="F9422" s="7" t="n">
        <v>0</v>
      </c>
    </row>
    <row r="9423" spans="1:8">
      <c r="A9423" t="s">
        <v>4</v>
      </c>
      <c r="B9423" s="4" t="s">
        <v>5</v>
      </c>
      <c r="C9423" s="4" t="s">
        <v>10</v>
      </c>
    </row>
    <row r="9424" spans="1:8">
      <c r="A9424" t="n">
        <v>72913</v>
      </c>
      <c r="B9424" s="41" t="n">
        <v>16</v>
      </c>
      <c r="C9424" s="7" t="n">
        <v>50</v>
      </c>
    </row>
    <row r="9425" spans="1:6">
      <c r="A9425" t="s">
        <v>4</v>
      </c>
      <c r="B9425" s="4" t="s">
        <v>5</v>
      </c>
      <c r="C9425" s="4" t="s">
        <v>10</v>
      </c>
      <c r="D9425" s="4" t="s">
        <v>14</v>
      </c>
      <c r="E9425" s="4" t="s">
        <v>24</v>
      </c>
      <c r="F9425" s="4" t="s">
        <v>10</v>
      </c>
    </row>
    <row r="9426" spans="1:6">
      <c r="A9426" t="n">
        <v>72916</v>
      </c>
      <c r="B9426" s="54" t="n">
        <v>59</v>
      </c>
      <c r="C9426" s="7" t="n">
        <v>7</v>
      </c>
      <c r="D9426" s="7" t="n">
        <v>1</v>
      </c>
      <c r="E9426" s="7" t="n">
        <v>0.150000005960464</v>
      </c>
      <c r="F9426" s="7" t="n">
        <v>0</v>
      </c>
    </row>
    <row r="9427" spans="1:6">
      <c r="A9427" t="s">
        <v>4</v>
      </c>
      <c r="B9427" s="4" t="s">
        <v>5</v>
      </c>
      <c r="C9427" s="4" t="s">
        <v>10</v>
      </c>
    </row>
    <row r="9428" spans="1:6">
      <c r="A9428" t="n">
        <v>72926</v>
      </c>
      <c r="B9428" s="41" t="n">
        <v>16</v>
      </c>
      <c r="C9428" s="7" t="n">
        <v>50</v>
      </c>
    </row>
    <row r="9429" spans="1:6">
      <c r="A9429" t="s">
        <v>4</v>
      </c>
      <c r="B9429" s="4" t="s">
        <v>5</v>
      </c>
      <c r="C9429" s="4" t="s">
        <v>10</v>
      </c>
      <c r="D9429" s="4" t="s">
        <v>14</v>
      </c>
      <c r="E9429" s="4" t="s">
        <v>24</v>
      </c>
      <c r="F9429" s="4" t="s">
        <v>10</v>
      </c>
    </row>
    <row r="9430" spans="1:6">
      <c r="A9430" t="n">
        <v>72929</v>
      </c>
      <c r="B9430" s="54" t="n">
        <v>59</v>
      </c>
      <c r="C9430" s="7" t="n">
        <v>16</v>
      </c>
      <c r="D9430" s="7" t="n">
        <v>1</v>
      </c>
      <c r="E9430" s="7" t="n">
        <v>0.150000005960464</v>
      </c>
      <c r="F9430" s="7" t="n">
        <v>0</v>
      </c>
    </row>
    <row r="9431" spans="1:6">
      <c r="A9431" t="s">
        <v>4</v>
      </c>
      <c r="B9431" s="4" t="s">
        <v>5</v>
      </c>
      <c r="C9431" s="4" t="s">
        <v>10</v>
      </c>
    </row>
    <row r="9432" spans="1:6">
      <c r="A9432" t="n">
        <v>72939</v>
      </c>
      <c r="B9432" s="41" t="n">
        <v>16</v>
      </c>
      <c r="C9432" s="7" t="n">
        <v>50</v>
      </c>
    </row>
    <row r="9433" spans="1:6">
      <c r="A9433" t="s">
        <v>4</v>
      </c>
      <c r="B9433" s="4" t="s">
        <v>5</v>
      </c>
      <c r="C9433" s="4" t="s">
        <v>10</v>
      </c>
    </row>
    <row r="9434" spans="1:6">
      <c r="A9434" t="n">
        <v>72942</v>
      </c>
      <c r="B9434" s="41" t="n">
        <v>16</v>
      </c>
      <c r="C9434" s="7" t="n">
        <v>1000</v>
      </c>
    </row>
    <row r="9435" spans="1:6">
      <c r="A9435" t="s">
        <v>4</v>
      </c>
      <c r="B9435" s="4" t="s">
        <v>5</v>
      </c>
      <c r="C9435" s="4" t="s">
        <v>14</v>
      </c>
      <c r="D9435" s="4" t="s">
        <v>10</v>
      </c>
      <c r="E9435" s="4" t="s">
        <v>24</v>
      </c>
    </row>
    <row r="9436" spans="1:6">
      <c r="A9436" t="n">
        <v>72945</v>
      </c>
      <c r="B9436" s="37" t="n">
        <v>58</v>
      </c>
      <c r="C9436" s="7" t="n">
        <v>101</v>
      </c>
      <c r="D9436" s="7" t="n">
        <v>500</v>
      </c>
      <c r="E9436" s="7" t="n">
        <v>1</v>
      </c>
    </row>
    <row r="9437" spans="1:6">
      <c r="A9437" t="s">
        <v>4</v>
      </c>
      <c r="B9437" s="4" t="s">
        <v>5</v>
      </c>
      <c r="C9437" s="4" t="s">
        <v>14</v>
      </c>
      <c r="D9437" s="4" t="s">
        <v>10</v>
      </c>
    </row>
    <row r="9438" spans="1:6">
      <c r="A9438" t="n">
        <v>72953</v>
      </c>
      <c r="B9438" s="37" t="n">
        <v>58</v>
      </c>
      <c r="C9438" s="7" t="n">
        <v>254</v>
      </c>
      <c r="D9438" s="7" t="n">
        <v>0</v>
      </c>
    </row>
    <row r="9439" spans="1:6">
      <c r="A9439" t="s">
        <v>4</v>
      </c>
      <c r="B9439" s="4" t="s">
        <v>5</v>
      </c>
      <c r="C9439" s="4" t="s">
        <v>14</v>
      </c>
      <c r="D9439" s="4" t="s">
        <v>14</v>
      </c>
      <c r="E9439" s="4" t="s">
        <v>24</v>
      </c>
      <c r="F9439" s="4" t="s">
        <v>24</v>
      </c>
      <c r="G9439" s="4" t="s">
        <v>24</v>
      </c>
      <c r="H9439" s="4" t="s">
        <v>10</v>
      </c>
    </row>
    <row r="9440" spans="1:6">
      <c r="A9440" t="n">
        <v>72957</v>
      </c>
      <c r="B9440" s="66" t="n">
        <v>45</v>
      </c>
      <c r="C9440" s="7" t="n">
        <v>2</v>
      </c>
      <c r="D9440" s="7" t="n">
        <v>3</v>
      </c>
      <c r="E9440" s="7" t="n">
        <v>-74.5500030517578</v>
      </c>
      <c r="F9440" s="7" t="n">
        <v>0.419999986886978</v>
      </c>
      <c r="G9440" s="7" t="n">
        <v>129.550003051758</v>
      </c>
      <c r="H9440" s="7" t="n">
        <v>0</v>
      </c>
    </row>
    <row r="9441" spans="1:8">
      <c r="A9441" t="s">
        <v>4</v>
      </c>
      <c r="B9441" s="4" t="s">
        <v>5</v>
      </c>
      <c r="C9441" s="4" t="s">
        <v>14</v>
      </c>
      <c r="D9441" s="4" t="s">
        <v>14</v>
      </c>
      <c r="E9441" s="4" t="s">
        <v>24</v>
      </c>
      <c r="F9441" s="4" t="s">
        <v>24</v>
      </c>
      <c r="G9441" s="4" t="s">
        <v>24</v>
      </c>
      <c r="H9441" s="4" t="s">
        <v>10</v>
      </c>
      <c r="I9441" s="4" t="s">
        <v>14</v>
      </c>
    </row>
    <row r="9442" spans="1:8">
      <c r="A9442" t="n">
        <v>72974</v>
      </c>
      <c r="B9442" s="66" t="n">
        <v>45</v>
      </c>
      <c r="C9442" s="7" t="n">
        <v>4</v>
      </c>
      <c r="D9442" s="7" t="n">
        <v>3</v>
      </c>
      <c r="E9442" s="7" t="n">
        <v>8.05000019073486</v>
      </c>
      <c r="F9442" s="7" t="n">
        <v>230.460006713867</v>
      </c>
      <c r="G9442" s="7" t="n">
        <v>0</v>
      </c>
      <c r="H9442" s="7" t="n">
        <v>0</v>
      </c>
      <c r="I9442" s="7" t="n">
        <v>1</v>
      </c>
    </row>
    <row r="9443" spans="1:8">
      <c r="A9443" t="s">
        <v>4</v>
      </c>
      <c r="B9443" s="4" t="s">
        <v>5</v>
      </c>
      <c r="C9443" s="4" t="s">
        <v>14</v>
      </c>
      <c r="D9443" s="4" t="s">
        <v>14</v>
      </c>
      <c r="E9443" s="4" t="s">
        <v>24</v>
      </c>
      <c r="F9443" s="4" t="s">
        <v>10</v>
      </c>
    </row>
    <row r="9444" spans="1:8">
      <c r="A9444" t="n">
        <v>72992</v>
      </c>
      <c r="B9444" s="66" t="n">
        <v>45</v>
      </c>
      <c r="C9444" s="7" t="n">
        <v>5</v>
      </c>
      <c r="D9444" s="7" t="n">
        <v>3</v>
      </c>
      <c r="E9444" s="7" t="n">
        <v>4.59999990463257</v>
      </c>
      <c r="F9444" s="7" t="n">
        <v>0</v>
      </c>
    </row>
    <row r="9445" spans="1:8">
      <c r="A9445" t="s">
        <v>4</v>
      </c>
      <c r="B9445" s="4" t="s">
        <v>5</v>
      </c>
      <c r="C9445" s="4" t="s">
        <v>14</v>
      </c>
      <c r="D9445" s="4" t="s">
        <v>14</v>
      </c>
      <c r="E9445" s="4" t="s">
        <v>24</v>
      </c>
      <c r="F9445" s="4" t="s">
        <v>10</v>
      </c>
    </row>
    <row r="9446" spans="1:8">
      <c r="A9446" t="n">
        <v>73001</v>
      </c>
      <c r="B9446" s="66" t="n">
        <v>45</v>
      </c>
      <c r="C9446" s="7" t="n">
        <v>11</v>
      </c>
      <c r="D9446" s="7" t="n">
        <v>3</v>
      </c>
      <c r="E9446" s="7" t="n">
        <v>26.7000007629395</v>
      </c>
      <c r="F9446" s="7" t="n">
        <v>0</v>
      </c>
    </row>
    <row r="9447" spans="1:8">
      <c r="A9447" t="s">
        <v>4</v>
      </c>
      <c r="B9447" s="4" t="s">
        <v>5</v>
      </c>
      <c r="C9447" s="4" t="s">
        <v>14</v>
      </c>
      <c r="D9447" s="4" t="s">
        <v>14</v>
      </c>
      <c r="E9447" s="4" t="s">
        <v>24</v>
      </c>
      <c r="F9447" s="4" t="s">
        <v>24</v>
      </c>
      <c r="G9447" s="4" t="s">
        <v>24</v>
      </c>
      <c r="H9447" s="4" t="s">
        <v>10</v>
      </c>
    </row>
    <row r="9448" spans="1:8">
      <c r="A9448" t="n">
        <v>73010</v>
      </c>
      <c r="B9448" s="66" t="n">
        <v>45</v>
      </c>
      <c r="C9448" s="7" t="n">
        <v>2</v>
      </c>
      <c r="D9448" s="7" t="n">
        <v>3</v>
      </c>
      <c r="E9448" s="7" t="n">
        <v>-74.3099975585938</v>
      </c>
      <c r="F9448" s="7" t="n">
        <v>0.230000004172325</v>
      </c>
      <c r="G9448" s="7" t="n">
        <v>129.589996337891</v>
      </c>
      <c r="H9448" s="7" t="n">
        <v>6000</v>
      </c>
    </row>
    <row r="9449" spans="1:8">
      <c r="A9449" t="s">
        <v>4</v>
      </c>
      <c r="B9449" s="4" t="s">
        <v>5</v>
      </c>
      <c r="C9449" s="4" t="s">
        <v>14</v>
      </c>
      <c r="D9449" s="4" t="s">
        <v>14</v>
      </c>
      <c r="E9449" s="4" t="s">
        <v>24</v>
      </c>
      <c r="F9449" s="4" t="s">
        <v>24</v>
      </c>
      <c r="G9449" s="4" t="s">
        <v>24</v>
      </c>
      <c r="H9449" s="4" t="s">
        <v>10</v>
      </c>
      <c r="I9449" s="4" t="s">
        <v>14</v>
      </c>
    </row>
    <row r="9450" spans="1:8">
      <c r="A9450" t="n">
        <v>73027</v>
      </c>
      <c r="B9450" s="66" t="n">
        <v>45</v>
      </c>
      <c r="C9450" s="7" t="n">
        <v>4</v>
      </c>
      <c r="D9450" s="7" t="n">
        <v>3</v>
      </c>
      <c r="E9450" s="7" t="n">
        <v>11.25</v>
      </c>
      <c r="F9450" s="7" t="n">
        <v>219.119995117188</v>
      </c>
      <c r="G9450" s="7" t="n">
        <v>0</v>
      </c>
      <c r="H9450" s="7" t="n">
        <v>6000</v>
      </c>
      <c r="I9450" s="7" t="n">
        <v>1</v>
      </c>
    </row>
    <row r="9451" spans="1:8">
      <c r="A9451" t="s">
        <v>4</v>
      </c>
      <c r="B9451" s="4" t="s">
        <v>5</v>
      </c>
      <c r="C9451" s="4" t="s">
        <v>14</v>
      </c>
      <c r="D9451" s="4" t="s">
        <v>14</v>
      </c>
      <c r="E9451" s="4" t="s">
        <v>24</v>
      </c>
      <c r="F9451" s="4" t="s">
        <v>10</v>
      </c>
    </row>
    <row r="9452" spans="1:8">
      <c r="A9452" t="n">
        <v>73045</v>
      </c>
      <c r="B9452" s="66" t="n">
        <v>45</v>
      </c>
      <c r="C9452" s="7" t="n">
        <v>5</v>
      </c>
      <c r="D9452" s="7" t="n">
        <v>3</v>
      </c>
      <c r="E9452" s="7" t="n">
        <v>3.70000004768372</v>
      </c>
      <c r="F9452" s="7" t="n">
        <v>6000</v>
      </c>
    </row>
    <row r="9453" spans="1:8">
      <c r="A9453" t="s">
        <v>4</v>
      </c>
      <c r="B9453" s="4" t="s">
        <v>5</v>
      </c>
      <c r="C9453" s="4" t="s">
        <v>14</v>
      </c>
      <c r="D9453" s="4" t="s">
        <v>14</v>
      </c>
      <c r="E9453" s="4" t="s">
        <v>24</v>
      </c>
      <c r="F9453" s="4" t="s">
        <v>10</v>
      </c>
    </row>
    <row r="9454" spans="1:8">
      <c r="A9454" t="n">
        <v>73054</v>
      </c>
      <c r="B9454" s="66" t="n">
        <v>45</v>
      </c>
      <c r="C9454" s="7" t="n">
        <v>11</v>
      </c>
      <c r="D9454" s="7" t="n">
        <v>3</v>
      </c>
      <c r="E9454" s="7" t="n">
        <v>26.7000007629395</v>
      </c>
      <c r="F9454" s="7" t="n">
        <v>6000</v>
      </c>
    </row>
    <row r="9455" spans="1:8">
      <c r="A9455" t="s">
        <v>4</v>
      </c>
      <c r="B9455" s="4" t="s">
        <v>5</v>
      </c>
      <c r="C9455" s="4" t="s">
        <v>10</v>
      </c>
      <c r="D9455" s="4" t="s">
        <v>10</v>
      </c>
      <c r="E9455" s="4" t="s">
        <v>10</v>
      </c>
    </row>
    <row r="9456" spans="1:8">
      <c r="A9456" t="n">
        <v>73063</v>
      </c>
      <c r="B9456" s="73" t="n">
        <v>61</v>
      </c>
      <c r="C9456" s="7" t="n">
        <v>4</v>
      </c>
      <c r="D9456" s="7" t="n">
        <v>15</v>
      </c>
      <c r="E9456" s="7" t="n">
        <v>1000</v>
      </c>
    </row>
    <row r="9457" spans="1:9">
      <c r="A9457" t="s">
        <v>4</v>
      </c>
      <c r="B9457" s="4" t="s">
        <v>5</v>
      </c>
      <c r="C9457" s="4" t="s">
        <v>10</v>
      </c>
      <c r="D9457" s="4" t="s">
        <v>10</v>
      </c>
      <c r="E9457" s="4" t="s">
        <v>10</v>
      </c>
    </row>
    <row r="9458" spans="1:9">
      <c r="A9458" t="n">
        <v>73070</v>
      </c>
      <c r="B9458" s="73" t="n">
        <v>61</v>
      </c>
      <c r="C9458" s="7" t="n">
        <v>7032</v>
      </c>
      <c r="D9458" s="7" t="n">
        <v>15</v>
      </c>
      <c r="E9458" s="7" t="n">
        <v>1000</v>
      </c>
    </row>
    <row r="9459" spans="1:9">
      <c r="A9459" t="s">
        <v>4</v>
      </c>
      <c r="B9459" s="4" t="s">
        <v>5</v>
      </c>
      <c r="C9459" s="4" t="s">
        <v>10</v>
      </c>
      <c r="D9459" s="4" t="s">
        <v>10</v>
      </c>
      <c r="E9459" s="4" t="s">
        <v>10</v>
      </c>
    </row>
    <row r="9460" spans="1:9">
      <c r="A9460" t="n">
        <v>73077</v>
      </c>
      <c r="B9460" s="73" t="n">
        <v>61</v>
      </c>
      <c r="C9460" s="7" t="n">
        <v>0</v>
      </c>
      <c r="D9460" s="7" t="n">
        <v>15</v>
      </c>
      <c r="E9460" s="7" t="n">
        <v>1000</v>
      </c>
    </row>
    <row r="9461" spans="1:9">
      <c r="A9461" t="s">
        <v>4</v>
      </c>
      <c r="B9461" s="4" t="s">
        <v>5</v>
      </c>
      <c r="C9461" s="4" t="s">
        <v>10</v>
      </c>
      <c r="D9461" s="4" t="s">
        <v>10</v>
      </c>
      <c r="E9461" s="4" t="s">
        <v>10</v>
      </c>
    </row>
    <row r="9462" spans="1:9">
      <c r="A9462" t="n">
        <v>73084</v>
      </c>
      <c r="B9462" s="73" t="n">
        <v>61</v>
      </c>
      <c r="C9462" s="7" t="n">
        <v>7</v>
      </c>
      <c r="D9462" s="7" t="n">
        <v>15</v>
      </c>
      <c r="E9462" s="7" t="n">
        <v>1000</v>
      </c>
    </row>
    <row r="9463" spans="1:9">
      <c r="A9463" t="s">
        <v>4</v>
      </c>
      <c r="B9463" s="4" t="s">
        <v>5</v>
      </c>
      <c r="C9463" s="4" t="s">
        <v>10</v>
      </c>
      <c r="D9463" s="4" t="s">
        <v>10</v>
      </c>
      <c r="E9463" s="4" t="s">
        <v>10</v>
      </c>
    </row>
    <row r="9464" spans="1:9">
      <c r="A9464" t="n">
        <v>73091</v>
      </c>
      <c r="B9464" s="73" t="n">
        <v>61</v>
      </c>
      <c r="C9464" s="7" t="n">
        <v>16</v>
      </c>
      <c r="D9464" s="7" t="n">
        <v>15</v>
      </c>
      <c r="E9464" s="7" t="n">
        <v>1000</v>
      </c>
    </row>
    <row r="9465" spans="1:9">
      <c r="A9465" t="s">
        <v>4</v>
      </c>
      <c r="B9465" s="4" t="s">
        <v>5</v>
      </c>
      <c r="C9465" s="4" t="s">
        <v>10</v>
      </c>
      <c r="D9465" s="4" t="s">
        <v>24</v>
      </c>
      <c r="E9465" s="4" t="s">
        <v>24</v>
      </c>
      <c r="F9465" s="4" t="s">
        <v>24</v>
      </c>
      <c r="G9465" s="4" t="s">
        <v>24</v>
      </c>
    </row>
    <row r="9466" spans="1:9">
      <c r="A9466" t="n">
        <v>73098</v>
      </c>
      <c r="B9466" s="51" t="n">
        <v>46</v>
      </c>
      <c r="C9466" s="7" t="n">
        <v>16</v>
      </c>
      <c r="D9466" s="7" t="n">
        <v>-75.4199981689453</v>
      </c>
      <c r="E9466" s="7" t="n">
        <v>-1.1599999666214</v>
      </c>
      <c r="F9466" s="7" t="n">
        <v>128.570007324219</v>
      </c>
      <c r="G9466" s="7" t="n">
        <v>104.199996948242</v>
      </c>
    </row>
    <row r="9467" spans="1:9">
      <c r="A9467" t="s">
        <v>4</v>
      </c>
      <c r="B9467" s="4" t="s">
        <v>5</v>
      </c>
      <c r="C9467" s="4" t="s">
        <v>10</v>
      </c>
      <c r="D9467" s="4" t="s">
        <v>14</v>
      </c>
    </row>
    <row r="9468" spans="1:9">
      <c r="A9468" t="n">
        <v>73117</v>
      </c>
      <c r="B9468" s="76" t="n">
        <v>56</v>
      </c>
      <c r="C9468" s="7" t="n">
        <v>15</v>
      </c>
      <c r="D9468" s="7" t="n">
        <v>0</v>
      </c>
    </row>
    <row r="9469" spans="1:9">
      <c r="A9469" t="s">
        <v>4</v>
      </c>
      <c r="B9469" s="4" t="s">
        <v>5</v>
      </c>
      <c r="C9469" s="4" t="s">
        <v>14</v>
      </c>
      <c r="D9469" s="4" t="s">
        <v>10</v>
      </c>
      <c r="E9469" s="4" t="s">
        <v>6</v>
      </c>
    </row>
    <row r="9470" spans="1:9">
      <c r="A9470" t="n">
        <v>73121</v>
      </c>
      <c r="B9470" s="57" t="n">
        <v>51</v>
      </c>
      <c r="C9470" s="7" t="n">
        <v>4</v>
      </c>
      <c r="D9470" s="7" t="n">
        <v>4</v>
      </c>
      <c r="E9470" s="7" t="s">
        <v>554</v>
      </c>
    </row>
    <row r="9471" spans="1:9">
      <c r="A9471" t="s">
        <v>4</v>
      </c>
      <c r="B9471" s="4" t="s">
        <v>5</v>
      </c>
      <c r="C9471" s="4" t="s">
        <v>10</v>
      </c>
    </row>
    <row r="9472" spans="1:9">
      <c r="A9472" t="n">
        <v>73136</v>
      </c>
      <c r="B9472" s="41" t="n">
        <v>16</v>
      </c>
      <c r="C9472" s="7" t="n">
        <v>0</v>
      </c>
    </row>
    <row r="9473" spans="1:7">
      <c r="A9473" t="s">
        <v>4</v>
      </c>
      <c r="B9473" s="4" t="s">
        <v>5</v>
      </c>
      <c r="C9473" s="4" t="s">
        <v>10</v>
      </c>
      <c r="D9473" s="4" t="s">
        <v>14</v>
      </c>
      <c r="E9473" s="4" t="s">
        <v>9</v>
      </c>
      <c r="F9473" s="4" t="s">
        <v>50</v>
      </c>
      <c r="G9473" s="4" t="s">
        <v>14</v>
      </c>
      <c r="H9473" s="4" t="s">
        <v>14</v>
      </c>
    </row>
    <row r="9474" spans="1:7">
      <c r="A9474" t="n">
        <v>73139</v>
      </c>
      <c r="B9474" s="58" t="n">
        <v>26</v>
      </c>
      <c r="C9474" s="7" t="n">
        <v>4</v>
      </c>
      <c r="D9474" s="7" t="n">
        <v>17</v>
      </c>
      <c r="E9474" s="7" t="n">
        <v>7341</v>
      </c>
      <c r="F9474" s="7" t="s">
        <v>631</v>
      </c>
      <c r="G9474" s="7" t="n">
        <v>2</v>
      </c>
      <c r="H9474" s="7" t="n">
        <v>0</v>
      </c>
    </row>
    <row r="9475" spans="1:7">
      <c r="A9475" t="s">
        <v>4</v>
      </c>
      <c r="B9475" s="4" t="s">
        <v>5</v>
      </c>
    </row>
    <row r="9476" spans="1:7">
      <c r="A9476" t="n">
        <v>73156</v>
      </c>
      <c r="B9476" s="33" t="n">
        <v>28</v>
      </c>
    </row>
    <row r="9477" spans="1:7">
      <c r="A9477" t="s">
        <v>4</v>
      </c>
      <c r="B9477" s="4" t="s">
        <v>5</v>
      </c>
      <c r="C9477" s="4" t="s">
        <v>14</v>
      </c>
      <c r="D9477" s="4" t="s">
        <v>10</v>
      </c>
      <c r="E9477" s="4" t="s">
        <v>6</v>
      </c>
    </row>
    <row r="9478" spans="1:7">
      <c r="A9478" t="n">
        <v>73157</v>
      </c>
      <c r="B9478" s="57" t="n">
        <v>51</v>
      </c>
      <c r="C9478" s="7" t="n">
        <v>4</v>
      </c>
      <c r="D9478" s="7" t="n">
        <v>7</v>
      </c>
      <c r="E9478" s="7" t="s">
        <v>632</v>
      </c>
    </row>
    <row r="9479" spans="1:7">
      <c r="A9479" t="s">
        <v>4</v>
      </c>
      <c r="B9479" s="4" t="s">
        <v>5</v>
      </c>
      <c r="C9479" s="4" t="s">
        <v>10</v>
      </c>
    </row>
    <row r="9480" spans="1:7">
      <c r="A9480" t="n">
        <v>73170</v>
      </c>
      <c r="B9480" s="41" t="n">
        <v>16</v>
      </c>
      <c r="C9480" s="7" t="n">
        <v>0</v>
      </c>
    </row>
    <row r="9481" spans="1:7">
      <c r="A9481" t="s">
        <v>4</v>
      </c>
      <c r="B9481" s="4" t="s">
        <v>5</v>
      </c>
      <c r="C9481" s="4" t="s">
        <v>10</v>
      </c>
      <c r="D9481" s="4" t="s">
        <v>14</v>
      </c>
      <c r="E9481" s="4" t="s">
        <v>9</v>
      </c>
      <c r="F9481" s="4" t="s">
        <v>50</v>
      </c>
      <c r="G9481" s="4" t="s">
        <v>14</v>
      </c>
      <c r="H9481" s="4" t="s">
        <v>14</v>
      </c>
    </row>
    <row r="9482" spans="1:7">
      <c r="A9482" t="n">
        <v>73173</v>
      </c>
      <c r="B9482" s="58" t="n">
        <v>26</v>
      </c>
      <c r="C9482" s="7" t="n">
        <v>7</v>
      </c>
      <c r="D9482" s="7" t="n">
        <v>17</v>
      </c>
      <c r="E9482" s="7" t="n">
        <v>4347</v>
      </c>
      <c r="F9482" s="7" t="s">
        <v>633</v>
      </c>
      <c r="G9482" s="7" t="n">
        <v>2</v>
      </c>
      <c r="H9482" s="7" t="n">
        <v>0</v>
      </c>
    </row>
    <row r="9483" spans="1:7">
      <c r="A9483" t="s">
        <v>4</v>
      </c>
      <c r="B9483" s="4" t="s">
        <v>5</v>
      </c>
    </row>
    <row r="9484" spans="1:7">
      <c r="A9484" t="n">
        <v>73207</v>
      </c>
      <c r="B9484" s="33" t="n">
        <v>28</v>
      </c>
    </row>
    <row r="9485" spans="1:7">
      <c r="A9485" t="s">
        <v>4</v>
      </c>
      <c r="B9485" s="4" t="s">
        <v>5</v>
      </c>
      <c r="C9485" s="4" t="s">
        <v>14</v>
      </c>
      <c r="D9485" s="4" t="s">
        <v>10</v>
      </c>
      <c r="E9485" s="4" t="s">
        <v>6</v>
      </c>
    </row>
    <row r="9486" spans="1:7">
      <c r="A9486" t="n">
        <v>73208</v>
      </c>
      <c r="B9486" s="57" t="n">
        <v>51</v>
      </c>
      <c r="C9486" s="7" t="n">
        <v>4</v>
      </c>
      <c r="D9486" s="7" t="n">
        <v>16</v>
      </c>
      <c r="E9486" s="7" t="s">
        <v>634</v>
      </c>
    </row>
    <row r="9487" spans="1:7">
      <c r="A9487" t="s">
        <v>4</v>
      </c>
      <c r="B9487" s="4" t="s">
        <v>5</v>
      </c>
      <c r="C9487" s="4" t="s">
        <v>10</v>
      </c>
    </row>
    <row r="9488" spans="1:7">
      <c r="A9488" t="n">
        <v>73221</v>
      </c>
      <c r="B9488" s="41" t="n">
        <v>16</v>
      </c>
      <c r="C9488" s="7" t="n">
        <v>0</v>
      </c>
    </row>
    <row r="9489" spans="1:8">
      <c r="A9489" t="s">
        <v>4</v>
      </c>
      <c r="B9489" s="4" t="s">
        <v>5</v>
      </c>
      <c r="C9489" s="4" t="s">
        <v>10</v>
      </c>
      <c r="D9489" s="4" t="s">
        <v>14</v>
      </c>
      <c r="E9489" s="4" t="s">
        <v>9</v>
      </c>
      <c r="F9489" s="4" t="s">
        <v>50</v>
      </c>
      <c r="G9489" s="4" t="s">
        <v>14</v>
      </c>
      <c r="H9489" s="4" t="s">
        <v>14</v>
      </c>
    </row>
    <row r="9490" spans="1:8">
      <c r="A9490" t="n">
        <v>73224</v>
      </c>
      <c r="B9490" s="58" t="n">
        <v>26</v>
      </c>
      <c r="C9490" s="7" t="n">
        <v>16</v>
      </c>
      <c r="D9490" s="7" t="n">
        <v>17</v>
      </c>
      <c r="E9490" s="7" t="n">
        <v>14347</v>
      </c>
      <c r="F9490" s="7" t="s">
        <v>635</v>
      </c>
      <c r="G9490" s="7" t="n">
        <v>2</v>
      </c>
      <c r="H9490" s="7" t="n">
        <v>0</v>
      </c>
    </row>
    <row r="9491" spans="1:8">
      <c r="A9491" t="s">
        <v>4</v>
      </c>
      <c r="B9491" s="4" t="s">
        <v>5</v>
      </c>
    </row>
    <row r="9492" spans="1:8">
      <c r="A9492" t="n">
        <v>73311</v>
      </c>
      <c r="B9492" s="33" t="n">
        <v>28</v>
      </c>
    </row>
    <row r="9493" spans="1:8">
      <c r="A9493" t="s">
        <v>4</v>
      </c>
      <c r="B9493" s="4" t="s">
        <v>5</v>
      </c>
      <c r="C9493" s="4" t="s">
        <v>14</v>
      </c>
      <c r="D9493" s="4" t="s">
        <v>10</v>
      </c>
      <c r="E9493" s="4" t="s">
        <v>6</v>
      </c>
    </row>
    <row r="9494" spans="1:8">
      <c r="A9494" t="n">
        <v>73312</v>
      </c>
      <c r="B9494" s="57" t="n">
        <v>51</v>
      </c>
      <c r="C9494" s="7" t="n">
        <v>4</v>
      </c>
      <c r="D9494" s="7" t="n">
        <v>0</v>
      </c>
      <c r="E9494" s="7" t="s">
        <v>533</v>
      </c>
    </row>
    <row r="9495" spans="1:8">
      <c r="A9495" t="s">
        <v>4</v>
      </c>
      <c r="B9495" s="4" t="s">
        <v>5</v>
      </c>
      <c r="C9495" s="4" t="s">
        <v>10</v>
      </c>
    </row>
    <row r="9496" spans="1:8">
      <c r="A9496" t="n">
        <v>73325</v>
      </c>
      <c r="B9496" s="41" t="n">
        <v>16</v>
      </c>
      <c r="C9496" s="7" t="n">
        <v>0</v>
      </c>
    </row>
    <row r="9497" spans="1:8">
      <c r="A9497" t="s">
        <v>4</v>
      </c>
      <c r="B9497" s="4" t="s">
        <v>5</v>
      </c>
      <c r="C9497" s="4" t="s">
        <v>10</v>
      </c>
      <c r="D9497" s="4" t="s">
        <v>14</v>
      </c>
      <c r="E9497" s="4" t="s">
        <v>9</v>
      </c>
      <c r="F9497" s="4" t="s">
        <v>50</v>
      </c>
      <c r="G9497" s="4" t="s">
        <v>14</v>
      </c>
      <c r="H9497" s="4" t="s">
        <v>14</v>
      </c>
    </row>
    <row r="9498" spans="1:8">
      <c r="A9498" t="n">
        <v>73328</v>
      </c>
      <c r="B9498" s="58" t="n">
        <v>26</v>
      </c>
      <c r="C9498" s="7" t="n">
        <v>0</v>
      </c>
      <c r="D9498" s="7" t="n">
        <v>17</v>
      </c>
      <c r="E9498" s="7" t="n">
        <v>52521</v>
      </c>
      <c r="F9498" s="7" t="s">
        <v>636</v>
      </c>
      <c r="G9498" s="7" t="n">
        <v>2</v>
      </c>
      <c r="H9498" s="7" t="n">
        <v>0</v>
      </c>
    </row>
    <row r="9499" spans="1:8">
      <c r="A9499" t="s">
        <v>4</v>
      </c>
      <c r="B9499" s="4" t="s">
        <v>5</v>
      </c>
    </row>
    <row r="9500" spans="1:8">
      <c r="A9500" t="n">
        <v>73383</v>
      </c>
      <c r="B9500" s="33" t="n">
        <v>28</v>
      </c>
    </row>
    <row r="9501" spans="1:8">
      <c r="A9501" t="s">
        <v>4</v>
      </c>
      <c r="B9501" s="4" t="s">
        <v>5</v>
      </c>
      <c r="C9501" s="4" t="s">
        <v>10</v>
      </c>
      <c r="D9501" s="4" t="s">
        <v>14</v>
      </c>
    </row>
    <row r="9502" spans="1:8">
      <c r="A9502" t="n">
        <v>73384</v>
      </c>
      <c r="B9502" s="68" t="n">
        <v>67</v>
      </c>
      <c r="C9502" s="7" t="n">
        <v>15</v>
      </c>
      <c r="D9502" s="7" t="n">
        <v>2</v>
      </c>
    </row>
    <row r="9503" spans="1:8">
      <c r="A9503" t="s">
        <v>4</v>
      </c>
      <c r="B9503" s="4" t="s">
        <v>5</v>
      </c>
      <c r="C9503" s="4" t="s">
        <v>14</v>
      </c>
      <c r="D9503" s="4" t="s">
        <v>10</v>
      </c>
      <c r="E9503" s="4" t="s">
        <v>6</v>
      </c>
    </row>
    <row r="9504" spans="1:8">
      <c r="A9504" t="n">
        <v>73388</v>
      </c>
      <c r="B9504" s="57" t="n">
        <v>51</v>
      </c>
      <c r="C9504" s="7" t="n">
        <v>4</v>
      </c>
      <c r="D9504" s="7" t="n">
        <v>15</v>
      </c>
      <c r="E9504" s="7" t="s">
        <v>435</v>
      </c>
    </row>
    <row r="9505" spans="1:8">
      <c r="A9505" t="s">
        <v>4</v>
      </c>
      <c r="B9505" s="4" t="s">
        <v>5</v>
      </c>
      <c r="C9505" s="4" t="s">
        <v>10</v>
      </c>
    </row>
    <row r="9506" spans="1:8">
      <c r="A9506" t="n">
        <v>73402</v>
      </c>
      <c r="B9506" s="41" t="n">
        <v>16</v>
      </c>
      <c r="C9506" s="7" t="n">
        <v>0</v>
      </c>
    </row>
    <row r="9507" spans="1:8">
      <c r="A9507" t="s">
        <v>4</v>
      </c>
      <c r="B9507" s="4" t="s">
        <v>5</v>
      </c>
      <c r="C9507" s="4" t="s">
        <v>10</v>
      </c>
      <c r="D9507" s="4" t="s">
        <v>14</v>
      </c>
      <c r="E9507" s="4" t="s">
        <v>9</v>
      </c>
      <c r="F9507" s="4" t="s">
        <v>50</v>
      </c>
      <c r="G9507" s="4" t="s">
        <v>14</v>
      </c>
      <c r="H9507" s="4" t="s">
        <v>14</v>
      </c>
    </row>
    <row r="9508" spans="1:8">
      <c r="A9508" t="n">
        <v>73405</v>
      </c>
      <c r="B9508" s="58" t="n">
        <v>26</v>
      </c>
      <c r="C9508" s="7" t="n">
        <v>15</v>
      </c>
      <c r="D9508" s="7" t="n">
        <v>17</v>
      </c>
      <c r="E9508" s="7" t="n">
        <v>15305</v>
      </c>
      <c r="F9508" s="7" t="s">
        <v>637</v>
      </c>
      <c r="G9508" s="7" t="n">
        <v>2</v>
      </c>
      <c r="H9508" s="7" t="n">
        <v>0</v>
      </c>
    </row>
    <row r="9509" spans="1:8">
      <c r="A9509" t="s">
        <v>4</v>
      </c>
      <c r="B9509" s="4" t="s">
        <v>5</v>
      </c>
    </row>
    <row r="9510" spans="1:8">
      <c r="A9510" t="n">
        <v>73437</v>
      </c>
      <c r="B9510" s="33" t="n">
        <v>28</v>
      </c>
    </row>
    <row r="9511" spans="1:8">
      <c r="A9511" t="s">
        <v>4</v>
      </c>
      <c r="B9511" s="4" t="s">
        <v>5</v>
      </c>
      <c r="C9511" s="4" t="s">
        <v>10</v>
      </c>
      <c r="D9511" s="4" t="s">
        <v>14</v>
      </c>
    </row>
    <row r="9512" spans="1:8">
      <c r="A9512" t="n">
        <v>73438</v>
      </c>
      <c r="B9512" s="69" t="n">
        <v>89</v>
      </c>
      <c r="C9512" s="7" t="n">
        <v>65533</v>
      </c>
      <c r="D9512" s="7" t="n">
        <v>1</v>
      </c>
    </row>
    <row r="9513" spans="1:8">
      <c r="A9513" t="s">
        <v>4</v>
      </c>
      <c r="B9513" s="4" t="s">
        <v>5</v>
      </c>
      <c r="C9513" s="4" t="s">
        <v>14</v>
      </c>
      <c r="D9513" s="4" t="s">
        <v>10</v>
      </c>
      <c r="E9513" s="4" t="s">
        <v>24</v>
      </c>
    </row>
    <row r="9514" spans="1:8">
      <c r="A9514" t="n">
        <v>73442</v>
      </c>
      <c r="B9514" s="37" t="n">
        <v>58</v>
      </c>
      <c r="C9514" s="7" t="n">
        <v>101</v>
      </c>
      <c r="D9514" s="7" t="n">
        <v>500</v>
      </c>
      <c r="E9514" s="7" t="n">
        <v>1</v>
      </c>
    </row>
    <row r="9515" spans="1:8">
      <c r="A9515" t="s">
        <v>4</v>
      </c>
      <c r="B9515" s="4" t="s">
        <v>5</v>
      </c>
      <c r="C9515" s="4" t="s">
        <v>14</v>
      </c>
      <c r="D9515" s="4" t="s">
        <v>10</v>
      </c>
    </row>
    <row r="9516" spans="1:8">
      <c r="A9516" t="n">
        <v>73450</v>
      </c>
      <c r="B9516" s="37" t="n">
        <v>58</v>
      </c>
      <c r="C9516" s="7" t="n">
        <v>254</v>
      </c>
      <c r="D9516" s="7" t="n">
        <v>0</v>
      </c>
    </row>
    <row r="9517" spans="1:8">
      <c r="A9517" t="s">
        <v>4</v>
      </c>
      <c r="B9517" s="4" t="s">
        <v>5</v>
      </c>
      <c r="C9517" s="4" t="s">
        <v>14</v>
      </c>
      <c r="D9517" s="4" t="s">
        <v>14</v>
      </c>
      <c r="E9517" s="4" t="s">
        <v>24</v>
      </c>
      <c r="F9517" s="4" t="s">
        <v>24</v>
      </c>
      <c r="G9517" s="4" t="s">
        <v>24</v>
      </c>
      <c r="H9517" s="4" t="s">
        <v>10</v>
      </c>
    </row>
    <row r="9518" spans="1:8">
      <c r="A9518" t="n">
        <v>73454</v>
      </c>
      <c r="B9518" s="66" t="n">
        <v>45</v>
      </c>
      <c r="C9518" s="7" t="n">
        <v>2</v>
      </c>
      <c r="D9518" s="7" t="n">
        <v>3</v>
      </c>
      <c r="E9518" s="7" t="n">
        <v>-72.9599990844727</v>
      </c>
      <c r="F9518" s="7" t="n">
        <v>0.00999999977648258</v>
      </c>
      <c r="G9518" s="7" t="n">
        <v>130.630004882813</v>
      </c>
      <c r="H9518" s="7" t="n">
        <v>0</v>
      </c>
    </row>
    <row r="9519" spans="1:8">
      <c r="A9519" t="s">
        <v>4</v>
      </c>
      <c r="B9519" s="4" t="s">
        <v>5</v>
      </c>
      <c r="C9519" s="4" t="s">
        <v>14</v>
      </c>
      <c r="D9519" s="4" t="s">
        <v>14</v>
      </c>
      <c r="E9519" s="4" t="s">
        <v>24</v>
      </c>
      <c r="F9519" s="4" t="s">
        <v>24</v>
      </c>
      <c r="G9519" s="4" t="s">
        <v>24</v>
      </c>
      <c r="H9519" s="4" t="s">
        <v>10</v>
      </c>
      <c r="I9519" s="4" t="s">
        <v>14</v>
      </c>
    </row>
    <row r="9520" spans="1:8">
      <c r="A9520" t="n">
        <v>73471</v>
      </c>
      <c r="B9520" s="66" t="n">
        <v>45</v>
      </c>
      <c r="C9520" s="7" t="n">
        <v>4</v>
      </c>
      <c r="D9520" s="7" t="n">
        <v>3</v>
      </c>
      <c r="E9520" s="7" t="n">
        <v>350.5</v>
      </c>
      <c r="F9520" s="7" t="n">
        <v>155.919998168945</v>
      </c>
      <c r="G9520" s="7" t="n">
        <v>356</v>
      </c>
      <c r="H9520" s="7" t="n">
        <v>0</v>
      </c>
      <c r="I9520" s="7" t="n">
        <v>0</v>
      </c>
    </row>
    <row r="9521" spans="1:9">
      <c r="A9521" t="s">
        <v>4</v>
      </c>
      <c r="B9521" s="4" t="s">
        <v>5</v>
      </c>
      <c r="C9521" s="4" t="s">
        <v>14</v>
      </c>
      <c r="D9521" s="4" t="s">
        <v>14</v>
      </c>
      <c r="E9521" s="4" t="s">
        <v>24</v>
      </c>
      <c r="F9521" s="4" t="s">
        <v>10</v>
      </c>
    </row>
    <row r="9522" spans="1:9">
      <c r="A9522" t="n">
        <v>73489</v>
      </c>
      <c r="B9522" s="66" t="n">
        <v>45</v>
      </c>
      <c r="C9522" s="7" t="n">
        <v>5</v>
      </c>
      <c r="D9522" s="7" t="n">
        <v>3</v>
      </c>
      <c r="E9522" s="7" t="n">
        <v>1.10000002384186</v>
      </c>
      <c r="F9522" s="7" t="n">
        <v>0</v>
      </c>
    </row>
    <row r="9523" spans="1:9">
      <c r="A9523" t="s">
        <v>4</v>
      </c>
      <c r="B9523" s="4" t="s">
        <v>5</v>
      </c>
      <c r="C9523" s="4" t="s">
        <v>14</v>
      </c>
      <c r="D9523" s="4" t="s">
        <v>14</v>
      </c>
      <c r="E9523" s="4" t="s">
        <v>24</v>
      </c>
      <c r="F9523" s="4" t="s">
        <v>10</v>
      </c>
    </row>
    <row r="9524" spans="1:9">
      <c r="A9524" t="n">
        <v>73498</v>
      </c>
      <c r="B9524" s="66" t="n">
        <v>45</v>
      </c>
      <c r="C9524" s="7" t="n">
        <v>11</v>
      </c>
      <c r="D9524" s="7" t="n">
        <v>3</v>
      </c>
      <c r="E9524" s="7" t="n">
        <v>36.4000015258789</v>
      </c>
      <c r="F9524" s="7" t="n">
        <v>0</v>
      </c>
    </row>
    <row r="9525" spans="1:9">
      <c r="A9525" t="s">
        <v>4</v>
      </c>
      <c r="B9525" s="4" t="s">
        <v>5</v>
      </c>
      <c r="C9525" s="4" t="s">
        <v>14</v>
      </c>
      <c r="D9525" s="4" t="s">
        <v>14</v>
      </c>
      <c r="E9525" s="4" t="s">
        <v>24</v>
      </c>
      <c r="F9525" s="4" t="s">
        <v>24</v>
      </c>
      <c r="G9525" s="4" t="s">
        <v>24</v>
      </c>
      <c r="H9525" s="4" t="s">
        <v>10</v>
      </c>
    </row>
    <row r="9526" spans="1:9">
      <c r="A9526" t="n">
        <v>73507</v>
      </c>
      <c r="B9526" s="66" t="n">
        <v>45</v>
      </c>
      <c r="C9526" s="7" t="n">
        <v>2</v>
      </c>
      <c r="D9526" s="7" t="n">
        <v>3</v>
      </c>
      <c r="E9526" s="7" t="n">
        <v>-72.9599990844727</v>
      </c>
      <c r="F9526" s="7" t="n">
        <v>0.239999994635582</v>
      </c>
      <c r="G9526" s="7" t="n">
        <v>130.630004882813</v>
      </c>
      <c r="H9526" s="7" t="n">
        <v>6000</v>
      </c>
    </row>
    <row r="9527" spans="1:9">
      <c r="A9527" t="s">
        <v>4</v>
      </c>
      <c r="B9527" s="4" t="s">
        <v>5</v>
      </c>
      <c r="C9527" s="4" t="s">
        <v>14</v>
      </c>
      <c r="D9527" s="4" t="s">
        <v>14</v>
      </c>
      <c r="E9527" s="4" t="s">
        <v>24</v>
      </c>
      <c r="F9527" s="4" t="s">
        <v>24</v>
      </c>
      <c r="G9527" s="4" t="s">
        <v>24</v>
      </c>
      <c r="H9527" s="4" t="s">
        <v>10</v>
      </c>
      <c r="I9527" s="4" t="s">
        <v>14</v>
      </c>
    </row>
    <row r="9528" spans="1:9">
      <c r="A9528" t="n">
        <v>73524</v>
      </c>
      <c r="B9528" s="66" t="n">
        <v>45</v>
      </c>
      <c r="C9528" s="7" t="n">
        <v>4</v>
      </c>
      <c r="D9528" s="7" t="n">
        <v>3</v>
      </c>
      <c r="E9528" s="7" t="n">
        <v>351.399993896484</v>
      </c>
      <c r="F9528" s="7" t="n">
        <v>233.789993286133</v>
      </c>
      <c r="G9528" s="7" t="n">
        <v>356</v>
      </c>
      <c r="H9528" s="7" t="n">
        <v>6000</v>
      </c>
      <c r="I9528" s="7" t="n">
        <v>1</v>
      </c>
    </row>
    <row r="9529" spans="1:9">
      <c r="A9529" t="s">
        <v>4</v>
      </c>
      <c r="B9529" s="4" t="s">
        <v>5</v>
      </c>
      <c r="C9529" s="4" t="s">
        <v>14</v>
      </c>
      <c r="D9529" s="4" t="s">
        <v>14</v>
      </c>
      <c r="E9529" s="4" t="s">
        <v>24</v>
      </c>
      <c r="F9529" s="4" t="s">
        <v>10</v>
      </c>
    </row>
    <row r="9530" spans="1:9">
      <c r="A9530" t="n">
        <v>73542</v>
      </c>
      <c r="B9530" s="66" t="n">
        <v>45</v>
      </c>
      <c r="C9530" s="7" t="n">
        <v>5</v>
      </c>
      <c r="D9530" s="7" t="n">
        <v>3</v>
      </c>
      <c r="E9530" s="7" t="n">
        <v>1.10000002384186</v>
      </c>
      <c r="F9530" s="7" t="n">
        <v>6000</v>
      </c>
    </row>
    <row r="9531" spans="1:9">
      <c r="A9531" t="s">
        <v>4</v>
      </c>
      <c r="B9531" s="4" t="s">
        <v>5</v>
      </c>
      <c r="C9531" s="4" t="s">
        <v>14</v>
      </c>
      <c r="D9531" s="4" t="s">
        <v>14</v>
      </c>
      <c r="E9531" s="4" t="s">
        <v>24</v>
      </c>
      <c r="F9531" s="4" t="s">
        <v>10</v>
      </c>
    </row>
    <row r="9532" spans="1:9">
      <c r="A9532" t="n">
        <v>73551</v>
      </c>
      <c r="B9532" s="66" t="n">
        <v>45</v>
      </c>
      <c r="C9532" s="7" t="n">
        <v>11</v>
      </c>
      <c r="D9532" s="7" t="n">
        <v>3</v>
      </c>
      <c r="E9532" s="7" t="n">
        <v>36.4000015258789</v>
      </c>
      <c r="F9532" s="7" t="n">
        <v>6000</v>
      </c>
    </row>
    <row r="9533" spans="1:9">
      <c r="A9533" t="s">
        <v>4</v>
      </c>
      <c r="B9533" s="4" t="s">
        <v>5</v>
      </c>
      <c r="C9533" s="4" t="s">
        <v>14</v>
      </c>
    </row>
    <row r="9534" spans="1:9">
      <c r="A9534" t="n">
        <v>73560</v>
      </c>
      <c r="B9534" s="72" t="n">
        <v>116</v>
      </c>
      <c r="C9534" s="7" t="n">
        <v>0</v>
      </c>
    </row>
    <row r="9535" spans="1:9">
      <c r="A9535" t="s">
        <v>4</v>
      </c>
      <c r="B9535" s="4" t="s">
        <v>5</v>
      </c>
      <c r="C9535" s="4" t="s">
        <v>14</v>
      </c>
      <c r="D9535" s="4" t="s">
        <v>10</v>
      </c>
    </row>
    <row r="9536" spans="1:9">
      <c r="A9536" t="n">
        <v>73562</v>
      </c>
      <c r="B9536" s="72" t="n">
        <v>116</v>
      </c>
      <c r="C9536" s="7" t="n">
        <v>2</v>
      </c>
      <c r="D9536" s="7" t="n">
        <v>1</v>
      </c>
    </row>
    <row r="9537" spans="1:9">
      <c r="A9537" t="s">
        <v>4</v>
      </c>
      <c r="B9537" s="4" t="s">
        <v>5</v>
      </c>
      <c r="C9537" s="4" t="s">
        <v>14</v>
      </c>
      <c r="D9537" s="4" t="s">
        <v>9</v>
      </c>
    </row>
    <row r="9538" spans="1:9">
      <c r="A9538" t="n">
        <v>73566</v>
      </c>
      <c r="B9538" s="72" t="n">
        <v>116</v>
      </c>
      <c r="C9538" s="7" t="n">
        <v>5</v>
      </c>
      <c r="D9538" s="7" t="n">
        <v>1125515264</v>
      </c>
    </row>
    <row r="9539" spans="1:9">
      <c r="A9539" t="s">
        <v>4</v>
      </c>
      <c r="B9539" s="4" t="s">
        <v>5</v>
      </c>
      <c r="C9539" s="4" t="s">
        <v>14</v>
      </c>
      <c r="D9539" s="4" t="s">
        <v>10</v>
      </c>
    </row>
    <row r="9540" spans="1:9">
      <c r="A9540" t="n">
        <v>73572</v>
      </c>
      <c r="B9540" s="72" t="n">
        <v>116</v>
      </c>
      <c r="C9540" s="7" t="n">
        <v>6</v>
      </c>
      <c r="D9540" s="7" t="n">
        <v>1</v>
      </c>
    </row>
    <row r="9541" spans="1:9">
      <c r="A9541" t="s">
        <v>4</v>
      </c>
      <c r="B9541" s="4" t="s">
        <v>5</v>
      </c>
      <c r="C9541" s="4" t="s">
        <v>10</v>
      </c>
      <c r="D9541" s="4" t="s">
        <v>9</v>
      </c>
    </row>
    <row r="9542" spans="1:9">
      <c r="A9542" t="n">
        <v>73576</v>
      </c>
      <c r="B9542" s="52" t="n">
        <v>43</v>
      </c>
      <c r="C9542" s="7" t="n">
        <v>0</v>
      </c>
      <c r="D9542" s="7" t="n">
        <v>128</v>
      </c>
    </row>
    <row r="9543" spans="1:9">
      <c r="A9543" t="s">
        <v>4</v>
      </c>
      <c r="B9543" s="4" t="s">
        <v>5</v>
      </c>
      <c r="C9543" s="4" t="s">
        <v>10</v>
      </c>
      <c r="D9543" s="4" t="s">
        <v>9</v>
      </c>
    </row>
    <row r="9544" spans="1:9">
      <c r="A9544" t="n">
        <v>73583</v>
      </c>
      <c r="B9544" s="52" t="n">
        <v>43</v>
      </c>
      <c r="C9544" s="7" t="n">
        <v>4</v>
      </c>
      <c r="D9544" s="7" t="n">
        <v>128</v>
      </c>
    </row>
    <row r="9545" spans="1:9">
      <c r="A9545" t="s">
        <v>4</v>
      </c>
      <c r="B9545" s="4" t="s">
        <v>5</v>
      </c>
      <c r="C9545" s="4" t="s">
        <v>10</v>
      </c>
      <c r="D9545" s="4" t="s">
        <v>9</v>
      </c>
    </row>
    <row r="9546" spans="1:9">
      <c r="A9546" t="n">
        <v>73590</v>
      </c>
      <c r="B9546" s="52" t="n">
        <v>43</v>
      </c>
      <c r="C9546" s="7" t="n">
        <v>7</v>
      </c>
      <c r="D9546" s="7" t="n">
        <v>128</v>
      </c>
    </row>
    <row r="9547" spans="1:9">
      <c r="A9547" t="s">
        <v>4</v>
      </c>
      <c r="B9547" s="4" t="s">
        <v>5</v>
      </c>
      <c r="C9547" s="4" t="s">
        <v>10</v>
      </c>
      <c r="D9547" s="4" t="s">
        <v>9</v>
      </c>
    </row>
    <row r="9548" spans="1:9">
      <c r="A9548" t="n">
        <v>73597</v>
      </c>
      <c r="B9548" s="52" t="n">
        <v>43</v>
      </c>
      <c r="C9548" s="7" t="n">
        <v>16</v>
      </c>
      <c r="D9548" s="7" t="n">
        <v>128</v>
      </c>
    </row>
    <row r="9549" spans="1:9">
      <c r="A9549" t="s">
        <v>4</v>
      </c>
      <c r="B9549" s="4" t="s">
        <v>5</v>
      </c>
      <c r="C9549" s="4" t="s">
        <v>10</v>
      </c>
      <c r="D9549" s="4" t="s">
        <v>9</v>
      </c>
    </row>
    <row r="9550" spans="1:9">
      <c r="A9550" t="n">
        <v>73604</v>
      </c>
      <c r="B9550" s="52" t="n">
        <v>43</v>
      </c>
      <c r="C9550" s="7" t="n">
        <v>7032</v>
      </c>
      <c r="D9550" s="7" t="n">
        <v>128</v>
      </c>
    </row>
    <row r="9551" spans="1:9">
      <c r="A9551" t="s">
        <v>4</v>
      </c>
      <c r="B9551" s="4" t="s">
        <v>5</v>
      </c>
      <c r="C9551" s="4" t="s">
        <v>14</v>
      </c>
      <c r="D9551" s="4" t="s">
        <v>10</v>
      </c>
    </row>
    <row r="9552" spans="1:9">
      <c r="A9552" t="n">
        <v>73611</v>
      </c>
      <c r="B9552" s="37" t="n">
        <v>58</v>
      </c>
      <c r="C9552" s="7" t="n">
        <v>255</v>
      </c>
      <c r="D9552" s="7" t="n">
        <v>0</v>
      </c>
    </row>
    <row r="9553" spans="1:4">
      <c r="A9553" t="s">
        <v>4</v>
      </c>
      <c r="B9553" s="4" t="s">
        <v>5</v>
      </c>
      <c r="C9553" s="4" t="s">
        <v>10</v>
      </c>
    </row>
    <row r="9554" spans="1:4">
      <c r="A9554" t="n">
        <v>73615</v>
      </c>
      <c r="B9554" s="41" t="n">
        <v>16</v>
      </c>
      <c r="C9554" s="7" t="n">
        <v>2000</v>
      </c>
    </row>
    <row r="9555" spans="1:4">
      <c r="A9555" t="s">
        <v>4</v>
      </c>
      <c r="B9555" s="4" t="s">
        <v>5</v>
      </c>
      <c r="C9555" s="4" t="s">
        <v>10</v>
      </c>
      <c r="D9555" s="4" t="s">
        <v>10</v>
      </c>
      <c r="E9555" s="4" t="s">
        <v>6</v>
      </c>
      <c r="F9555" s="4" t="s">
        <v>14</v>
      </c>
      <c r="G9555" s="4" t="s">
        <v>10</v>
      </c>
    </row>
    <row r="9556" spans="1:4">
      <c r="A9556" t="n">
        <v>73618</v>
      </c>
      <c r="B9556" s="70" t="n">
        <v>80</v>
      </c>
      <c r="C9556" s="7" t="n">
        <v>744</v>
      </c>
      <c r="D9556" s="7" t="n">
        <v>508</v>
      </c>
      <c r="E9556" s="7" t="s">
        <v>638</v>
      </c>
      <c r="F9556" s="7" t="n">
        <v>1</v>
      </c>
      <c r="G9556" s="7" t="n">
        <v>0</v>
      </c>
    </row>
    <row r="9557" spans="1:4">
      <c r="A9557" t="s">
        <v>4</v>
      </c>
      <c r="B9557" s="4" t="s">
        <v>5</v>
      </c>
      <c r="C9557" s="4" t="s">
        <v>10</v>
      </c>
    </row>
    <row r="9558" spans="1:4">
      <c r="A9558" t="n">
        <v>73636</v>
      </c>
      <c r="B9558" s="41" t="n">
        <v>16</v>
      </c>
      <c r="C9558" s="7" t="n">
        <v>4000</v>
      </c>
    </row>
    <row r="9559" spans="1:4">
      <c r="A9559" t="s">
        <v>4</v>
      </c>
      <c r="B9559" s="4" t="s">
        <v>5</v>
      </c>
      <c r="C9559" s="4" t="s">
        <v>14</v>
      </c>
      <c r="D9559" s="4" t="s">
        <v>10</v>
      </c>
      <c r="E9559" s="4" t="s">
        <v>6</v>
      </c>
    </row>
    <row r="9560" spans="1:4">
      <c r="A9560" t="n">
        <v>73639</v>
      </c>
      <c r="B9560" s="57" t="n">
        <v>51</v>
      </c>
      <c r="C9560" s="7" t="n">
        <v>4</v>
      </c>
      <c r="D9560" s="7" t="n">
        <v>15</v>
      </c>
      <c r="E9560" s="7" t="s">
        <v>533</v>
      </c>
    </row>
    <row r="9561" spans="1:4">
      <c r="A9561" t="s">
        <v>4</v>
      </c>
      <c r="B9561" s="4" t="s">
        <v>5</v>
      </c>
      <c r="C9561" s="4" t="s">
        <v>10</v>
      </c>
    </row>
    <row r="9562" spans="1:4">
      <c r="A9562" t="n">
        <v>73652</v>
      </c>
      <c r="B9562" s="41" t="n">
        <v>16</v>
      </c>
      <c r="C9562" s="7" t="n">
        <v>0</v>
      </c>
    </row>
    <row r="9563" spans="1:4">
      <c r="A9563" t="s">
        <v>4</v>
      </c>
      <c r="B9563" s="4" t="s">
        <v>5</v>
      </c>
      <c r="C9563" s="4" t="s">
        <v>10</v>
      </c>
      <c r="D9563" s="4" t="s">
        <v>14</v>
      </c>
      <c r="E9563" s="4" t="s">
        <v>9</v>
      </c>
      <c r="F9563" s="4" t="s">
        <v>50</v>
      </c>
      <c r="G9563" s="4" t="s">
        <v>14</v>
      </c>
      <c r="H9563" s="4" t="s">
        <v>14</v>
      </c>
      <c r="I9563" s="4" t="s">
        <v>14</v>
      </c>
      <c r="J9563" s="4" t="s">
        <v>9</v>
      </c>
      <c r="K9563" s="4" t="s">
        <v>50</v>
      </c>
      <c r="L9563" s="4" t="s">
        <v>14</v>
      </c>
      <c r="M9563" s="4" t="s">
        <v>14</v>
      </c>
      <c r="N9563" s="4" t="s">
        <v>14</v>
      </c>
      <c r="O9563" s="4" t="s">
        <v>9</v>
      </c>
      <c r="P9563" s="4" t="s">
        <v>50</v>
      </c>
      <c r="Q9563" s="4" t="s">
        <v>14</v>
      </c>
      <c r="R9563" s="4" t="s">
        <v>14</v>
      </c>
    </row>
    <row r="9564" spans="1:4">
      <c r="A9564" t="n">
        <v>73655</v>
      </c>
      <c r="B9564" s="58" t="n">
        <v>26</v>
      </c>
      <c r="C9564" s="7" t="n">
        <v>15</v>
      </c>
      <c r="D9564" s="7" t="n">
        <v>17</v>
      </c>
      <c r="E9564" s="7" t="n">
        <v>15306</v>
      </c>
      <c r="F9564" s="7" t="s">
        <v>639</v>
      </c>
      <c r="G9564" s="7" t="n">
        <v>2</v>
      </c>
      <c r="H9564" s="7" t="n">
        <v>3</v>
      </c>
      <c r="I9564" s="7" t="n">
        <v>17</v>
      </c>
      <c r="J9564" s="7" t="n">
        <v>15307</v>
      </c>
      <c r="K9564" s="7" t="s">
        <v>640</v>
      </c>
      <c r="L9564" s="7" t="n">
        <v>2</v>
      </c>
      <c r="M9564" s="7" t="n">
        <v>3</v>
      </c>
      <c r="N9564" s="7" t="n">
        <v>17</v>
      </c>
      <c r="O9564" s="7" t="n">
        <v>15308</v>
      </c>
      <c r="P9564" s="7" t="s">
        <v>641</v>
      </c>
      <c r="Q9564" s="7" t="n">
        <v>2</v>
      </c>
      <c r="R9564" s="7" t="n">
        <v>0</v>
      </c>
    </row>
    <row r="9565" spans="1:4">
      <c r="A9565" t="s">
        <v>4</v>
      </c>
      <c r="B9565" s="4" t="s">
        <v>5</v>
      </c>
    </row>
    <row r="9566" spans="1:4">
      <c r="A9566" t="n">
        <v>73859</v>
      </c>
      <c r="B9566" s="33" t="n">
        <v>28</v>
      </c>
    </row>
    <row r="9567" spans="1:4">
      <c r="A9567" t="s">
        <v>4</v>
      </c>
      <c r="B9567" s="4" t="s">
        <v>5</v>
      </c>
      <c r="C9567" s="4" t="s">
        <v>10</v>
      </c>
      <c r="D9567" s="4" t="s">
        <v>14</v>
      </c>
    </row>
    <row r="9568" spans="1:4">
      <c r="A9568" t="n">
        <v>73860</v>
      </c>
      <c r="B9568" s="69" t="n">
        <v>89</v>
      </c>
      <c r="C9568" s="7" t="n">
        <v>65533</v>
      </c>
      <c r="D9568" s="7" t="n">
        <v>1</v>
      </c>
    </row>
    <row r="9569" spans="1:18">
      <c r="A9569" t="s">
        <v>4</v>
      </c>
      <c r="B9569" s="4" t="s">
        <v>5</v>
      </c>
      <c r="C9569" s="4" t="s">
        <v>14</v>
      </c>
      <c r="D9569" s="4" t="s">
        <v>10</v>
      </c>
      <c r="E9569" s="4" t="s">
        <v>14</v>
      </c>
    </row>
    <row r="9570" spans="1:18">
      <c r="A9570" t="n">
        <v>73864</v>
      </c>
      <c r="B9570" s="14" t="n">
        <v>49</v>
      </c>
      <c r="C9570" s="7" t="n">
        <v>1</v>
      </c>
      <c r="D9570" s="7" t="n">
        <v>4000</v>
      </c>
      <c r="E9570" s="7" t="n">
        <v>0</v>
      </c>
    </row>
    <row r="9571" spans="1:18">
      <c r="A9571" t="s">
        <v>4</v>
      </c>
      <c r="B9571" s="4" t="s">
        <v>5</v>
      </c>
      <c r="C9571" s="4" t="s">
        <v>14</v>
      </c>
      <c r="D9571" s="4" t="s">
        <v>10</v>
      </c>
      <c r="E9571" s="4" t="s">
        <v>10</v>
      </c>
    </row>
    <row r="9572" spans="1:18">
      <c r="A9572" t="n">
        <v>73869</v>
      </c>
      <c r="B9572" s="11" t="n">
        <v>50</v>
      </c>
      <c r="C9572" s="7" t="n">
        <v>1</v>
      </c>
      <c r="D9572" s="7" t="n">
        <v>8060</v>
      </c>
      <c r="E9572" s="7" t="n">
        <v>1000</v>
      </c>
    </row>
    <row r="9573" spans="1:18">
      <c r="A9573" t="s">
        <v>4</v>
      </c>
      <c r="B9573" s="4" t="s">
        <v>5</v>
      </c>
      <c r="C9573" s="4" t="s">
        <v>14</v>
      </c>
      <c r="D9573" s="4" t="s">
        <v>10</v>
      </c>
      <c r="E9573" s="4" t="s">
        <v>24</v>
      </c>
    </row>
    <row r="9574" spans="1:18">
      <c r="A9574" t="n">
        <v>73875</v>
      </c>
      <c r="B9574" s="37" t="n">
        <v>58</v>
      </c>
      <c r="C9574" s="7" t="n">
        <v>0</v>
      </c>
      <c r="D9574" s="7" t="n">
        <v>2000</v>
      </c>
      <c r="E9574" s="7" t="n">
        <v>1</v>
      </c>
    </row>
    <row r="9575" spans="1:18">
      <c r="A9575" t="s">
        <v>4</v>
      </c>
      <c r="B9575" s="4" t="s">
        <v>5</v>
      </c>
      <c r="C9575" s="4" t="s">
        <v>14</v>
      </c>
      <c r="D9575" s="4" t="s">
        <v>10</v>
      </c>
    </row>
    <row r="9576" spans="1:18">
      <c r="A9576" t="n">
        <v>73883</v>
      </c>
      <c r="B9576" s="37" t="n">
        <v>58</v>
      </c>
      <c r="C9576" s="7" t="n">
        <v>255</v>
      </c>
      <c r="D9576" s="7" t="n">
        <v>0</v>
      </c>
    </row>
    <row r="9577" spans="1:18">
      <c r="A9577" t="s">
        <v>4</v>
      </c>
      <c r="B9577" s="4" t="s">
        <v>5</v>
      </c>
      <c r="C9577" s="4" t="s">
        <v>14</v>
      </c>
      <c r="D9577" s="4" t="s">
        <v>14</v>
      </c>
    </row>
    <row r="9578" spans="1:18">
      <c r="A9578" t="n">
        <v>73887</v>
      </c>
      <c r="B9578" s="14" t="n">
        <v>49</v>
      </c>
      <c r="C9578" s="7" t="n">
        <v>2</v>
      </c>
      <c r="D9578" s="7" t="n">
        <v>0</v>
      </c>
    </row>
    <row r="9579" spans="1:18">
      <c r="A9579" t="s">
        <v>4</v>
      </c>
      <c r="B9579" s="4" t="s">
        <v>5</v>
      </c>
      <c r="C9579" s="4" t="s">
        <v>14</v>
      </c>
      <c r="D9579" s="4" t="s">
        <v>14</v>
      </c>
      <c r="E9579" s="4" t="s">
        <v>14</v>
      </c>
      <c r="F9579" s="4" t="s">
        <v>24</v>
      </c>
      <c r="G9579" s="4" t="s">
        <v>24</v>
      </c>
      <c r="H9579" s="4" t="s">
        <v>24</v>
      </c>
      <c r="I9579" s="4" t="s">
        <v>24</v>
      </c>
      <c r="J9579" s="4" t="s">
        <v>24</v>
      </c>
    </row>
    <row r="9580" spans="1:18">
      <c r="A9580" t="n">
        <v>73890</v>
      </c>
      <c r="B9580" s="65" t="n">
        <v>76</v>
      </c>
      <c r="C9580" s="7" t="n">
        <v>0</v>
      </c>
      <c r="D9580" s="7" t="n">
        <v>3</v>
      </c>
      <c r="E9580" s="7" t="n">
        <v>0</v>
      </c>
      <c r="F9580" s="7" t="n">
        <v>1</v>
      </c>
      <c r="G9580" s="7" t="n">
        <v>1</v>
      </c>
      <c r="H9580" s="7" t="n">
        <v>1</v>
      </c>
      <c r="I9580" s="7" t="n">
        <v>1</v>
      </c>
      <c r="J9580" s="7" t="n">
        <v>1000</v>
      </c>
    </row>
    <row r="9581" spans="1:18">
      <c r="A9581" t="s">
        <v>4</v>
      </c>
      <c r="B9581" s="4" t="s">
        <v>5</v>
      </c>
      <c r="C9581" s="4" t="s">
        <v>14</v>
      </c>
      <c r="D9581" s="4" t="s">
        <v>14</v>
      </c>
    </row>
    <row r="9582" spans="1:18">
      <c r="A9582" t="n">
        <v>73914</v>
      </c>
      <c r="B9582" s="71" t="n">
        <v>77</v>
      </c>
      <c r="C9582" s="7" t="n">
        <v>0</v>
      </c>
      <c r="D9582" s="7" t="n">
        <v>3</v>
      </c>
    </row>
    <row r="9583" spans="1:18">
      <c r="A9583" t="s">
        <v>4</v>
      </c>
      <c r="B9583" s="4" t="s">
        <v>5</v>
      </c>
      <c r="C9583" s="4" t="s">
        <v>10</v>
      </c>
    </row>
    <row r="9584" spans="1:18">
      <c r="A9584" t="n">
        <v>73917</v>
      </c>
      <c r="B9584" s="41" t="n">
        <v>16</v>
      </c>
      <c r="C9584" s="7" t="n">
        <v>2500</v>
      </c>
    </row>
    <row r="9585" spans="1:10">
      <c r="A9585" t="s">
        <v>4</v>
      </c>
      <c r="B9585" s="4" t="s">
        <v>5</v>
      </c>
      <c r="C9585" s="4" t="s">
        <v>14</v>
      </c>
      <c r="D9585" s="4" t="s">
        <v>14</v>
      </c>
      <c r="E9585" s="4" t="s">
        <v>14</v>
      </c>
      <c r="F9585" s="4" t="s">
        <v>24</v>
      </c>
      <c r="G9585" s="4" t="s">
        <v>24</v>
      </c>
      <c r="H9585" s="4" t="s">
        <v>24</v>
      </c>
      <c r="I9585" s="4" t="s">
        <v>24</v>
      </c>
      <c r="J9585" s="4" t="s">
        <v>24</v>
      </c>
    </row>
    <row r="9586" spans="1:10">
      <c r="A9586" t="n">
        <v>73920</v>
      </c>
      <c r="B9586" s="65" t="n">
        <v>76</v>
      </c>
      <c r="C9586" s="7" t="n">
        <v>0</v>
      </c>
      <c r="D9586" s="7" t="n">
        <v>3</v>
      </c>
      <c r="E9586" s="7" t="n">
        <v>0</v>
      </c>
      <c r="F9586" s="7" t="n">
        <v>1</v>
      </c>
      <c r="G9586" s="7" t="n">
        <v>1</v>
      </c>
      <c r="H9586" s="7" t="n">
        <v>1</v>
      </c>
      <c r="I9586" s="7" t="n">
        <v>0</v>
      </c>
      <c r="J9586" s="7" t="n">
        <v>1000</v>
      </c>
    </row>
    <row r="9587" spans="1:10">
      <c r="A9587" t="s">
        <v>4</v>
      </c>
      <c r="B9587" s="4" t="s">
        <v>5</v>
      </c>
      <c r="C9587" s="4" t="s">
        <v>14</v>
      </c>
      <c r="D9587" s="4" t="s">
        <v>14</v>
      </c>
    </row>
    <row r="9588" spans="1:10">
      <c r="A9588" t="n">
        <v>73944</v>
      </c>
      <c r="B9588" s="71" t="n">
        <v>77</v>
      </c>
      <c r="C9588" s="7" t="n">
        <v>0</v>
      </c>
      <c r="D9588" s="7" t="n">
        <v>3</v>
      </c>
    </row>
    <row r="9589" spans="1:10">
      <c r="A9589" t="s">
        <v>4</v>
      </c>
      <c r="B9589" s="4" t="s">
        <v>5</v>
      </c>
      <c r="C9589" s="4" t="s">
        <v>6</v>
      </c>
      <c r="D9589" s="4" t="s">
        <v>10</v>
      </c>
    </row>
    <row r="9590" spans="1:10">
      <c r="A9590" t="n">
        <v>73947</v>
      </c>
      <c r="B9590" s="78" t="n">
        <v>29</v>
      </c>
      <c r="C9590" s="7" t="s">
        <v>307</v>
      </c>
      <c r="D9590" s="7" t="n">
        <v>1560</v>
      </c>
    </row>
    <row r="9591" spans="1:10">
      <c r="A9591" t="s">
        <v>4</v>
      </c>
      <c r="B9591" s="4" t="s">
        <v>5</v>
      </c>
      <c r="C9591" s="4" t="s">
        <v>6</v>
      </c>
      <c r="D9591" s="4" t="s">
        <v>10</v>
      </c>
    </row>
    <row r="9592" spans="1:10">
      <c r="A9592" t="n">
        <v>73965</v>
      </c>
      <c r="B9592" s="78" t="n">
        <v>29</v>
      </c>
      <c r="C9592" s="7" t="s">
        <v>310</v>
      </c>
      <c r="D9592" s="7" t="n">
        <v>1561</v>
      </c>
    </row>
    <row r="9593" spans="1:10">
      <c r="A9593" t="s">
        <v>4</v>
      </c>
      <c r="B9593" s="4" t="s">
        <v>5</v>
      </c>
      <c r="C9593" s="4" t="s">
        <v>6</v>
      </c>
      <c r="D9593" s="4" t="s">
        <v>10</v>
      </c>
    </row>
    <row r="9594" spans="1:10">
      <c r="A9594" t="n">
        <v>73983</v>
      </c>
      <c r="B9594" s="78" t="n">
        <v>29</v>
      </c>
      <c r="C9594" s="7" t="s">
        <v>312</v>
      </c>
      <c r="D9594" s="7" t="n">
        <v>1563</v>
      </c>
    </row>
    <row r="9595" spans="1:10">
      <c r="A9595" t="s">
        <v>4</v>
      </c>
      <c r="B9595" s="4" t="s">
        <v>5</v>
      </c>
      <c r="C9595" s="4" t="s">
        <v>6</v>
      </c>
      <c r="D9595" s="4" t="s">
        <v>10</v>
      </c>
    </row>
    <row r="9596" spans="1:10">
      <c r="A9596" t="n">
        <v>74001</v>
      </c>
      <c r="B9596" s="78" t="n">
        <v>29</v>
      </c>
      <c r="C9596" s="7" t="s">
        <v>310</v>
      </c>
      <c r="D9596" s="7" t="n">
        <v>1564</v>
      </c>
    </row>
    <row r="9597" spans="1:10">
      <c r="A9597" t="s">
        <v>4</v>
      </c>
      <c r="B9597" s="4" t="s">
        <v>5</v>
      </c>
      <c r="C9597" s="4" t="s">
        <v>6</v>
      </c>
      <c r="D9597" s="4" t="s">
        <v>10</v>
      </c>
    </row>
    <row r="9598" spans="1:10">
      <c r="A9598" t="n">
        <v>74019</v>
      </c>
      <c r="B9598" s="78" t="n">
        <v>29</v>
      </c>
      <c r="C9598" s="7" t="s">
        <v>312</v>
      </c>
      <c r="D9598" s="7" t="n">
        <v>1565</v>
      </c>
    </row>
    <row r="9599" spans="1:10">
      <c r="A9599" t="s">
        <v>4</v>
      </c>
      <c r="B9599" s="4" t="s">
        <v>5</v>
      </c>
      <c r="C9599" s="4" t="s">
        <v>6</v>
      </c>
      <c r="D9599" s="4" t="s">
        <v>10</v>
      </c>
    </row>
    <row r="9600" spans="1:10">
      <c r="A9600" t="n">
        <v>74037</v>
      </c>
      <c r="B9600" s="78" t="n">
        <v>29</v>
      </c>
      <c r="C9600" s="7" t="s">
        <v>310</v>
      </c>
      <c r="D9600" s="7" t="n">
        <v>1566</v>
      </c>
    </row>
    <row r="9601" spans="1:10">
      <c r="A9601" t="s">
        <v>4</v>
      </c>
      <c r="B9601" s="4" t="s">
        <v>5</v>
      </c>
      <c r="C9601" s="4" t="s">
        <v>6</v>
      </c>
      <c r="D9601" s="4" t="s">
        <v>10</v>
      </c>
    </row>
    <row r="9602" spans="1:10">
      <c r="A9602" t="n">
        <v>74055</v>
      </c>
      <c r="B9602" s="78" t="n">
        <v>29</v>
      </c>
      <c r="C9602" s="7" t="s">
        <v>312</v>
      </c>
      <c r="D9602" s="7" t="n">
        <v>1567</v>
      </c>
    </row>
    <row r="9603" spans="1:10">
      <c r="A9603" t="s">
        <v>4</v>
      </c>
      <c r="B9603" s="4" t="s">
        <v>5</v>
      </c>
      <c r="C9603" s="4" t="s">
        <v>6</v>
      </c>
      <c r="D9603" s="4" t="s">
        <v>10</v>
      </c>
    </row>
    <row r="9604" spans="1:10">
      <c r="A9604" t="n">
        <v>74073</v>
      </c>
      <c r="B9604" s="78" t="n">
        <v>29</v>
      </c>
      <c r="C9604" s="7" t="s">
        <v>495</v>
      </c>
      <c r="D9604" s="7" t="n">
        <v>7008</v>
      </c>
    </row>
    <row r="9605" spans="1:10">
      <c r="A9605" t="s">
        <v>4</v>
      </c>
      <c r="B9605" s="4" t="s">
        <v>5</v>
      </c>
      <c r="C9605" s="4" t="s">
        <v>14</v>
      </c>
    </row>
    <row r="9606" spans="1:10">
      <c r="A9606" t="n">
        <v>74101</v>
      </c>
      <c r="B9606" s="82" t="n">
        <v>78</v>
      </c>
      <c r="C9606" s="7" t="n">
        <v>255</v>
      </c>
    </row>
    <row r="9607" spans="1:10">
      <c r="A9607" t="s">
        <v>4</v>
      </c>
      <c r="B9607" s="4" t="s">
        <v>5</v>
      </c>
      <c r="C9607" s="4" t="s">
        <v>14</v>
      </c>
      <c r="D9607" s="4" t="s">
        <v>10</v>
      </c>
      <c r="E9607" s="4" t="s">
        <v>14</v>
      </c>
    </row>
    <row r="9608" spans="1:10">
      <c r="A9608" t="n">
        <v>74103</v>
      </c>
      <c r="B9608" s="26" t="n">
        <v>39</v>
      </c>
      <c r="C9608" s="7" t="n">
        <v>11</v>
      </c>
      <c r="D9608" s="7" t="n">
        <v>65533</v>
      </c>
      <c r="E9608" s="7" t="n">
        <v>200</v>
      </c>
    </row>
    <row r="9609" spans="1:10">
      <c r="A9609" t="s">
        <v>4</v>
      </c>
      <c r="B9609" s="4" t="s">
        <v>5</v>
      </c>
      <c r="C9609" s="4" t="s">
        <v>14</v>
      </c>
      <c r="D9609" s="4" t="s">
        <v>10</v>
      </c>
      <c r="E9609" s="4" t="s">
        <v>14</v>
      </c>
    </row>
    <row r="9610" spans="1:10">
      <c r="A9610" t="n">
        <v>74108</v>
      </c>
      <c r="B9610" s="26" t="n">
        <v>39</v>
      </c>
      <c r="C9610" s="7" t="n">
        <v>11</v>
      </c>
      <c r="D9610" s="7" t="n">
        <v>65533</v>
      </c>
      <c r="E9610" s="7" t="n">
        <v>201</v>
      </c>
    </row>
    <row r="9611" spans="1:10">
      <c r="A9611" t="s">
        <v>4</v>
      </c>
      <c r="B9611" s="4" t="s">
        <v>5</v>
      </c>
      <c r="C9611" s="4" t="s">
        <v>14</v>
      </c>
      <c r="D9611" s="4" t="s">
        <v>10</v>
      </c>
      <c r="E9611" s="4" t="s">
        <v>14</v>
      </c>
    </row>
    <row r="9612" spans="1:10">
      <c r="A9612" t="n">
        <v>74113</v>
      </c>
      <c r="B9612" s="26" t="n">
        <v>39</v>
      </c>
      <c r="C9612" s="7" t="n">
        <v>11</v>
      </c>
      <c r="D9612" s="7" t="n">
        <v>65533</v>
      </c>
      <c r="E9612" s="7" t="n">
        <v>203</v>
      </c>
    </row>
    <row r="9613" spans="1:10">
      <c r="A9613" t="s">
        <v>4</v>
      </c>
      <c r="B9613" s="4" t="s">
        <v>5</v>
      </c>
      <c r="C9613" s="4" t="s">
        <v>14</v>
      </c>
      <c r="D9613" s="4" t="s">
        <v>10</v>
      </c>
      <c r="E9613" s="4" t="s">
        <v>14</v>
      </c>
    </row>
    <row r="9614" spans="1:10">
      <c r="A9614" t="n">
        <v>74118</v>
      </c>
      <c r="B9614" s="26" t="n">
        <v>39</v>
      </c>
      <c r="C9614" s="7" t="n">
        <v>11</v>
      </c>
      <c r="D9614" s="7" t="n">
        <v>65533</v>
      </c>
      <c r="E9614" s="7" t="n">
        <v>204</v>
      </c>
    </row>
    <row r="9615" spans="1:10">
      <c r="A9615" t="s">
        <v>4</v>
      </c>
      <c r="B9615" s="4" t="s">
        <v>5</v>
      </c>
      <c r="C9615" s="4" t="s">
        <v>14</v>
      </c>
      <c r="D9615" s="4" t="s">
        <v>10</v>
      </c>
      <c r="E9615" s="4" t="s">
        <v>14</v>
      </c>
    </row>
    <row r="9616" spans="1:10">
      <c r="A9616" t="n">
        <v>74123</v>
      </c>
      <c r="B9616" s="26" t="n">
        <v>39</v>
      </c>
      <c r="C9616" s="7" t="n">
        <v>11</v>
      </c>
      <c r="D9616" s="7" t="n">
        <v>65533</v>
      </c>
      <c r="E9616" s="7" t="n">
        <v>205</v>
      </c>
    </row>
    <row r="9617" spans="1:5">
      <c r="A9617" t="s">
        <v>4</v>
      </c>
      <c r="B9617" s="4" t="s">
        <v>5</v>
      </c>
      <c r="C9617" s="4" t="s">
        <v>14</v>
      </c>
      <c r="D9617" s="4" t="s">
        <v>10</v>
      </c>
      <c r="E9617" s="4" t="s">
        <v>14</v>
      </c>
    </row>
    <row r="9618" spans="1:5">
      <c r="A9618" t="n">
        <v>74128</v>
      </c>
      <c r="B9618" s="26" t="n">
        <v>39</v>
      </c>
      <c r="C9618" s="7" t="n">
        <v>11</v>
      </c>
      <c r="D9618" s="7" t="n">
        <v>65533</v>
      </c>
      <c r="E9618" s="7" t="n">
        <v>206</v>
      </c>
    </row>
    <row r="9619" spans="1:5">
      <c r="A9619" t="s">
        <v>4</v>
      </c>
      <c r="B9619" s="4" t="s">
        <v>5</v>
      </c>
      <c r="C9619" s="4" t="s">
        <v>14</v>
      </c>
      <c r="D9619" s="4" t="s">
        <v>10</v>
      </c>
      <c r="E9619" s="4" t="s">
        <v>14</v>
      </c>
    </row>
    <row r="9620" spans="1:5">
      <c r="A9620" t="n">
        <v>74133</v>
      </c>
      <c r="B9620" s="26" t="n">
        <v>39</v>
      </c>
      <c r="C9620" s="7" t="n">
        <v>11</v>
      </c>
      <c r="D9620" s="7" t="n">
        <v>65533</v>
      </c>
      <c r="E9620" s="7" t="n">
        <v>207</v>
      </c>
    </row>
    <row r="9621" spans="1:5">
      <c r="A9621" t="s">
        <v>4</v>
      </c>
      <c r="B9621" s="4" t="s">
        <v>5</v>
      </c>
      <c r="C9621" s="4" t="s">
        <v>14</v>
      </c>
      <c r="D9621" s="4" t="s">
        <v>10</v>
      </c>
      <c r="E9621" s="4" t="s">
        <v>14</v>
      </c>
    </row>
    <row r="9622" spans="1:5">
      <c r="A9622" t="n">
        <v>74138</v>
      </c>
      <c r="B9622" s="26" t="n">
        <v>39</v>
      </c>
      <c r="C9622" s="7" t="n">
        <v>11</v>
      </c>
      <c r="D9622" s="7" t="n">
        <v>65533</v>
      </c>
      <c r="E9622" s="7" t="n">
        <v>208</v>
      </c>
    </row>
    <row r="9623" spans="1:5">
      <c r="A9623" t="s">
        <v>4</v>
      </c>
      <c r="B9623" s="4" t="s">
        <v>5</v>
      </c>
      <c r="C9623" s="4" t="s">
        <v>14</v>
      </c>
      <c r="D9623" s="4" t="s">
        <v>10</v>
      </c>
      <c r="E9623" s="4" t="s">
        <v>14</v>
      </c>
    </row>
    <row r="9624" spans="1:5">
      <c r="A9624" t="n">
        <v>74143</v>
      </c>
      <c r="B9624" s="26" t="n">
        <v>39</v>
      </c>
      <c r="C9624" s="7" t="n">
        <v>11</v>
      </c>
      <c r="D9624" s="7" t="n">
        <v>65533</v>
      </c>
      <c r="E9624" s="7" t="n">
        <v>210</v>
      </c>
    </row>
    <row r="9625" spans="1:5">
      <c r="A9625" t="s">
        <v>4</v>
      </c>
      <c r="B9625" s="4" t="s">
        <v>5</v>
      </c>
      <c r="C9625" s="4" t="s">
        <v>9</v>
      </c>
    </row>
    <row r="9626" spans="1:5">
      <c r="A9626" t="n">
        <v>74148</v>
      </c>
      <c r="B9626" s="44" t="n">
        <v>15</v>
      </c>
      <c r="C9626" s="7" t="n">
        <v>2097152</v>
      </c>
    </row>
    <row r="9627" spans="1:5">
      <c r="A9627" t="s">
        <v>4</v>
      </c>
      <c r="B9627" s="4" t="s">
        <v>5</v>
      </c>
      <c r="C9627" s="4" t="s">
        <v>14</v>
      </c>
      <c r="D9627" s="4" t="s">
        <v>10</v>
      </c>
      <c r="E9627" s="4" t="s">
        <v>14</v>
      </c>
    </row>
    <row r="9628" spans="1:5">
      <c r="A9628" t="n">
        <v>74153</v>
      </c>
      <c r="B9628" s="59" t="n">
        <v>36</v>
      </c>
      <c r="C9628" s="7" t="n">
        <v>9</v>
      </c>
      <c r="D9628" s="7" t="n">
        <v>7033</v>
      </c>
      <c r="E9628" s="7" t="n">
        <v>0</v>
      </c>
    </row>
    <row r="9629" spans="1:5">
      <c r="A9629" t="s">
        <v>4</v>
      </c>
      <c r="B9629" s="4" t="s">
        <v>5</v>
      </c>
      <c r="C9629" s="4" t="s">
        <v>14</v>
      </c>
      <c r="D9629" s="4" t="s">
        <v>10</v>
      </c>
      <c r="E9629" s="4" t="s">
        <v>14</v>
      </c>
    </row>
    <row r="9630" spans="1:5">
      <c r="A9630" t="n">
        <v>74158</v>
      </c>
      <c r="B9630" s="59" t="n">
        <v>36</v>
      </c>
      <c r="C9630" s="7" t="n">
        <v>9</v>
      </c>
      <c r="D9630" s="7" t="n">
        <v>1560</v>
      </c>
      <c r="E9630" s="7" t="n">
        <v>0</v>
      </c>
    </row>
    <row r="9631" spans="1:5">
      <c r="A9631" t="s">
        <v>4</v>
      </c>
      <c r="B9631" s="4" t="s">
        <v>5</v>
      </c>
      <c r="C9631" s="4" t="s">
        <v>14</v>
      </c>
      <c r="D9631" s="4" t="s">
        <v>10</v>
      </c>
      <c r="E9631" s="4" t="s">
        <v>14</v>
      </c>
    </row>
    <row r="9632" spans="1:5">
      <c r="A9632" t="n">
        <v>74163</v>
      </c>
      <c r="B9632" s="59" t="n">
        <v>36</v>
      </c>
      <c r="C9632" s="7" t="n">
        <v>9</v>
      </c>
      <c r="D9632" s="7" t="n">
        <v>1561</v>
      </c>
      <c r="E9632" s="7" t="n">
        <v>0</v>
      </c>
    </row>
    <row r="9633" spans="1:5">
      <c r="A9633" t="s">
        <v>4</v>
      </c>
      <c r="B9633" s="4" t="s">
        <v>5</v>
      </c>
      <c r="C9633" s="4" t="s">
        <v>14</v>
      </c>
      <c r="D9633" s="4" t="s">
        <v>10</v>
      </c>
      <c r="E9633" s="4" t="s">
        <v>14</v>
      </c>
    </row>
    <row r="9634" spans="1:5">
      <c r="A9634" t="n">
        <v>74168</v>
      </c>
      <c r="B9634" s="59" t="n">
        <v>36</v>
      </c>
      <c r="C9634" s="7" t="n">
        <v>9</v>
      </c>
      <c r="D9634" s="7" t="n">
        <v>1563</v>
      </c>
      <c r="E9634" s="7" t="n">
        <v>0</v>
      </c>
    </row>
    <row r="9635" spans="1:5">
      <c r="A9635" t="s">
        <v>4</v>
      </c>
      <c r="B9635" s="4" t="s">
        <v>5</v>
      </c>
      <c r="C9635" s="4" t="s">
        <v>14</v>
      </c>
      <c r="D9635" s="4" t="s">
        <v>10</v>
      </c>
      <c r="E9635" s="4" t="s">
        <v>14</v>
      </c>
    </row>
    <row r="9636" spans="1:5">
      <c r="A9636" t="n">
        <v>74173</v>
      </c>
      <c r="B9636" s="59" t="n">
        <v>36</v>
      </c>
      <c r="C9636" s="7" t="n">
        <v>9</v>
      </c>
      <c r="D9636" s="7" t="n">
        <v>1564</v>
      </c>
      <c r="E9636" s="7" t="n">
        <v>0</v>
      </c>
    </row>
    <row r="9637" spans="1:5">
      <c r="A9637" t="s">
        <v>4</v>
      </c>
      <c r="B9637" s="4" t="s">
        <v>5</v>
      </c>
      <c r="C9637" s="4" t="s">
        <v>14</v>
      </c>
      <c r="D9637" s="4" t="s">
        <v>10</v>
      </c>
      <c r="E9637" s="4" t="s">
        <v>14</v>
      </c>
    </row>
    <row r="9638" spans="1:5">
      <c r="A9638" t="n">
        <v>74178</v>
      </c>
      <c r="B9638" s="59" t="n">
        <v>36</v>
      </c>
      <c r="C9638" s="7" t="n">
        <v>9</v>
      </c>
      <c r="D9638" s="7" t="n">
        <v>1565</v>
      </c>
      <c r="E9638" s="7" t="n">
        <v>0</v>
      </c>
    </row>
    <row r="9639" spans="1:5">
      <c r="A9639" t="s">
        <v>4</v>
      </c>
      <c r="B9639" s="4" t="s">
        <v>5</v>
      </c>
      <c r="C9639" s="4" t="s">
        <v>14</v>
      </c>
      <c r="D9639" s="4" t="s">
        <v>10</v>
      </c>
      <c r="E9639" s="4" t="s">
        <v>14</v>
      </c>
    </row>
    <row r="9640" spans="1:5">
      <c r="A9640" t="n">
        <v>74183</v>
      </c>
      <c r="B9640" s="59" t="n">
        <v>36</v>
      </c>
      <c r="C9640" s="7" t="n">
        <v>9</v>
      </c>
      <c r="D9640" s="7" t="n">
        <v>1566</v>
      </c>
      <c r="E9640" s="7" t="n">
        <v>0</v>
      </c>
    </row>
    <row r="9641" spans="1:5">
      <c r="A9641" t="s">
        <v>4</v>
      </c>
      <c r="B9641" s="4" t="s">
        <v>5</v>
      </c>
      <c r="C9641" s="4" t="s">
        <v>14</v>
      </c>
      <c r="D9641" s="4" t="s">
        <v>10</v>
      </c>
      <c r="E9641" s="4" t="s">
        <v>14</v>
      </c>
    </row>
    <row r="9642" spans="1:5">
      <c r="A9642" t="n">
        <v>74188</v>
      </c>
      <c r="B9642" s="59" t="n">
        <v>36</v>
      </c>
      <c r="C9642" s="7" t="n">
        <v>9</v>
      </c>
      <c r="D9642" s="7" t="n">
        <v>1567</v>
      </c>
      <c r="E9642" s="7" t="n">
        <v>0</v>
      </c>
    </row>
    <row r="9643" spans="1:5">
      <c r="A9643" t="s">
        <v>4</v>
      </c>
      <c r="B9643" s="4" t="s">
        <v>5</v>
      </c>
      <c r="C9643" s="4" t="s">
        <v>14</v>
      </c>
      <c r="D9643" s="4" t="s">
        <v>10</v>
      </c>
      <c r="E9643" s="4" t="s">
        <v>14</v>
      </c>
    </row>
    <row r="9644" spans="1:5">
      <c r="A9644" t="n">
        <v>74193</v>
      </c>
      <c r="B9644" s="59" t="n">
        <v>36</v>
      </c>
      <c r="C9644" s="7" t="n">
        <v>9</v>
      </c>
      <c r="D9644" s="7" t="n">
        <v>1621</v>
      </c>
      <c r="E9644" s="7" t="n">
        <v>0</v>
      </c>
    </row>
    <row r="9645" spans="1:5">
      <c r="A9645" t="s">
        <v>4</v>
      </c>
      <c r="B9645" s="4" t="s">
        <v>5</v>
      </c>
      <c r="C9645" s="4" t="s">
        <v>14</v>
      </c>
      <c r="D9645" s="4" t="s">
        <v>10</v>
      </c>
      <c r="E9645" s="4" t="s">
        <v>14</v>
      </c>
    </row>
    <row r="9646" spans="1:5">
      <c r="A9646" t="n">
        <v>74198</v>
      </c>
      <c r="B9646" s="59" t="n">
        <v>36</v>
      </c>
      <c r="C9646" s="7" t="n">
        <v>9</v>
      </c>
      <c r="D9646" s="7" t="n">
        <v>2</v>
      </c>
      <c r="E9646" s="7" t="n">
        <v>0</v>
      </c>
    </row>
    <row r="9647" spans="1:5">
      <c r="A9647" t="s">
        <v>4</v>
      </c>
      <c r="B9647" s="4" t="s">
        <v>5</v>
      </c>
      <c r="C9647" s="4" t="s">
        <v>14</v>
      </c>
      <c r="D9647" s="4" t="s">
        <v>10</v>
      </c>
      <c r="E9647" s="4" t="s">
        <v>14</v>
      </c>
    </row>
    <row r="9648" spans="1:5">
      <c r="A9648" t="n">
        <v>74203</v>
      </c>
      <c r="B9648" s="59" t="n">
        <v>36</v>
      </c>
      <c r="C9648" s="7" t="n">
        <v>9</v>
      </c>
      <c r="D9648" s="7" t="n">
        <v>7008</v>
      </c>
      <c r="E9648" s="7" t="n">
        <v>0</v>
      </c>
    </row>
    <row r="9649" spans="1:5">
      <c r="A9649" t="s">
        <v>4</v>
      </c>
      <c r="B9649" s="4" t="s">
        <v>5</v>
      </c>
      <c r="C9649" s="4" t="s">
        <v>14</v>
      </c>
      <c r="D9649" s="4" t="s">
        <v>10</v>
      </c>
      <c r="E9649" s="4" t="s">
        <v>14</v>
      </c>
    </row>
    <row r="9650" spans="1:5">
      <c r="A9650" t="n">
        <v>74208</v>
      </c>
      <c r="B9650" s="59" t="n">
        <v>36</v>
      </c>
      <c r="C9650" s="7" t="n">
        <v>9</v>
      </c>
      <c r="D9650" s="7" t="n">
        <v>15</v>
      </c>
      <c r="E9650" s="7" t="n">
        <v>0</v>
      </c>
    </row>
    <row r="9651" spans="1:5">
      <c r="A9651" t="s">
        <v>4</v>
      </c>
      <c r="B9651" s="4" t="s">
        <v>5</v>
      </c>
      <c r="C9651" s="4" t="s">
        <v>14</v>
      </c>
      <c r="D9651" s="4" t="s">
        <v>10</v>
      </c>
      <c r="E9651" s="4" t="s">
        <v>14</v>
      </c>
    </row>
    <row r="9652" spans="1:5">
      <c r="A9652" t="n">
        <v>74213</v>
      </c>
      <c r="B9652" s="59" t="n">
        <v>36</v>
      </c>
      <c r="C9652" s="7" t="n">
        <v>9</v>
      </c>
      <c r="D9652" s="7" t="n">
        <v>24</v>
      </c>
      <c r="E9652" s="7" t="n">
        <v>0</v>
      </c>
    </row>
    <row r="9653" spans="1:5">
      <c r="A9653" t="s">
        <v>4</v>
      </c>
      <c r="B9653" s="4" t="s">
        <v>5</v>
      </c>
      <c r="C9653" s="4" t="s">
        <v>14</v>
      </c>
      <c r="D9653" s="4" t="s">
        <v>10</v>
      </c>
      <c r="E9653" s="4" t="s">
        <v>14</v>
      </c>
    </row>
    <row r="9654" spans="1:5">
      <c r="A9654" t="n">
        <v>74218</v>
      </c>
      <c r="B9654" s="59" t="n">
        <v>36</v>
      </c>
      <c r="C9654" s="7" t="n">
        <v>9</v>
      </c>
      <c r="D9654" s="7" t="n">
        <v>25</v>
      </c>
      <c r="E9654" s="7" t="n">
        <v>0</v>
      </c>
    </row>
    <row r="9655" spans="1:5">
      <c r="A9655" t="s">
        <v>4</v>
      </c>
      <c r="B9655" s="4" t="s">
        <v>5</v>
      </c>
      <c r="C9655" s="4" t="s">
        <v>10</v>
      </c>
      <c r="D9655" s="4" t="s">
        <v>24</v>
      </c>
      <c r="E9655" s="4" t="s">
        <v>24</v>
      </c>
      <c r="F9655" s="4" t="s">
        <v>24</v>
      </c>
      <c r="G9655" s="4" t="s">
        <v>24</v>
      </c>
    </row>
    <row r="9656" spans="1:5">
      <c r="A9656" t="n">
        <v>74223</v>
      </c>
      <c r="B9656" s="51" t="n">
        <v>46</v>
      </c>
      <c r="C9656" s="7" t="n">
        <v>61456</v>
      </c>
      <c r="D9656" s="7" t="n">
        <v>-126.349998474121</v>
      </c>
      <c r="E9656" s="7" t="n">
        <v>-1.1599999666214</v>
      </c>
      <c r="F9656" s="7" t="n">
        <v>133.75</v>
      </c>
      <c r="G9656" s="7" t="n">
        <v>90</v>
      </c>
    </row>
    <row r="9657" spans="1:5">
      <c r="A9657" t="s">
        <v>4</v>
      </c>
      <c r="B9657" s="4" t="s">
        <v>5</v>
      </c>
      <c r="C9657" s="4" t="s">
        <v>14</v>
      </c>
      <c r="D9657" s="4" t="s">
        <v>10</v>
      </c>
    </row>
    <row r="9658" spans="1:5">
      <c r="A9658" t="n">
        <v>74242</v>
      </c>
      <c r="B9658" s="10" t="n">
        <v>162</v>
      </c>
      <c r="C9658" s="7" t="n">
        <v>1</v>
      </c>
      <c r="D9658" s="7" t="n">
        <v>0</v>
      </c>
    </row>
    <row r="9659" spans="1:5">
      <c r="A9659" t="s">
        <v>4</v>
      </c>
      <c r="B9659" s="4" t="s">
        <v>5</v>
      </c>
    </row>
    <row r="9660" spans="1:5">
      <c r="A9660" t="n">
        <v>74246</v>
      </c>
      <c r="B9660" s="5" t="n">
        <v>1</v>
      </c>
    </row>
    <row r="9661" spans="1:5" s="3" customFormat="1" customHeight="0">
      <c r="A9661" s="3" t="s">
        <v>2</v>
      </c>
      <c r="B9661" s="3" t="s">
        <v>642</v>
      </c>
    </row>
    <row r="9662" spans="1:5">
      <c r="A9662" t="s">
        <v>4</v>
      </c>
      <c r="B9662" s="4" t="s">
        <v>5</v>
      </c>
      <c r="C9662" s="4" t="s">
        <v>14</v>
      </c>
      <c r="D9662" s="4" t="s">
        <v>9</v>
      </c>
      <c r="E9662" s="4" t="s">
        <v>14</v>
      </c>
      <c r="F9662" s="4" t="s">
        <v>25</v>
      </c>
    </row>
    <row r="9663" spans="1:5">
      <c r="A9663" t="n">
        <v>74248</v>
      </c>
      <c r="B9663" s="12" t="n">
        <v>5</v>
      </c>
      <c r="C9663" s="7" t="n">
        <v>0</v>
      </c>
      <c r="D9663" s="7" t="n">
        <v>1</v>
      </c>
      <c r="E9663" s="7" t="n">
        <v>1</v>
      </c>
      <c r="F9663" s="13" t="n">
        <f t="normal" ca="1">A9677</f>
        <v>0</v>
      </c>
    </row>
    <row r="9664" spans="1:5">
      <c r="A9664" t="s">
        <v>4</v>
      </c>
      <c r="B9664" s="4" t="s">
        <v>5</v>
      </c>
      <c r="C9664" s="4" t="s">
        <v>10</v>
      </c>
      <c r="D9664" s="4" t="s">
        <v>10</v>
      </c>
    </row>
    <row r="9665" spans="1:7">
      <c r="A9665" t="n">
        <v>74259</v>
      </c>
      <c r="B9665" s="92" t="n">
        <v>17</v>
      </c>
      <c r="C9665" s="7" t="n">
        <v>500</v>
      </c>
      <c r="D9665" s="7" t="n">
        <v>2300</v>
      </c>
    </row>
    <row r="9666" spans="1:7">
      <c r="A9666" t="s">
        <v>4</v>
      </c>
      <c r="B9666" s="4" t="s">
        <v>5</v>
      </c>
      <c r="C9666" s="4" t="s">
        <v>14</v>
      </c>
      <c r="D9666" s="4" t="s">
        <v>24</v>
      </c>
      <c r="E9666" s="4" t="s">
        <v>24</v>
      </c>
      <c r="F9666" s="4" t="s">
        <v>24</v>
      </c>
    </row>
    <row r="9667" spans="1:7">
      <c r="A9667" t="n">
        <v>74264</v>
      </c>
      <c r="B9667" s="66" t="n">
        <v>45</v>
      </c>
      <c r="C9667" s="7" t="n">
        <v>9</v>
      </c>
      <c r="D9667" s="7" t="n">
        <v>0.0500000007450581</v>
      </c>
      <c r="E9667" s="7" t="n">
        <v>0.0500000007450581</v>
      </c>
      <c r="F9667" s="7" t="n">
        <v>0.5</v>
      </c>
    </row>
    <row r="9668" spans="1:7">
      <c r="A9668" t="s">
        <v>4</v>
      </c>
      <c r="B9668" s="4" t="s">
        <v>5</v>
      </c>
      <c r="C9668" s="4" t="s">
        <v>10</v>
      </c>
      <c r="D9668" s="4" t="s">
        <v>6</v>
      </c>
      <c r="E9668" s="4" t="s">
        <v>14</v>
      </c>
      <c r="F9668" s="4" t="s">
        <v>14</v>
      </c>
      <c r="G9668" s="4" t="s">
        <v>14</v>
      </c>
      <c r="H9668" s="4" t="s">
        <v>14</v>
      </c>
      <c r="I9668" s="4" t="s">
        <v>14</v>
      </c>
      <c r="J9668" s="4" t="s">
        <v>24</v>
      </c>
      <c r="K9668" s="4" t="s">
        <v>24</v>
      </c>
      <c r="L9668" s="4" t="s">
        <v>24</v>
      </c>
      <c r="M9668" s="4" t="s">
        <v>24</v>
      </c>
      <c r="N9668" s="4" t="s">
        <v>14</v>
      </c>
    </row>
    <row r="9669" spans="1:7">
      <c r="A9669" t="n">
        <v>74278</v>
      </c>
      <c r="B9669" s="74" t="n">
        <v>34</v>
      </c>
      <c r="C9669" s="7" t="n">
        <v>65534</v>
      </c>
      <c r="D9669" s="7" t="s">
        <v>643</v>
      </c>
      <c r="E9669" s="7" t="n">
        <v>0</v>
      </c>
      <c r="F9669" s="7" t="n">
        <v>1</v>
      </c>
      <c r="G9669" s="7" t="n">
        <v>0</v>
      </c>
      <c r="H9669" s="7" t="n">
        <v>0</v>
      </c>
      <c r="I9669" s="7" t="n">
        <v>0</v>
      </c>
      <c r="J9669" s="7" t="n">
        <v>0</v>
      </c>
      <c r="K9669" s="7" t="n">
        <v>-1</v>
      </c>
      <c r="L9669" s="7" t="n">
        <v>-1</v>
      </c>
      <c r="M9669" s="7" t="n">
        <v>-1</v>
      </c>
      <c r="N9669" s="7" t="n">
        <v>0</v>
      </c>
    </row>
    <row r="9670" spans="1:7">
      <c r="A9670" t="s">
        <v>4</v>
      </c>
      <c r="B9670" s="4" t="s">
        <v>5</v>
      </c>
      <c r="C9670" s="4" t="s">
        <v>14</v>
      </c>
      <c r="D9670" s="4" t="s">
        <v>10</v>
      </c>
      <c r="E9670" s="4" t="s">
        <v>24</v>
      </c>
      <c r="F9670" s="4" t="s">
        <v>10</v>
      </c>
      <c r="G9670" s="4" t="s">
        <v>9</v>
      </c>
      <c r="H9670" s="4" t="s">
        <v>9</v>
      </c>
      <c r="I9670" s="4" t="s">
        <v>10</v>
      </c>
      <c r="J9670" s="4" t="s">
        <v>10</v>
      </c>
      <c r="K9670" s="4" t="s">
        <v>9</v>
      </c>
      <c r="L9670" s="4" t="s">
        <v>9</v>
      </c>
      <c r="M9670" s="4" t="s">
        <v>9</v>
      </c>
      <c r="N9670" s="4" t="s">
        <v>9</v>
      </c>
      <c r="O9670" s="4" t="s">
        <v>6</v>
      </c>
    </row>
    <row r="9671" spans="1:7">
      <c r="A9671" t="n">
        <v>74311</v>
      </c>
      <c r="B9671" s="11" t="n">
        <v>50</v>
      </c>
      <c r="C9671" s="7" t="n">
        <v>0</v>
      </c>
      <c r="D9671" s="7" t="n">
        <v>2008</v>
      </c>
      <c r="E9671" s="7" t="n">
        <v>0.5</v>
      </c>
      <c r="F9671" s="7" t="n">
        <v>0</v>
      </c>
      <c r="G9671" s="7" t="n">
        <v>0</v>
      </c>
      <c r="H9671" s="7" t="n">
        <v>0</v>
      </c>
      <c r="I9671" s="7" t="n">
        <v>1</v>
      </c>
      <c r="J9671" s="7" t="n">
        <v>65534</v>
      </c>
      <c r="K9671" s="7" t="n">
        <v>0</v>
      </c>
      <c r="L9671" s="7" t="n">
        <v>0</v>
      </c>
      <c r="M9671" s="7" t="n">
        <v>0</v>
      </c>
      <c r="N9671" s="7" t="n">
        <v>1133903872</v>
      </c>
      <c r="O9671" s="7" t="s">
        <v>13</v>
      </c>
    </row>
    <row r="9672" spans="1:7">
      <c r="A9672" t="s">
        <v>4</v>
      </c>
      <c r="B9672" s="4" t="s">
        <v>5</v>
      </c>
      <c r="C9672" s="4" t="s">
        <v>14</v>
      </c>
      <c r="D9672" s="4" t="s">
        <v>10</v>
      </c>
      <c r="E9672" s="4" t="s">
        <v>10</v>
      </c>
      <c r="F9672" s="4" t="s">
        <v>10</v>
      </c>
      <c r="G9672" s="4" t="s">
        <v>10</v>
      </c>
      <c r="H9672" s="4" t="s">
        <v>10</v>
      </c>
      <c r="I9672" s="4" t="s">
        <v>6</v>
      </c>
      <c r="J9672" s="4" t="s">
        <v>24</v>
      </c>
      <c r="K9672" s="4" t="s">
        <v>24</v>
      </c>
      <c r="L9672" s="4" t="s">
        <v>24</v>
      </c>
      <c r="M9672" s="4" t="s">
        <v>9</v>
      </c>
      <c r="N9672" s="4" t="s">
        <v>9</v>
      </c>
      <c r="O9672" s="4" t="s">
        <v>24</v>
      </c>
      <c r="P9672" s="4" t="s">
        <v>24</v>
      </c>
      <c r="Q9672" s="4" t="s">
        <v>24</v>
      </c>
      <c r="R9672" s="4" t="s">
        <v>24</v>
      </c>
      <c r="S9672" s="4" t="s">
        <v>14</v>
      </c>
    </row>
    <row r="9673" spans="1:7">
      <c r="A9673" t="n">
        <v>74350</v>
      </c>
      <c r="B9673" s="26" t="n">
        <v>39</v>
      </c>
      <c r="C9673" s="7" t="n">
        <v>12</v>
      </c>
      <c r="D9673" s="7" t="n">
        <v>65533</v>
      </c>
      <c r="E9673" s="7" t="n">
        <v>205</v>
      </c>
      <c r="F9673" s="7" t="n">
        <v>0</v>
      </c>
      <c r="G9673" s="7" t="n">
        <v>65534</v>
      </c>
      <c r="H9673" s="7" t="n">
        <v>259</v>
      </c>
      <c r="I9673" s="7" t="s">
        <v>644</v>
      </c>
      <c r="J9673" s="7" t="n">
        <v>0</v>
      </c>
      <c r="K9673" s="7" t="n">
        <v>0</v>
      </c>
      <c r="L9673" s="7" t="n">
        <v>0</v>
      </c>
      <c r="M9673" s="7" t="n">
        <v>0</v>
      </c>
      <c r="N9673" s="7" t="n">
        <v>0</v>
      </c>
      <c r="O9673" s="7" t="n">
        <v>0</v>
      </c>
      <c r="P9673" s="7" t="n">
        <v>1</v>
      </c>
      <c r="Q9673" s="7" t="n">
        <v>1</v>
      </c>
      <c r="R9673" s="7" t="n">
        <v>2</v>
      </c>
      <c r="S9673" s="7" t="n">
        <v>255</v>
      </c>
    </row>
    <row r="9674" spans="1:7">
      <c r="A9674" t="s">
        <v>4</v>
      </c>
      <c r="B9674" s="4" t="s">
        <v>5</v>
      </c>
      <c r="C9674" s="4" t="s">
        <v>25</v>
      </c>
    </row>
    <row r="9675" spans="1:7">
      <c r="A9675" t="n">
        <v>74409</v>
      </c>
      <c r="B9675" s="20" t="n">
        <v>3</v>
      </c>
      <c r="C9675" s="13" t="n">
        <f t="normal" ca="1">A9663</f>
        <v>0</v>
      </c>
    </row>
    <row r="9676" spans="1:7">
      <c r="A9676" t="s">
        <v>4</v>
      </c>
      <c r="B9676" s="4" t="s">
        <v>5</v>
      </c>
    </row>
    <row r="9677" spans="1:7">
      <c r="A9677" t="n">
        <v>74414</v>
      </c>
      <c r="B9677" s="5" t="n">
        <v>1</v>
      </c>
    </row>
    <row r="9678" spans="1:7" s="3" customFormat="1" customHeight="0">
      <c r="A9678" s="3" t="s">
        <v>2</v>
      </c>
      <c r="B9678" s="3" t="s">
        <v>645</v>
      </c>
    </row>
    <row r="9679" spans="1:7">
      <c r="A9679" t="s">
        <v>4</v>
      </c>
      <c r="B9679" s="4" t="s">
        <v>5</v>
      </c>
      <c r="C9679" s="4" t="s">
        <v>14</v>
      </c>
      <c r="D9679" s="4" t="s">
        <v>9</v>
      </c>
      <c r="E9679" s="4" t="s">
        <v>14</v>
      </c>
      <c r="F9679" s="4" t="s">
        <v>25</v>
      </c>
    </row>
    <row r="9680" spans="1:7">
      <c r="A9680" t="n">
        <v>74416</v>
      </c>
      <c r="B9680" s="12" t="n">
        <v>5</v>
      </c>
      <c r="C9680" s="7" t="n">
        <v>0</v>
      </c>
      <c r="D9680" s="7" t="n">
        <v>1</v>
      </c>
      <c r="E9680" s="7" t="n">
        <v>1</v>
      </c>
      <c r="F9680" s="13" t="n">
        <f t="normal" ca="1">A9692</f>
        <v>0</v>
      </c>
    </row>
    <row r="9681" spans="1:19">
      <c r="A9681" t="s">
        <v>4</v>
      </c>
      <c r="B9681" s="4" t="s">
        <v>5</v>
      </c>
      <c r="C9681" s="4" t="s">
        <v>10</v>
      </c>
      <c r="D9681" s="4" t="s">
        <v>10</v>
      </c>
    </row>
    <row r="9682" spans="1:19">
      <c r="A9682" t="n">
        <v>74427</v>
      </c>
      <c r="B9682" s="92" t="n">
        <v>17</v>
      </c>
      <c r="C9682" s="7" t="n">
        <v>500</v>
      </c>
      <c r="D9682" s="7" t="n">
        <v>2300</v>
      </c>
    </row>
    <row r="9683" spans="1:19">
      <c r="A9683" t="s">
        <v>4</v>
      </c>
      <c r="B9683" s="4" t="s">
        <v>5</v>
      </c>
      <c r="C9683" s="4" t="s">
        <v>10</v>
      </c>
      <c r="D9683" s="4" t="s">
        <v>6</v>
      </c>
      <c r="E9683" s="4" t="s">
        <v>14</v>
      </c>
      <c r="F9683" s="4" t="s">
        <v>14</v>
      </c>
      <c r="G9683" s="4" t="s">
        <v>14</v>
      </c>
      <c r="H9683" s="4" t="s">
        <v>14</v>
      </c>
      <c r="I9683" s="4" t="s">
        <v>14</v>
      </c>
      <c r="J9683" s="4" t="s">
        <v>24</v>
      </c>
      <c r="K9683" s="4" t="s">
        <v>24</v>
      </c>
      <c r="L9683" s="4" t="s">
        <v>24</v>
      </c>
      <c r="M9683" s="4" t="s">
        <v>24</v>
      </c>
      <c r="N9683" s="4" t="s">
        <v>14</v>
      </c>
    </row>
    <row r="9684" spans="1:19">
      <c r="A9684" t="n">
        <v>74432</v>
      </c>
      <c r="B9684" s="74" t="n">
        <v>34</v>
      </c>
      <c r="C9684" s="7" t="n">
        <v>65534</v>
      </c>
      <c r="D9684" s="7" t="s">
        <v>643</v>
      </c>
      <c r="E9684" s="7" t="n">
        <v>0</v>
      </c>
      <c r="F9684" s="7" t="n">
        <v>1</v>
      </c>
      <c r="G9684" s="7" t="n">
        <v>0</v>
      </c>
      <c r="H9684" s="7" t="n">
        <v>0</v>
      </c>
      <c r="I9684" s="7" t="n">
        <v>0</v>
      </c>
      <c r="J9684" s="7" t="n">
        <v>0</v>
      </c>
      <c r="K9684" s="7" t="n">
        <v>-1</v>
      </c>
      <c r="L9684" s="7" t="n">
        <v>-1</v>
      </c>
      <c r="M9684" s="7" t="n">
        <v>-1</v>
      </c>
      <c r="N9684" s="7" t="n">
        <v>0</v>
      </c>
    </row>
    <row r="9685" spans="1:19">
      <c r="A9685" t="s">
        <v>4</v>
      </c>
      <c r="B9685" s="4" t="s">
        <v>5</v>
      </c>
      <c r="C9685" s="4" t="s">
        <v>14</v>
      </c>
      <c r="D9685" s="4" t="s">
        <v>10</v>
      </c>
      <c r="E9685" s="4" t="s">
        <v>24</v>
      </c>
      <c r="F9685" s="4" t="s">
        <v>10</v>
      </c>
      <c r="G9685" s="4" t="s">
        <v>9</v>
      </c>
      <c r="H9685" s="4" t="s">
        <v>9</v>
      </c>
      <c r="I9685" s="4" t="s">
        <v>10</v>
      </c>
      <c r="J9685" s="4" t="s">
        <v>10</v>
      </c>
      <c r="K9685" s="4" t="s">
        <v>9</v>
      </c>
      <c r="L9685" s="4" t="s">
        <v>9</v>
      </c>
      <c r="M9685" s="4" t="s">
        <v>9</v>
      </c>
      <c r="N9685" s="4" t="s">
        <v>9</v>
      </c>
      <c r="O9685" s="4" t="s">
        <v>6</v>
      </c>
    </row>
    <row r="9686" spans="1:19">
      <c r="A9686" t="n">
        <v>74465</v>
      </c>
      <c r="B9686" s="11" t="n">
        <v>50</v>
      </c>
      <c r="C9686" s="7" t="n">
        <v>0</v>
      </c>
      <c r="D9686" s="7" t="n">
        <v>2008</v>
      </c>
      <c r="E9686" s="7" t="n">
        <v>0.5</v>
      </c>
      <c r="F9686" s="7" t="n">
        <v>0</v>
      </c>
      <c r="G9686" s="7" t="n">
        <v>0</v>
      </c>
      <c r="H9686" s="7" t="n">
        <v>0</v>
      </c>
      <c r="I9686" s="7" t="n">
        <v>1</v>
      </c>
      <c r="J9686" s="7" t="n">
        <v>65534</v>
      </c>
      <c r="K9686" s="7" t="n">
        <v>0</v>
      </c>
      <c r="L9686" s="7" t="n">
        <v>0</v>
      </c>
      <c r="M9686" s="7" t="n">
        <v>0</v>
      </c>
      <c r="N9686" s="7" t="n">
        <v>1133903872</v>
      </c>
      <c r="O9686" s="7" t="s">
        <v>13</v>
      </c>
    </row>
    <row r="9687" spans="1:19">
      <c r="A9687" t="s">
        <v>4</v>
      </c>
      <c r="B9687" s="4" t="s">
        <v>5</v>
      </c>
      <c r="C9687" s="4" t="s">
        <v>14</v>
      </c>
      <c r="D9687" s="4" t="s">
        <v>10</v>
      </c>
      <c r="E9687" s="4" t="s">
        <v>10</v>
      </c>
      <c r="F9687" s="4" t="s">
        <v>10</v>
      </c>
      <c r="G9687" s="4" t="s">
        <v>10</v>
      </c>
      <c r="H9687" s="4" t="s">
        <v>10</v>
      </c>
      <c r="I9687" s="4" t="s">
        <v>6</v>
      </c>
      <c r="J9687" s="4" t="s">
        <v>24</v>
      </c>
      <c r="K9687" s="4" t="s">
        <v>24</v>
      </c>
      <c r="L9687" s="4" t="s">
        <v>24</v>
      </c>
      <c r="M9687" s="4" t="s">
        <v>9</v>
      </c>
      <c r="N9687" s="4" t="s">
        <v>9</v>
      </c>
      <c r="O9687" s="4" t="s">
        <v>24</v>
      </c>
      <c r="P9687" s="4" t="s">
        <v>24</v>
      </c>
      <c r="Q9687" s="4" t="s">
        <v>24</v>
      </c>
      <c r="R9687" s="4" t="s">
        <v>24</v>
      </c>
      <c r="S9687" s="4" t="s">
        <v>14</v>
      </c>
    </row>
    <row r="9688" spans="1:19">
      <c r="A9688" t="n">
        <v>74504</v>
      </c>
      <c r="B9688" s="26" t="n">
        <v>39</v>
      </c>
      <c r="C9688" s="7" t="n">
        <v>12</v>
      </c>
      <c r="D9688" s="7" t="n">
        <v>65533</v>
      </c>
      <c r="E9688" s="7" t="n">
        <v>205</v>
      </c>
      <c r="F9688" s="7" t="n">
        <v>0</v>
      </c>
      <c r="G9688" s="7" t="n">
        <v>65534</v>
      </c>
      <c r="H9688" s="7" t="n">
        <v>259</v>
      </c>
      <c r="I9688" s="7" t="s">
        <v>644</v>
      </c>
      <c r="J9688" s="7" t="n">
        <v>0</v>
      </c>
      <c r="K9688" s="7" t="n">
        <v>0</v>
      </c>
      <c r="L9688" s="7" t="n">
        <v>0</v>
      </c>
      <c r="M9688" s="7" t="n">
        <v>0</v>
      </c>
      <c r="N9688" s="7" t="n">
        <v>0</v>
      </c>
      <c r="O9688" s="7" t="n">
        <v>0</v>
      </c>
      <c r="P9688" s="7" t="n">
        <v>1</v>
      </c>
      <c r="Q9688" s="7" t="n">
        <v>1</v>
      </c>
      <c r="R9688" s="7" t="n">
        <v>2</v>
      </c>
      <c r="S9688" s="7" t="n">
        <v>255</v>
      </c>
    </row>
    <row r="9689" spans="1:19">
      <c r="A9689" t="s">
        <v>4</v>
      </c>
      <c r="B9689" s="4" t="s">
        <v>5</v>
      </c>
      <c r="C9689" s="4" t="s">
        <v>25</v>
      </c>
    </row>
    <row r="9690" spans="1:19">
      <c r="A9690" t="n">
        <v>74563</v>
      </c>
      <c r="B9690" s="20" t="n">
        <v>3</v>
      </c>
      <c r="C9690" s="13" t="n">
        <f t="normal" ca="1">A9680</f>
        <v>0</v>
      </c>
    </row>
    <row r="9691" spans="1:19">
      <c r="A9691" t="s">
        <v>4</v>
      </c>
      <c r="B9691" s="4" t="s">
        <v>5</v>
      </c>
    </row>
    <row r="9692" spans="1:19">
      <c r="A9692" t="n">
        <v>74568</v>
      </c>
      <c r="B9692" s="5" t="n">
        <v>1</v>
      </c>
    </row>
    <row r="9693" spans="1:19" s="3" customFormat="1" customHeight="0">
      <c r="A9693" s="3" t="s">
        <v>2</v>
      </c>
      <c r="B9693" s="3" t="s">
        <v>646</v>
      </c>
    </row>
    <row r="9694" spans="1:19">
      <c r="A9694" t="s">
        <v>4</v>
      </c>
      <c r="B9694" s="4" t="s">
        <v>5</v>
      </c>
      <c r="C9694" s="4" t="s">
        <v>14</v>
      </c>
      <c r="D9694" s="4" t="s">
        <v>9</v>
      </c>
      <c r="E9694" s="4" t="s">
        <v>14</v>
      </c>
      <c r="F9694" s="4" t="s">
        <v>25</v>
      </c>
    </row>
    <row r="9695" spans="1:19">
      <c r="A9695" t="n">
        <v>74572</v>
      </c>
      <c r="B9695" s="12" t="n">
        <v>5</v>
      </c>
      <c r="C9695" s="7" t="n">
        <v>0</v>
      </c>
      <c r="D9695" s="7" t="n">
        <v>1</v>
      </c>
      <c r="E9695" s="7" t="n">
        <v>1</v>
      </c>
      <c r="F9695" s="13" t="n">
        <f t="normal" ca="1">A9793</f>
        <v>0</v>
      </c>
    </row>
    <row r="9696" spans="1:19">
      <c r="A9696" t="s">
        <v>4</v>
      </c>
      <c r="B9696" s="4" t="s">
        <v>5</v>
      </c>
      <c r="C9696" s="4" t="s">
        <v>10</v>
      </c>
      <c r="D9696" s="4" t="s">
        <v>10</v>
      </c>
    </row>
    <row r="9697" spans="1:19">
      <c r="A9697" t="n">
        <v>74583</v>
      </c>
      <c r="B9697" s="92" t="n">
        <v>17</v>
      </c>
      <c r="C9697" s="7" t="n">
        <v>50</v>
      </c>
      <c r="D9697" s="7" t="n">
        <v>1300</v>
      </c>
    </row>
    <row r="9698" spans="1:19">
      <c r="A9698" t="s">
        <v>4</v>
      </c>
      <c r="B9698" s="4" t="s">
        <v>5</v>
      </c>
      <c r="C9698" s="4" t="s">
        <v>14</v>
      </c>
      <c r="D9698" s="4" t="s">
        <v>24</v>
      </c>
      <c r="E9698" s="4" t="s">
        <v>24</v>
      </c>
      <c r="F9698" s="4" t="s">
        <v>24</v>
      </c>
    </row>
    <row r="9699" spans="1:19">
      <c r="A9699" t="n">
        <v>74588</v>
      </c>
      <c r="B9699" s="66" t="n">
        <v>45</v>
      </c>
      <c r="C9699" s="7" t="n">
        <v>9</v>
      </c>
      <c r="D9699" s="7" t="n">
        <v>0.025000000372529</v>
      </c>
      <c r="E9699" s="7" t="n">
        <v>0.025000000372529</v>
      </c>
      <c r="F9699" s="7" t="n">
        <v>0.25</v>
      </c>
    </row>
    <row r="9700" spans="1:19">
      <c r="A9700" t="s">
        <v>4</v>
      </c>
      <c r="B9700" s="4" t="s">
        <v>5</v>
      </c>
      <c r="C9700" s="4" t="s">
        <v>14</v>
      </c>
      <c r="D9700" s="4" t="s">
        <v>10</v>
      </c>
      <c r="E9700" s="4" t="s">
        <v>10</v>
      </c>
      <c r="F9700" s="4" t="s">
        <v>10</v>
      </c>
      <c r="G9700" s="4" t="s">
        <v>10</v>
      </c>
      <c r="H9700" s="4" t="s">
        <v>10</v>
      </c>
      <c r="I9700" s="4" t="s">
        <v>6</v>
      </c>
      <c r="J9700" s="4" t="s">
        <v>24</v>
      </c>
      <c r="K9700" s="4" t="s">
        <v>24</v>
      </c>
      <c r="L9700" s="4" t="s">
        <v>24</v>
      </c>
      <c r="M9700" s="4" t="s">
        <v>9</v>
      </c>
      <c r="N9700" s="4" t="s">
        <v>9</v>
      </c>
      <c r="O9700" s="4" t="s">
        <v>24</v>
      </c>
      <c r="P9700" s="4" t="s">
        <v>24</v>
      </c>
      <c r="Q9700" s="4" t="s">
        <v>24</v>
      </c>
      <c r="R9700" s="4" t="s">
        <v>24</v>
      </c>
      <c r="S9700" s="4" t="s">
        <v>14</v>
      </c>
    </row>
    <row r="9701" spans="1:19">
      <c r="A9701" t="n">
        <v>74602</v>
      </c>
      <c r="B9701" s="26" t="n">
        <v>39</v>
      </c>
      <c r="C9701" s="7" t="n">
        <v>12</v>
      </c>
      <c r="D9701" s="7" t="n">
        <v>65533</v>
      </c>
      <c r="E9701" s="7" t="n">
        <v>206</v>
      </c>
      <c r="F9701" s="7" t="n">
        <v>0</v>
      </c>
      <c r="G9701" s="7" t="n">
        <v>65533</v>
      </c>
      <c r="H9701" s="7" t="n">
        <v>0</v>
      </c>
      <c r="I9701" s="7" t="s">
        <v>13</v>
      </c>
      <c r="J9701" s="7" t="n">
        <v>-148.110000610352</v>
      </c>
      <c r="K9701" s="7" t="n">
        <v>12.0100002288818</v>
      </c>
      <c r="L9701" s="7" t="n">
        <v>139.619995117188</v>
      </c>
      <c r="M9701" s="7" t="n">
        <v>0</v>
      </c>
      <c r="N9701" s="7" t="n">
        <v>1133248512</v>
      </c>
      <c r="O9701" s="7" t="n">
        <v>0</v>
      </c>
      <c r="P9701" s="7" t="n">
        <v>1</v>
      </c>
      <c r="Q9701" s="7" t="n">
        <v>1</v>
      </c>
      <c r="R9701" s="7" t="n">
        <v>1</v>
      </c>
      <c r="S9701" s="7" t="n">
        <v>255</v>
      </c>
    </row>
    <row r="9702" spans="1:19">
      <c r="A9702" t="s">
        <v>4</v>
      </c>
      <c r="B9702" s="4" t="s">
        <v>5</v>
      </c>
      <c r="C9702" s="4" t="s">
        <v>14</v>
      </c>
      <c r="D9702" s="4" t="s">
        <v>10</v>
      </c>
      <c r="E9702" s="4" t="s">
        <v>24</v>
      </c>
      <c r="F9702" s="4" t="s">
        <v>10</v>
      </c>
      <c r="G9702" s="4" t="s">
        <v>9</v>
      </c>
      <c r="H9702" s="4" t="s">
        <v>9</v>
      </c>
      <c r="I9702" s="4" t="s">
        <v>10</v>
      </c>
      <c r="J9702" s="4" t="s">
        <v>10</v>
      </c>
      <c r="K9702" s="4" t="s">
        <v>9</v>
      </c>
      <c r="L9702" s="4" t="s">
        <v>9</v>
      </c>
      <c r="M9702" s="4" t="s">
        <v>9</v>
      </c>
      <c r="N9702" s="4" t="s">
        <v>9</v>
      </c>
      <c r="O9702" s="4" t="s">
        <v>6</v>
      </c>
    </row>
    <row r="9703" spans="1:19">
      <c r="A9703" t="n">
        <v>74652</v>
      </c>
      <c r="B9703" s="11" t="n">
        <v>50</v>
      </c>
      <c r="C9703" s="7" t="n">
        <v>0</v>
      </c>
      <c r="D9703" s="7" t="n">
        <v>2013</v>
      </c>
      <c r="E9703" s="7" t="n">
        <v>0.699999988079071</v>
      </c>
      <c r="F9703" s="7" t="n">
        <v>0</v>
      </c>
      <c r="G9703" s="7" t="n">
        <v>0</v>
      </c>
      <c r="H9703" s="7" t="n">
        <v>-1082130432</v>
      </c>
      <c r="I9703" s="7" t="n">
        <v>1</v>
      </c>
      <c r="J9703" s="7" t="n">
        <v>65533</v>
      </c>
      <c r="K9703" s="7" t="n">
        <v>-1022092247</v>
      </c>
      <c r="L9703" s="7" t="n">
        <v>1094723830</v>
      </c>
      <c r="M9703" s="7" t="n">
        <v>1124835000</v>
      </c>
      <c r="N9703" s="7" t="n">
        <v>1109393408</v>
      </c>
      <c r="O9703" s="7" t="s">
        <v>13</v>
      </c>
    </row>
    <row r="9704" spans="1:19">
      <c r="A9704" t="s">
        <v>4</v>
      </c>
      <c r="B9704" s="4" t="s">
        <v>5</v>
      </c>
      <c r="C9704" s="4" t="s">
        <v>14</v>
      </c>
      <c r="D9704" s="4" t="s">
        <v>9</v>
      </c>
      <c r="E9704" s="4" t="s">
        <v>9</v>
      </c>
      <c r="F9704" s="4" t="s">
        <v>9</v>
      </c>
    </row>
    <row r="9705" spans="1:19">
      <c r="A9705" t="n">
        <v>74691</v>
      </c>
      <c r="B9705" s="11" t="n">
        <v>50</v>
      </c>
      <c r="C9705" s="7" t="n">
        <v>255</v>
      </c>
      <c r="D9705" s="7" t="n">
        <v>1050253722</v>
      </c>
      <c r="E9705" s="7" t="n">
        <v>1065353216</v>
      </c>
      <c r="F9705" s="7" t="n">
        <v>1045220557</v>
      </c>
    </row>
    <row r="9706" spans="1:19">
      <c r="A9706" t="s">
        <v>4</v>
      </c>
      <c r="B9706" s="4" t="s">
        <v>5</v>
      </c>
      <c r="C9706" s="4" t="s">
        <v>10</v>
      </c>
      <c r="D9706" s="4" t="s">
        <v>10</v>
      </c>
    </row>
    <row r="9707" spans="1:19">
      <c r="A9707" t="n">
        <v>74705</v>
      </c>
      <c r="B9707" s="92" t="n">
        <v>17</v>
      </c>
      <c r="C9707" s="7" t="n">
        <v>50</v>
      </c>
      <c r="D9707" s="7" t="n">
        <v>1300</v>
      </c>
    </row>
    <row r="9708" spans="1:19">
      <c r="A9708" t="s">
        <v>4</v>
      </c>
      <c r="B9708" s="4" t="s">
        <v>5</v>
      </c>
      <c r="C9708" s="4" t="s">
        <v>14</v>
      </c>
      <c r="D9708" s="4" t="s">
        <v>24</v>
      </c>
      <c r="E9708" s="4" t="s">
        <v>24</v>
      </c>
      <c r="F9708" s="4" t="s">
        <v>24</v>
      </c>
    </row>
    <row r="9709" spans="1:19">
      <c r="A9709" t="n">
        <v>74710</v>
      </c>
      <c r="B9709" s="66" t="n">
        <v>45</v>
      </c>
      <c r="C9709" s="7" t="n">
        <v>9</v>
      </c>
      <c r="D9709" s="7" t="n">
        <v>0.025000000372529</v>
      </c>
      <c r="E9709" s="7" t="n">
        <v>0.025000000372529</v>
      </c>
      <c r="F9709" s="7" t="n">
        <v>0.25</v>
      </c>
    </row>
    <row r="9710" spans="1:19">
      <c r="A9710" t="s">
        <v>4</v>
      </c>
      <c r="B9710" s="4" t="s">
        <v>5</v>
      </c>
      <c r="C9710" s="4" t="s">
        <v>14</v>
      </c>
      <c r="D9710" s="4" t="s">
        <v>10</v>
      </c>
      <c r="E9710" s="4" t="s">
        <v>10</v>
      </c>
      <c r="F9710" s="4" t="s">
        <v>10</v>
      </c>
      <c r="G9710" s="4" t="s">
        <v>10</v>
      </c>
      <c r="H9710" s="4" t="s">
        <v>10</v>
      </c>
      <c r="I9710" s="4" t="s">
        <v>6</v>
      </c>
      <c r="J9710" s="4" t="s">
        <v>24</v>
      </c>
      <c r="K9710" s="4" t="s">
        <v>24</v>
      </c>
      <c r="L9710" s="4" t="s">
        <v>24</v>
      </c>
      <c r="M9710" s="4" t="s">
        <v>9</v>
      </c>
      <c r="N9710" s="4" t="s">
        <v>9</v>
      </c>
      <c r="O9710" s="4" t="s">
        <v>24</v>
      </c>
      <c r="P9710" s="4" t="s">
        <v>24</v>
      </c>
      <c r="Q9710" s="4" t="s">
        <v>24</v>
      </c>
      <c r="R9710" s="4" t="s">
        <v>24</v>
      </c>
      <c r="S9710" s="4" t="s">
        <v>14</v>
      </c>
    </row>
    <row r="9711" spans="1:19">
      <c r="A9711" t="n">
        <v>74724</v>
      </c>
      <c r="B9711" s="26" t="n">
        <v>39</v>
      </c>
      <c r="C9711" s="7" t="n">
        <v>12</v>
      </c>
      <c r="D9711" s="7" t="n">
        <v>65533</v>
      </c>
      <c r="E9711" s="7" t="n">
        <v>206</v>
      </c>
      <c r="F9711" s="7" t="n">
        <v>0</v>
      </c>
      <c r="G9711" s="7" t="n">
        <v>65533</v>
      </c>
      <c r="H9711" s="7" t="n">
        <v>0</v>
      </c>
      <c r="I9711" s="7" t="s">
        <v>13</v>
      </c>
      <c r="J9711" s="7" t="n">
        <v>-130.600006103516</v>
      </c>
      <c r="K9711" s="7" t="n">
        <v>-1.12999999523163</v>
      </c>
      <c r="L9711" s="7" t="n">
        <v>128.100006103516</v>
      </c>
      <c r="M9711" s="7" t="n">
        <v>0</v>
      </c>
      <c r="N9711" s="7" t="n">
        <v>1133248512</v>
      </c>
      <c r="O9711" s="7" t="n">
        <v>0</v>
      </c>
      <c r="P9711" s="7" t="n">
        <v>1</v>
      </c>
      <c r="Q9711" s="7" t="n">
        <v>1</v>
      </c>
      <c r="R9711" s="7" t="n">
        <v>1</v>
      </c>
      <c r="S9711" s="7" t="n">
        <v>255</v>
      </c>
    </row>
    <row r="9712" spans="1:19">
      <c r="A9712" t="s">
        <v>4</v>
      </c>
      <c r="B9712" s="4" t="s">
        <v>5</v>
      </c>
      <c r="C9712" s="4" t="s">
        <v>14</v>
      </c>
      <c r="D9712" s="4" t="s">
        <v>10</v>
      </c>
      <c r="E9712" s="4" t="s">
        <v>24</v>
      </c>
      <c r="F9712" s="4" t="s">
        <v>10</v>
      </c>
      <c r="G9712" s="4" t="s">
        <v>9</v>
      </c>
      <c r="H9712" s="4" t="s">
        <v>9</v>
      </c>
      <c r="I9712" s="4" t="s">
        <v>10</v>
      </c>
      <c r="J9712" s="4" t="s">
        <v>10</v>
      </c>
      <c r="K9712" s="4" t="s">
        <v>9</v>
      </c>
      <c r="L9712" s="4" t="s">
        <v>9</v>
      </c>
      <c r="M9712" s="4" t="s">
        <v>9</v>
      </c>
      <c r="N9712" s="4" t="s">
        <v>9</v>
      </c>
      <c r="O9712" s="4" t="s">
        <v>6</v>
      </c>
    </row>
    <row r="9713" spans="1:19">
      <c r="A9713" t="n">
        <v>74774</v>
      </c>
      <c r="B9713" s="11" t="n">
        <v>50</v>
      </c>
      <c r="C9713" s="7" t="n">
        <v>0</v>
      </c>
      <c r="D9713" s="7" t="n">
        <v>2010</v>
      </c>
      <c r="E9713" s="7" t="n">
        <v>0.699999988079071</v>
      </c>
      <c r="F9713" s="7" t="n">
        <v>0</v>
      </c>
      <c r="G9713" s="7" t="n">
        <v>0</v>
      </c>
      <c r="H9713" s="7" t="n">
        <v>-1082130432</v>
      </c>
      <c r="I9713" s="7" t="n">
        <v>1</v>
      </c>
      <c r="J9713" s="7" t="n">
        <v>65533</v>
      </c>
      <c r="K9713" s="7" t="n">
        <v>-1023239782</v>
      </c>
      <c r="L9713" s="7" t="n">
        <v>-1081039913</v>
      </c>
      <c r="M9713" s="7" t="n">
        <v>1124080026</v>
      </c>
      <c r="N9713" s="7" t="n">
        <v>1101004800</v>
      </c>
      <c r="O9713" s="7" t="s">
        <v>13</v>
      </c>
    </row>
    <row r="9714" spans="1:19">
      <c r="A9714" t="s">
        <v>4</v>
      </c>
      <c r="B9714" s="4" t="s">
        <v>5</v>
      </c>
      <c r="C9714" s="4" t="s">
        <v>10</v>
      </c>
      <c r="D9714" s="4" t="s">
        <v>10</v>
      </c>
    </row>
    <row r="9715" spans="1:19">
      <c r="A9715" t="n">
        <v>74813</v>
      </c>
      <c r="B9715" s="92" t="n">
        <v>17</v>
      </c>
      <c r="C9715" s="7" t="n">
        <v>50</v>
      </c>
      <c r="D9715" s="7" t="n">
        <v>1300</v>
      </c>
    </row>
    <row r="9716" spans="1:19">
      <c r="A9716" t="s">
        <v>4</v>
      </c>
      <c r="B9716" s="4" t="s">
        <v>5</v>
      </c>
      <c r="C9716" s="4" t="s">
        <v>14</v>
      </c>
      <c r="D9716" s="4" t="s">
        <v>24</v>
      </c>
      <c r="E9716" s="4" t="s">
        <v>24</v>
      </c>
      <c r="F9716" s="4" t="s">
        <v>24</v>
      </c>
    </row>
    <row r="9717" spans="1:19">
      <c r="A9717" t="n">
        <v>74818</v>
      </c>
      <c r="B9717" s="66" t="n">
        <v>45</v>
      </c>
      <c r="C9717" s="7" t="n">
        <v>9</v>
      </c>
      <c r="D9717" s="7" t="n">
        <v>0.025000000372529</v>
      </c>
      <c r="E9717" s="7" t="n">
        <v>0.025000000372529</v>
      </c>
      <c r="F9717" s="7" t="n">
        <v>0.25</v>
      </c>
    </row>
    <row r="9718" spans="1:19">
      <c r="A9718" t="s">
        <v>4</v>
      </c>
      <c r="B9718" s="4" t="s">
        <v>5</v>
      </c>
      <c r="C9718" s="4" t="s">
        <v>14</v>
      </c>
      <c r="D9718" s="4" t="s">
        <v>10</v>
      </c>
      <c r="E9718" s="4" t="s">
        <v>10</v>
      </c>
      <c r="F9718" s="4" t="s">
        <v>10</v>
      </c>
      <c r="G9718" s="4" t="s">
        <v>10</v>
      </c>
      <c r="H9718" s="4" t="s">
        <v>10</v>
      </c>
      <c r="I9718" s="4" t="s">
        <v>6</v>
      </c>
      <c r="J9718" s="4" t="s">
        <v>24</v>
      </c>
      <c r="K9718" s="4" t="s">
        <v>24</v>
      </c>
      <c r="L9718" s="4" t="s">
        <v>24</v>
      </c>
      <c r="M9718" s="4" t="s">
        <v>9</v>
      </c>
      <c r="N9718" s="4" t="s">
        <v>9</v>
      </c>
      <c r="O9718" s="4" t="s">
        <v>24</v>
      </c>
      <c r="P9718" s="4" t="s">
        <v>24</v>
      </c>
      <c r="Q9718" s="4" t="s">
        <v>24</v>
      </c>
      <c r="R9718" s="4" t="s">
        <v>24</v>
      </c>
      <c r="S9718" s="4" t="s">
        <v>14</v>
      </c>
    </row>
    <row r="9719" spans="1:19">
      <c r="A9719" t="n">
        <v>74832</v>
      </c>
      <c r="B9719" s="26" t="n">
        <v>39</v>
      </c>
      <c r="C9719" s="7" t="n">
        <v>12</v>
      </c>
      <c r="D9719" s="7" t="n">
        <v>65533</v>
      </c>
      <c r="E9719" s="7" t="n">
        <v>206</v>
      </c>
      <c r="F9719" s="7" t="n">
        <v>0</v>
      </c>
      <c r="G9719" s="7" t="n">
        <v>65533</v>
      </c>
      <c r="H9719" s="7" t="n">
        <v>0</v>
      </c>
      <c r="I9719" s="7" t="s">
        <v>13</v>
      </c>
      <c r="J9719" s="7" t="n">
        <v>-136.729995727539</v>
      </c>
      <c r="K9719" s="7" t="n">
        <v>-1.12999999523163</v>
      </c>
      <c r="L9719" s="7" t="n">
        <v>134.929992675781</v>
      </c>
      <c r="M9719" s="7" t="n">
        <v>0</v>
      </c>
      <c r="N9719" s="7" t="n">
        <v>1133248512</v>
      </c>
      <c r="O9719" s="7" t="n">
        <v>0</v>
      </c>
      <c r="P9719" s="7" t="n">
        <v>1</v>
      </c>
      <c r="Q9719" s="7" t="n">
        <v>1</v>
      </c>
      <c r="R9719" s="7" t="n">
        <v>1</v>
      </c>
      <c r="S9719" s="7" t="n">
        <v>255</v>
      </c>
    </row>
    <row r="9720" spans="1:19">
      <c r="A9720" t="s">
        <v>4</v>
      </c>
      <c r="B9720" s="4" t="s">
        <v>5</v>
      </c>
      <c r="C9720" s="4" t="s">
        <v>14</v>
      </c>
      <c r="D9720" s="4" t="s">
        <v>10</v>
      </c>
      <c r="E9720" s="4" t="s">
        <v>24</v>
      </c>
      <c r="F9720" s="4" t="s">
        <v>10</v>
      </c>
      <c r="G9720" s="4" t="s">
        <v>9</v>
      </c>
      <c r="H9720" s="4" t="s">
        <v>9</v>
      </c>
      <c r="I9720" s="4" t="s">
        <v>10</v>
      </c>
      <c r="J9720" s="4" t="s">
        <v>10</v>
      </c>
      <c r="K9720" s="4" t="s">
        <v>9</v>
      </c>
      <c r="L9720" s="4" t="s">
        <v>9</v>
      </c>
      <c r="M9720" s="4" t="s">
        <v>9</v>
      </c>
      <c r="N9720" s="4" t="s">
        <v>9</v>
      </c>
      <c r="O9720" s="4" t="s">
        <v>6</v>
      </c>
    </row>
    <row r="9721" spans="1:19">
      <c r="A9721" t="n">
        <v>74882</v>
      </c>
      <c r="B9721" s="11" t="n">
        <v>50</v>
      </c>
      <c r="C9721" s="7" t="n">
        <v>0</v>
      </c>
      <c r="D9721" s="7" t="n">
        <v>2010</v>
      </c>
      <c r="E9721" s="7" t="n">
        <v>0.699999988079071</v>
      </c>
      <c r="F9721" s="7" t="n">
        <v>0</v>
      </c>
      <c r="G9721" s="7" t="n">
        <v>0</v>
      </c>
      <c r="H9721" s="7" t="n">
        <v>-1082130432</v>
      </c>
      <c r="I9721" s="7" t="n">
        <v>1</v>
      </c>
      <c r="J9721" s="7" t="n">
        <v>65533</v>
      </c>
      <c r="K9721" s="7" t="n">
        <v>-1023239782</v>
      </c>
      <c r="L9721" s="7" t="n">
        <v>-1081039913</v>
      </c>
      <c r="M9721" s="7" t="n">
        <v>1124080026</v>
      </c>
      <c r="N9721" s="7" t="n">
        <v>1101004800</v>
      </c>
      <c r="O9721" s="7" t="s">
        <v>13</v>
      </c>
    </row>
    <row r="9722" spans="1:19">
      <c r="A9722" t="s">
        <v>4</v>
      </c>
      <c r="B9722" s="4" t="s">
        <v>5</v>
      </c>
      <c r="C9722" s="4" t="s">
        <v>10</v>
      </c>
      <c r="D9722" s="4" t="s">
        <v>10</v>
      </c>
    </row>
    <row r="9723" spans="1:19">
      <c r="A9723" t="n">
        <v>74921</v>
      </c>
      <c r="B9723" s="92" t="n">
        <v>17</v>
      </c>
      <c r="C9723" s="7" t="n">
        <v>50</v>
      </c>
      <c r="D9723" s="7" t="n">
        <v>1300</v>
      </c>
    </row>
    <row r="9724" spans="1:19">
      <c r="A9724" t="s">
        <v>4</v>
      </c>
      <c r="B9724" s="4" t="s">
        <v>5</v>
      </c>
      <c r="C9724" s="4" t="s">
        <v>14</v>
      </c>
      <c r="D9724" s="4" t="s">
        <v>24</v>
      </c>
      <c r="E9724" s="4" t="s">
        <v>24</v>
      </c>
      <c r="F9724" s="4" t="s">
        <v>24</v>
      </c>
    </row>
    <row r="9725" spans="1:19">
      <c r="A9725" t="n">
        <v>74926</v>
      </c>
      <c r="B9725" s="66" t="n">
        <v>45</v>
      </c>
      <c r="C9725" s="7" t="n">
        <v>9</v>
      </c>
      <c r="D9725" s="7" t="n">
        <v>0.025000000372529</v>
      </c>
      <c r="E9725" s="7" t="n">
        <v>0.025000000372529</v>
      </c>
      <c r="F9725" s="7" t="n">
        <v>0.25</v>
      </c>
    </row>
    <row r="9726" spans="1:19">
      <c r="A9726" t="s">
        <v>4</v>
      </c>
      <c r="B9726" s="4" t="s">
        <v>5</v>
      </c>
      <c r="C9726" s="4" t="s">
        <v>14</v>
      </c>
      <c r="D9726" s="4" t="s">
        <v>10</v>
      </c>
      <c r="E9726" s="4" t="s">
        <v>24</v>
      </c>
      <c r="F9726" s="4" t="s">
        <v>10</v>
      </c>
      <c r="G9726" s="4" t="s">
        <v>9</v>
      </c>
      <c r="H9726" s="4" t="s">
        <v>9</v>
      </c>
      <c r="I9726" s="4" t="s">
        <v>10</v>
      </c>
      <c r="J9726" s="4" t="s">
        <v>10</v>
      </c>
      <c r="K9726" s="4" t="s">
        <v>9</v>
      </c>
      <c r="L9726" s="4" t="s">
        <v>9</v>
      </c>
      <c r="M9726" s="4" t="s">
        <v>9</v>
      </c>
      <c r="N9726" s="4" t="s">
        <v>9</v>
      </c>
      <c r="O9726" s="4" t="s">
        <v>6</v>
      </c>
    </row>
    <row r="9727" spans="1:19">
      <c r="A9727" t="n">
        <v>74940</v>
      </c>
      <c r="B9727" s="11" t="n">
        <v>50</v>
      </c>
      <c r="C9727" s="7" t="n">
        <v>0</v>
      </c>
      <c r="D9727" s="7" t="n">
        <v>2013</v>
      </c>
      <c r="E9727" s="7" t="n">
        <v>0.699999988079071</v>
      </c>
      <c r="F9727" s="7" t="n">
        <v>0</v>
      </c>
      <c r="G9727" s="7" t="n">
        <v>0</v>
      </c>
      <c r="H9727" s="7" t="n">
        <v>-1082130432</v>
      </c>
      <c r="I9727" s="7" t="n">
        <v>1</v>
      </c>
      <c r="J9727" s="7" t="n">
        <v>65533</v>
      </c>
      <c r="K9727" s="7" t="n">
        <v>-1022092247</v>
      </c>
      <c r="L9727" s="7" t="n">
        <v>1094723830</v>
      </c>
      <c r="M9727" s="7" t="n">
        <v>1124835000</v>
      </c>
      <c r="N9727" s="7" t="n">
        <v>1109393408</v>
      </c>
      <c r="O9727" s="7" t="s">
        <v>13</v>
      </c>
    </row>
    <row r="9728" spans="1:19">
      <c r="A9728" t="s">
        <v>4</v>
      </c>
      <c r="B9728" s="4" t="s">
        <v>5</v>
      </c>
      <c r="C9728" s="4" t="s">
        <v>14</v>
      </c>
      <c r="D9728" s="4" t="s">
        <v>9</v>
      </c>
      <c r="E9728" s="4" t="s">
        <v>9</v>
      </c>
      <c r="F9728" s="4" t="s">
        <v>9</v>
      </c>
    </row>
    <row r="9729" spans="1:19">
      <c r="A9729" t="n">
        <v>74979</v>
      </c>
      <c r="B9729" s="11" t="n">
        <v>50</v>
      </c>
      <c r="C9729" s="7" t="n">
        <v>255</v>
      </c>
      <c r="D9729" s="7" t="n">
        <v>1050253722</v>
      </c>
      <c r="E9729" s="7" t="n">
        <v>1065353216</v>
      </c>
      <c r="F9729" s="7" t="n">
        <v>1045220557</v>
      </c>
    </row>
    <row r="9730" spans="1:19">
      <c r="A9730" t="s">
        <v>4</v>
      </c>
      <c r="B9730" s="4" t="s">
        <v>5</v>
      </c>
      <c r="C9730" s="4" t="s">
        <v>10</v>
      </c>
      <c r="D9730" s="4" t="s">
        <v>10</v>
      </c>
    </row>
    <row r="9731" spans="1:19">
      <c r="A9731" t="n">
        <v>74993</v>
      </c>
      <c r="B9731" s="92" t="n">
        <v>17</v>
      </c>
      <c r="C9731" s="7" t="n">
        <v>50</v>
      </c>
      <c r="D9731" s="7" t="n">
        <v>1300</v>
      </c>
    </row>
    <row r="9732" spans="1:19">
      <c r="A9732" t="s">
        <v>4</v>
      </c>
      <c r="B9732" s="4" t="s">
        <v>5</v>
      </c>
      <c r="C9732" s="4" t="s">
        <v>14</v>
      </c>
      <c r="D9732" s="4" t="s">
        <v>24</v>
      </c>
      <c r="E9732" s="4" t="s">
        <v>24</v>
      </c>
      <c r="F9732" s="4" t="s">
        <v>24</v>
      </c>
    </row>
    <row r="9733" spans="1:19">
      <c r="A9733" t="n">
        <v>74998</v>
      </c>
      <c r="B9733" s="66" t="n">
        <v>45</v>
      </c>
      <c r="C9733" s="7" t="n">
        <v>9</v>
      </c>
      <c r="D9733" s="7" t="n">
        <v>0.025000000372529</v>
      </c>
      <c r="E9733" s="7" t="n">
        <v>0.025000000372529</v>
      </c>
      <c r="F9733" s="7" t="n">
        <v>0.25</v>
      </c>
    </row>
    <row r="9734" spans="1:19">
      <c r="A9734" t="s">
        <v>4</v>
      </c>
      <c r="B9734" s="4" t="s">
        <v>5</v>
      </c>
      <c r="C9734" s="4" t="s">
        <v>14</v>
      </c>
      <c r="D9734" s="4" t="s">
        <v>10</v>
      </c>
      <c r="E9734" s="4" t="s">
        <v>10</v>
      </c>
      <c r="F9734" s="4" t="s">
        <v>10</v>
      </c>
      <c r="G9734" s="4" t="s">
        <v>10</v>
      </c>
      <c r="H9734" s="4" t="s">
        <v>10</v>
      </c>
      <c r="I9734" s="4" t="s">
        <v>6</v>
      </c>
      <c r="J9734" s="4" t="s">
        <v>24</v>
      </c>
      <c r="K9734" s="4" t="s">
        <v>24</v>
      </c>
      <c r="L9734" s="4" t="s">
        <v>24</v>
      </c>
      <c r="M9734" s="4" t="s">
        <v>9</v>
      </c>
      <c r="N9734" s="4" t="s">
        <v>9</v>
      </c>
      <c r="O9734" s="4" t="s">
        <v>24</v>
      </c>
      <c r="P9734" s="4" t="s">
        <v>24</v>
      </c>
      <c r="Q9734" s="4" t="s">
        <v>24</v>
      </c>
      <c r="R9734" s="4" t="s">
        <v>24</v>
      </c>
      <c r="S9734" s="4" t="s">
        <v>14</v>
      </c>
    </row>
    <row r="9735" spans="1:19">
      <c r="A9735" t="n">
        <v>75012</v>
      </c>
      <c r="B9735" s="26" t="n">
        <v>39</v>
      </c>
      <c r="C9735" s="7" t="n">
        <v>12</v>
      </c>
      <c r="D9735" s="7" t="n">
        <v>65533</v>
      </c>
      <c r="E9735" s="7" t="n">
        <v>206</v>
      </c>
      <c r="F9735" s="7" t="n">
        <v>0</v>
      </c>
      <c r="G9735" s="7" t="n">
        <v>65533</v>
      </c>
      <c r="H9735" s="7" t="n">
        <v>0</v>
      </c>
      <c r="I9735" s="7" t="s">
        <v>13</v>
      </c>
      <c r="J9735" s="7" t="n">
        <v>-124.110000610352</v>
      </c>
      <c r="K9735" s="7" t="n">
        <v>-0.949999988079071</v>
      </c>
      <c r="L9735" s="7" t="n">
        <v>138.830001831055</v>
      </c>
      <c r="M9735" s="7" t="n">
        <v>0</v>
      </c>
      <c r="N9735" s="7" t="n">
        <v>1133248512</v>
      </c>
      <c r="O9735" s="7" t="n">
        <v>0</v>
      </c>
      <c r="P9735" s="7" t="n">
        <v>1</v>
      </c>
      <c r="Q9735" s="7" t="n">
        <v>1</v>
      </c>
      <c r="R9735" s="7" t="n">
        <v>1</v>
      </c>
      <c r="S9735" s="7" t="n">
        <v>255</v>
      </c>
    </row>
    <row r="9736" spans="1:19">
      <c r="A9736" t="s">
        <v>4</v>
      </c>
      <c r="B9736" s="4" t="s">
        <v>5</v>
      </c>
      <c r="C9736" s="4" t="s">
        <v>14</v>
      </c>
      <c r="D9736" s="4" t="s">
        <v>10</v>
      </c>
      <c r="E9736" s="4" t="s">
        <v>24</v>
      </c>
      <c r="F9736" s="4" t="s">
        <v>10</v>
      </c>
      <c r="G9736" s="4" t="s">
        <v>9</v>
      </c>
      <c r="H9736" s="4" t="s">
        <v>9</v>
      </c>
      <c r="I9736" s="4" t="s">
        <v>10</v>
      </c>
      <c r="J9736" s="4" t="s">
        <v>10</v>
      </c>
      <c r="K9736" s="4" t="s">
        <v>9</v>
      </c>
      <c r="L9736" s="4" t="s">
        <v>9</v>
      </c>
      <c r="M9736" s="4" t="s">
        <v>9</v>
      </c>
      <c r="N9736" s="4" t="s">
        <v>9</v>
      </c>
      <c r="O9736" s="4" t="s">
        <v>6</v>
      </c>
    </row>
    <row r="9737" spans="1:19">
      <c r="A9737" t="n">
        <v>75062</v>
      </c>
      <c r="B9737" s="11" t="n">
        <v>50</v>
      </c>
      <c r="C9737" s="7" t="n">
        <v>0</v>
      </c>
      <c r="D9737" s="7" t="n">
        <v>2010</v>
      </c>
      <c r="E9737" s="7" t="n">
        <v>0.699999988079071</v>
      </c>
      <c r="F9737" s="7" t="n">
        <v>0</v>
      </c>
      <c r="G9737" s="7" t="n">
        <v>0</v>
      </c>
      <c r="H9737" s="7" t="n">
        <v>-1082130432</v>
      </c>
      <c r="I9737" s="7" t="n">
        <v>1</v>
      </c>
      <c r="J9737" s="7" t="n">
        <v>65533</v>
      </c>
      <c r="K9737" s="7" t="n">
        <v>-1023239782</v>
      </c>
      <c r="L9737" s="7" t="n">
        <v>-1081039913</v>
      </c>
      <c r="M9737" s="7" t="n">
        <v>1124080026</v>
      </c>
      <c r="N9737" s="7" t="n">
        <v>1101004800</v>
      </c>
      <c r="O9737" s="7" t="s">
        <v>13</v>
      </c>
    </row>
    <row r="9738" spans="1:19">
      <c r="A9738" t="s">
        <v>4</v>
      </c>
      <c r="B9738" s="4" t="s">
        <v>5</v>
      </c>
      <c r="C9738" s="4" t="s">
        <v>10</v>
      </c>
      <c r="D9738" s="4" t="s">
        <v>10</v>
      </c>
    </row>
    <row r="9739" spans="1:19">
      <c r="A9739" t="n">
        <v>75101</v>
      </c>
      <c r="B9739" s="92" t="n">
        <v>17</v>
      </c>
      <c r="C9739" s="7" t="n">
        <v>50</v>
      </c>
      <c r="D9739" s="7" t="n">
        <v>1300</v>
      </c>
    </row>
    <row r="9740" spans="1:19">
      <c r="A9740" t="s">
        <v>4</v>
      </c>
      <c r="B9740" s="4" t="s">
        <v>5</v>
      </c>
      <c r="C9740" s="4" t="s">
        <v>14</v>
      </c>
      <c r="D9740" s="4" t="s">
        <v>24</v>
      </c>
      <c r="E9740" s="4" t="s">
        <v>24</v>
      </c>
      <c r="F9740" s="4" t="s">
        <v>24</v>
      </c>
    </row>
    <row r="9741" spans="1:19">
      <c r="A9741" t="n">
        <v>75106</v>
      </c>
      <c r="B9741" s="66" t="n">
        <v>45</v>
      </c>
      <c r="C9741" s="7" t="n">
        <v>9</v>
      </c>
      <c r="D9741" s="7" t="n">
        <v>0.025000000372529</v>
      </c>
      <c r="E9741" s="7" t="n">
        <v>0.025000000372529</v>
      </c>
      <c r="F9741" s="7" t="n">
        <v>0.25</v>
      </c>
    </row>
    <row r="9742" spans="1:19">
      <c r="A9742" t="s">
        <v>4</v>
      </c>
      <c r="B9742" s="4" t="s">
        <v>5</v>
      </c>
      <c r="C9742" s="4" t="s">
        <v>14</v>
      </c>
      <c r="D9742" s="4" t="s">
        <v>10</v>
      </c>
      <c r="E9742" s="4" t="s">
        <v>10</v>
      </c>
      <c r="F9742" s="4" t="s">
        <v>10</v>
      </c>
      <c r="G9742" s="4" t="s">
        <v>10</v>
      </c>
      <c r="H9742" s="4" t="s">
        <v>10</v>
      </c>
      <c r="I9742" s="4" t="s">
        <v>6</v>
      </c>
      <c r="J9742" s="4" t="s">
        <v>24</v>
      </c>
      <c r="K9742" s="4" t="s">
        <v>24</v>
      </c>
      <c r="L9742" s="4" t="s">
        <v>24</v>
      </c>
      <c r="M9742" s="4" t="s">
        <v>9</v>
      </c>
      <c r="N9742" s="4" t="s">
        <v>9</v>
      </c>
      <c r="O9742" s="4" t="s">
        <v>24</v>
      </c>
      <c r="P9742" s="4" t="s">
        <v>24</v>
      </c>
      <c r="Q9742" s="4" t="s">
        <v>24</v>
      </c>
      <c r="R9742" s="4" t="s">
        <v>24</v>
      </c>
      <c r="S9742" s="4" t="s">
        <v>14</v>
      </c>
    </row>
    <row r="9743" spans="1:19">
      <c r="A9743" t="n">
        <v>75120</v>
      </c>
      <c r="B9743" s="26" t="n">
        <v>39</v>
      </c>
      <c r="C9743" s="7" t="n">
        <v>12</v>
      </c>
      <c r="D9743" s="7" t="n">
        <v>65533</v>
      </c>
      <c r="E9743" s="7" t="n">
        <v>206</v>
      </c>
      <c r="F9743" s="7" t="n">
        <v>0</v>
      </c>
      <c r="G9743" s="7" t="n">
        <v>65533</v>
      </c>
      <c r="H9743" s="7" t="n">
        <v>0</v>
      </c>
      <c r="I9743" s="7" t="s">
        <v>13</v>
      </c>
      <c r="J9743" s="7" t="n">
        <v>-123.050003051758</v>
      </c>
      <c r="K9743" s="7" t="n">
        <v>-0.949999988079071</v>
      </c>
      <c r="L9743" s="7" t="n">
        <v>126.099998474121</v>
      </c>
      <c r="M9743" s="7" t="n">
        <v>0</v>
      </c>
      <c r="N9743" s="7" t="n">
        <v>1133248512</v>
      </c>
      <c r="O9743" s="7" t="n">
        <v>0</v>
      </c>
      <c r="P9743" s="7" t="n">
        <v>1</v>
      </c>
      <c r="Q9743" s="7" t="n">
        <v>1</v>
      </c>
      <c r="R9743" s="7" t="n">
        <v>1</v>
      </c>
      <c r="S9743" s="7" t="n">
        <v>255</v>
      </c>
    </row>
    <row r="9744" spans="1:19">
      <c r="A9744" t="s">
        <v>4</v>
      </c>
      <c r="B9744" s="4" t="s">
        <v>5</v>
      </c>
      <c r="C9744" s="4" t="s">
        <v>14</v>
      </c>
      <c r="D9744" s="4" t="s">
        <v>10</v>
      </c>
      <c r="E9744" s="4" t="s">
        <v>24</v>
      </c>
      <c r="F9744" s="4" t="s">
        <v>10</v>
      </c>
      <c r="G9744" s="4" t="s">
        <v>9</v>
      </c>
      <c r="H9744" s="4" t="s">
        <v>9</v>
      </c>
      <c r="I9744" s="4" t="s">
        <v>10</v>
      </c>
      <c r="J9744" s="4" t="s">
        <v>10</v>
      </c>
      <c r="K9744" s="4" t="s">
        <v>9</v>
      </c>
      <c r="L9744" s="4" t="s">
        <v>9</v>
      </c>
      <c r="M9744" s="4" t="s">
        <v>9</v>
      </c>
      <c r="N9744" s="4" t="s">
        <v>9</v>
      </c>
      <c r="O9744" s="4" t="s">
        <v>6</v>
      </c>
    </row>
    <row r="9745" spans="1:19">
      <c r="A9745" t="n">
        <v>75170</v>
      </c>
      <c r="B9745" s="11" t="n">
        <v>50</v>
      </c>
      <c r="C9745" s="7" t="n">
        <v>0</v>
      </c>
      <c r="D9745" s="7" t="n">
        <v>2010</v>
      </c>
      <c r="E9745" s="7" t="n">
        <v>0.699999988079071</v>
      </c>
      <c r="F9745" s="7" t="n">
        <v>0</v>
      </c>
      <c r="G9745" s="7" t="n">
        <v>0</v>
      </c>
      <c r="H9745" s="7" t="n">
        <v>-1082130432</v>
      </c>
      <c r="I9745" s="7" t="n">
        <v>1</v>
      </c>
      <c r="J9745" s="7" t="n">
        <v>65533</v>
      </c>
      <c r="K9745" s="7" t="n">
        <v>-1023239782</v>
      </c>
      <c r="L9745" s="7" t="n">
        <v>-1081039913</v>
      </c>
      <c r="M9745" s="7" t="n">
        <v>1124080026</v>
      </c>
      <c r="N9745" s="7" t="n">
        <v>1101004800</v>
      </c>
      <c r="O9745" s="7" t="s">
        <v>13</v>
      </c>
    </row>
    <row r="9746" spans="1:19">
      <c r="A9746" t="s">
        <v>4</v>
      </c>
      <c r="B9746" s="4" t="s">
        <v>5</v>
      </c>
      <c r="C9746" s="4" t="s">
        <v>10</v>
      </c>
      <c r="D9746" s="4" t="s">
        <v>10</v>
      </c>
    </row>
    <row r="9747" spans="1:19">
      <c r="A9747" t="n">
        <v>75209</v>
      </c>
      <c r="B9747" s="92" t="n">
        <v>17</v>
      </c>
      <c r="C9747" s="7" t="n">
        <v>50</v>
      </c>
      <c r="D9747" s="7" t="n">
        <v>1300</v>
      </c>
    </row>
    <row r="9748" spans="1:19">
      <c r="A9748" t="s">
        <v>4</v>
      </c>
      <c r="B9748" s="4" t="s">
        <v>5</v>
      </c>
      <c r="C9748" s="4" t="s">
        <v>14</v>
      </c>
      <c r="D9748" s="4" t="s">
        <v>24</v>
      </c>
      <c r="E9748" s="4" t="s">
        <v>24</v>
      </c>
      <c r="F9748" s="4" t="s">
        <v>24</v>
      </c>
    </row>
    <row r="9749" spans="1:19">
      <c r="A9749" t="n">
        <v>75214</v>
      </c>
      <c r="B9749" s="66" t="n">
        <v>45</v>
      </c>
      <c r="C9749" s="7" t="n">
        <v>9</v>
      </c>
      <c r="D9749" s="7" t="n">
        <v>0.025000000372529</v>
      </c>
      <c r="E9749" s="7" t="n">
        <v>0.025000000372529</v>
      </c>
      <c r="F9749" s="7" t="n">
        <v>0.25</v>
      </c>
    </row>
    <row r="9750" spans="1:19">
      <c r="A9750" t="s">
        <v>4</v>
      </c>
      <c r="B9750" s="4" t="s">
        <v>5</v>
      </c>
      <c r="C9750" s="4" t="s">
        <v>14</v>
      </c>
      <c r="D9750" s="4" t="s">
        <v>10</v>
      </c>
      <c r="E9750" s="4" t="s">
        <v>10</v>
      </c>
      <c r="F9750" s="4" t="s">
        <v>10</v>
      </c>
      <c r="G9750" s="4" t="s">
        <v>10</v>
      </c>
      <c r="H9750" s="4" t="s">
        <v>10</v>
      </c>
      <c r="I9750" s="4" t="s">
        <v>6</v>
      </c>
      <c r="J9750" s="4" t="s">
        <v>24</v>
      </c>
      <c r="K9750" s="4" t="s">
        <v>24</v>
      </c>
      <c r="L9750" s="4" t="s">
        <v>24</v>
      </c>
      <c r="M9750" s="4" t="s">
        <v>9</v>
      </c>
      <c r="N9750" s="4" t="s">
        <v>9</v>
      </c>
      <c r="O9750" s="4" t="s">
        <v>24</v>
      </c>
      <c r="P9750" s="4" t="s">
        <v>24</v>
      </c>
      <c r="Q9750" s="4" t="s">
        <v>24</v>
      </c>
      <c r="R9750" s="4" t="s">
        <v>24</v>
      </c>
      <c r="S9750" s="4" t="s">
        <v>14</v>
      </c>
    </row>
    <row r="9751" spans="1:19">
      <c r="A9751" t="n">
        <v>75228</v>
      </c>
      <c r="B9751" s="26" t="n">
        <v>39</v>
      </c>
      <c r="C9751" s="7" t="n">
        <v>12</v>
      </c>
      <c r="D9751" s="7" t="n">
        <v>65533</v>
      </c>
      <c r="E9751" s="7" t="n">
        <v>206</v>
      </c>
      <c r="F9751" s="7" t="n">
        <v>0</v>
      </c>
      <c r="G9751" s="7" t="n">
        <v>65533</v>
      </c>
      <c r="H9751" s="7" t="n">
        <v>0</v>
      </c>
      <c r="I9751" s="7" t="s">
        <v>13</v>
      </c>
      <c r="J9751" s="7" t="n">
        <v>-134.240005493164</v>
      </c>
      <c r="K9751" s="7" t="n">
        <v>-0.949999988079071</v>
      </c>
      <c r="L9751" s="7" t="n">
        <v>123.199996948242</v>
      </c>
      <c r="M9751" s="7" t="n">
        <v>0</v>
      </c>
      <c r="N9751" s="7" t="n">
        <v>1133248512</v>
      </c>
      <c r="O9751" s="7" t="n">
        <v>0</v>
      </c>
      <c r="P9751" s="7" t="n">
        <v>1</v>
      </c>
      <c r="Q9751" s="7" t="n">
        <v>1</v>
      </c>
      <c r="R9751" s="7" t="n">
        <v>1</v>
      </c>
      <c r="S9751" s="7" t="n">
        <v>255</v>
      </c>
    </row>
    <row r="9752" spans="1:19">
      <c r="A9752" t="s">
        <v>4</v>
      </c>
      <c r="B9752" s="4" t="s">
        <v>5</v>
      </c>
      <c r="C9752" s="4" t="s">
        <v>14</v>
      </c>
      <c r="D9752" s="4" t="s">
        <v>10</v>
      </c>
      <c r="E9752" s="4" t="s">
        <v>24</v>
      </c>
      <c r="F9752" s="4" t="s">
        <v>10</v>
      </c>
      <c r="G9752" s="4" t="s">
        <v>9</v>
      </c>
      <c r="H9752" s="4" t="s">
        <v>9</v>
      </c>
      <c r="I9752" s="4" t="s">
        <v>10</v>
      </c>
      <c r="J9752" s="4" t="s">
        <v>10</v>
      </c>
      <c r="K9752" s="4" t="s">
        <v>9</v>
      </c>
      <c r="L9752" s="4" t="s">
        <v>9</v>
      </c>
      <c r="M9752" s="4" t="s">
        <v>9</v>
      </c>
      <c r="N9752" s="4" t="s">
        <v>9</v>
      </c>
      <c r="O9752" s="4" t="s">
        <v>6</v>
      </c>
    </row>
    <row r="9753" spans="1:19">
      <c r="A9753" t="n">
        <v>75278</v>
      </c>
      <c r="B9753" s="11" t="n">
        <v>50</v>
      </c>
      <c r="C9753" s="7" t="n">
        <v>0</v>
      </c>
      <c r="D9753" s="7" t="n">
        <v>2013</v>
      </c>
      <c r="E9753" s="7" t="n">
        <v>0.699999988079071</v>
      </c>
      <c r="F9753" s="7" t="n">
        <v>0</v>
      </c>
      <c r="G9753" s="7" t="n">
        <v>0</v>
      </c>
      <c r="H9753" s="7" t="n">
        <v>-1082130432</v>
      </c>
      <c r="I9753" s="7" t="n">
        <v>1</v>
      </c>
      <c r="J9753" s="7" t="n">
        <v>65533</v>
      </c>
      <c r="K9753" s="7" t="n">
        <v>-1022092247</v>
      </c>
      <c r="L9753" s="7" t="n">
        <v>1094723830</v>
      </c>
      <c r="M9753" s="7" t="n">
        <v>1124835000</v>
      </c>
      <c r="N9753" s="7" t="n">
        <v>1109393408</v>
      </c>
      <c r="O9753" s="7" t="s">
        <v>13</v>
      </c>
    </row>
    <row r="9754" spans="1:19">
      <c r="A9754" t="s">
        <v>4</v>
      </c>
      <c r="B9754" s="4" t="s">
        <v>5</v>
      </c>
      <c r="C9754" s="4" t="s">
        <v>10</v>
      </c>
      <c r="D9754" s="4" t="s">
        <v>10</v>
      </c>
    </row>
    <row r="9755" spans="1:19">
      <c r="A9755" t="n">
        <v>75317</v>
      </c>
      <c r="B9755" s="92" t="n">
        <v>17</v>
      </c>
      <c r="C9755" s="7" t="n">
        <v>50</v>
      </c>
      <c r="D9755" s="7" t="n">
        <v>1300</v>
      </c>
    </row>
    <row r="9756" spans="1:19">
      <c r="A9756" t="s">
        <v>4</v>
      </c>
      <c r="B9756" s="4" t="s">
        <v>5</v>
      </c>
      <c r="C9756" s="4" t="s">
        <v>14</v>
      </c>
      <c r="D9756" s="4" t="s">
        <v>24</v>
      </c>
      <c r="E9756" s="4" t="s">
        <v>24</v>
      </c>
      <c r="F9756" s="4" t="s">
        <v>24</v>
      </c>
    </row>
    <row r="9757" spans="1:19">
      <c r="A9757" t="n">
        <v>75322</v>
      </c>
      <c r="B9757" s="66" t="n">
        <v>45</v>
      </c>
      <c r="C9757" s="7" t="n">
        <v>9</v>
      </c>
      <c r="D9757" s="7" t="n">
        <v>0.025000000372529</v>
      </c>
      <c r="E9757" s="7" t="n">
        <v>0.025000000372529</v>
      </c>
      <c r="F9757" s="7" t="n">
        <v>0.25</v>
      </c>
    </row>
    <row r="9758" spans="1:19">
      <c r="A9758" t="s">
        <v>4</v>
      </c>
      <c r="B9758" s="4" t="s">
        <v>5</v>
      </c>
      <c r="C9758" s="4" t="s">
        <v>14</v>
      </c>
      <c r="D9758" s="4" t="s">
        <v>10</v>
      </c>
      <c r="E9758" s="4" t="s">
        <v>10</v>
      </c>
      <c r="F9758" s="4" t="s">
        <v>10</v>
      </c>
      <c r="G9758" s="4" t="s">
        <v>10</v>
      </c>
      <c r="H9758" s="4" t="s">
        <v>10</v>
      </c>
      <c r="I9758" s="4" t="s">
        <v>6</v>
      </c>
      <c r="J9758" s="4" t="s">
        <v>24</v>
      </c>
      <c r="K9758" s="4" t="s">
        <v>24</v>
      </c>
      <c r="L9758" s="4" t="s">
        <v>24</v>
      </c>
      <c r="M9758" s="4" t="s">
        <v>9</v>
      </c>
      <c r="N9758" s="4" t="s">
        <v>9</v>
      </c>
      <c r="O9758" s="4" t="s">
        <v>24</v>
      </c>
      <c r="P9758" s="4" t="s">
        <v>24</v>
      </c>
      <c r="Q9758" s="4" t="s">
        <v>24</v>
      </c>
      <c r="R9758" s="4" t="s">
        <v>24</v>
      </c>
      <c r="S9758" s="4" t="s">
        <v>14</v>
      </c>
    </row>
    <row r="9759" spans="1:19">
      <c r="A9759" t="n">
        <v>75336</v>
      </c>
      <c r="B9759" s="26" t="n">
        <v>39</v>
      </c>
      <c r="C9759" s="7" t="n">
        <v>12</v>
      </c>
      <c r="D9759" s="7" t="n">
        <v>65533</v>
      </c>
      <c r="E9759" s="7" t="n">
        <v>206</v>
      </c>
      <c r="F9759" s="7" t="n">
        <v>0</v>
      </c>
      <c r="G9759" s="7" t="n">
        <v>65533</v>
      </c>
      <c r="H9759" s="7" t="n">
        <v>0</v>
      </c>
      <c r="I9759" s="7" t="s">
        <v>13</v>
      </c>
      <c r="J9759" s="7" t="n">
        <v>-139.130004882813</v>
      </c>
      <c r="K9759" s="7" t="n">
        <v>2.5699999332428</v>
      </c>
      <c r="L9759" s="7" t="n">
        <v>121.639999389648</v>
      </c>
      <c r="M9759" s="7" t="n">
        <v>0</v>
      </c>
      <c r="N9759" s="7" t="n">
        <v>1133248512</v>
      </c>
      <c r="O9759" s="7" t="n">
        <v>0</v>
      </c>
      <c r="P9759" s="7" t="n">
        <v>1</v>
      </c>
      <c r="Q9759" s="7" t="n">
        <v>1</v>
      </c>
      <c r="R9759" s="7" t="n">
        <v>1</v>
      </c>
      <c r="S9759" s="7" t="n">
        <v>255</v>
      </c>
    </row>
    <row r="9760" spans="1:19">
      <c r="A9760" t="s">
        <v>4</v>
      </c>
      <c r="B9760" s="4" t="s">
        <v>5</v>
      </c>
      <c r="C9760" s="4" t="s">
        <v>14</v>
      </c>
      <c r="D9760" s="4" t="s">
        <v>10</v>
      </c>
      <c r="E9760" s="4" t="s">
        <v>24</v>
      </c>
      <c r="F9760" s="4" t="s">
        <v>10</v>
      </c>
      <c r="G9760" s="4" t="s">
        <v>9</v>
      </c>
      <c r="H9760" s="4" t="s">
        <v>9</v>
      </c>
      <c r="I9760" s="4" t="s">
        <v>10</v>
      </c>
      <c r="J9760" s="4" t="s">
        <v>10</v>
      </c>
      <c r="K9760" s="4" t="s">
        <v>9</v>
      </c>
      <c r="L9760" s="4" t="s">
        <v>9</v>
      </c>
      <c r="M9760" s="4" t="s">
        <v>9</v>
      </c>
      <c r="N9760" s="4" t="s">
        <v>9</v>
      </c>
      <c r="O9760" s="4" t="s">
        <v>6</v>
      </c>
    </row>
    <row r="9761" spans="1:19">
      <c r="A9761" t="n">
        <v>75386</v>
      </c>
      <c r="B9761" s="11" t="n">
        <v>50</v>
      </c>
      <c r="C9761" s="7" t="n">
        <v>0</v>
      </c>
      <c r="D9761" s="7" t="n">
        <v>2010</v>
      </c>
      <c r="E9761" s="7" t="n">
        <v>0.699999988079071</v>
      </c>
      <c r="F9761" s="7" t="n">
        <v>0</v>
      </c>
      <c r="G9761" s="7" t="n">
        <v>0</v>
      </c>
      <c r="H9761" s="7" t="n">
        <v>-1082130432</v>
      </c>
      <c r="I9761" s="7" t="n">
        <v>1</v>
      </c>
      <c r="J9761" s="7" t="n">
        <v>65533</v>
      </c>
      <c r="K9761" s="7" t="n">
        <v>-1023239782</v>
      </c>
      <c r="L9761" s="7" t="n">
        <v>-1081039913</v>
      </c>
      <c r="M9761" s="7" t="n">
        <v>1124080026</v>
      </c>
      <c r="N9761" s="7" t="n">
        <v>1101004800</v>
      </c>
      <c r="O9761" s="7" t="s">
        <v>13</v>
      </c>
    </row>
    <row r="9762" spans="1:19">
      <c r="A9762" t="s">
        <v>4</v>
      </c>
      <c r="B9762" s="4" t="s">
        <v>5</v>
      </c>
      <c r="C9762" s="4" t="s">
        <v>14</v>
      </c>
      <c r="D9762" s="4" t="s">
        <v>9</v>
      </c>
      <c r="E9762" s="4" t="s">
        <v>9</v>
      </c>
      <c r="F9762" s="4" t="s">
        <v>9</v>
      </c>
    </row>
    <row r="9763" spans="1:19">
      <c r="A9763" t="n">
        <v>75425</v>
      </c>
      <c r="B9763" s="11" t="n">
        <v>50</v>
      </c>
      <c r="C9763" s="7" t="n">
        <v>255</v>
      </c>
      <c r="D9763" s="7" t="n">
        <v>1050253722</v>
      </c>
      <c r="E9763" s="7" t="n">
        <v>1065353216</v>
      </c>
      <c r="F9763" s="7" t="n">
        <v>1045220557</v>
      </c>
    </row>
    <row r="9764" spans="1:19">
      <c r="A9764" t="s">
        <v>4</v>
      </c>
      <c r="B9764" s="4" t="s">
        <v>5</v>
      </c>
      <c r="C9764" s="4" t="s">
        <v>10</v>
      </c>
      <c r="D9764" s="4" t="s">
        <v>10</v>
      </c>
    </row>
    <row r="9765" spans="1:19">
      <c r="A9765" t="n">
        <v>75439</v>
      </c>
      <c r="B9765" s="92" t="n">
        <v>17</v>
      </c>
      <c r="C9765" s="7" t="n">
        <v>50</v>
      </c>
      <c r="D9765" s="7" t="n">
        <v>1300</v>
      </c>
    </row>
    <row r="9766" spans="1:19">
      <c r="A9766" t="s">
        <v>4</v>
      </c>
      <c r="B9766" s="4" t="s">
        <v>5</v>
      </c>
      <c r="C9766" s="4" t="s">
        <v>14</v>
      </c>
      <c r="D9766" s="4" t="s">
        <v>24</v>
      </c>
      <c r="E9766" s="4" t="s">
        <v>24</v>
      </c>
      <c r="F9766" s="4" t="s">
        <v>24</v>
      </c>
    </row>
    <row r="9767" spans="1:19">
      <c r="A9767" t="n">
        <v>75444</v>
      </c>
      <c r="B9767" s="66" t="n">
        <v>45</v>
      </c>
      <c r="C9767" s="7" t="n">
        <v>9</v>
      </c>
      <c r="D9767" s="7" t="n">
        <v>0.025000000372529</v>
      </c>
      <c r="E9767" s="7" t="n">
        <v>0.025000000372529</v>
      </c>
      <c r="F9767" s="7" t="n">
        <v>0.25</v>
      </c>
    </row>
    <row r="9768" spans="1:19">
      <c r="A9768" t="s">
        <v>4</v>
      </c>
      <c r="B9768" s="4" t="s">
        <v>5</v>
      </c>
      <c r="C9768" s="4" t="s">
        <v>14</v>
      </c>
      <c r="D9768" s="4" t="s">
        <v>10</v>
      </c>
      <c r="E9768" s="4" t="s">
        <v>10</v>
      </c>
      <c r="F9768" s="4" t="s">
        <v>10</v>
      </c>
      <c r="G9768" s="4" t="s">
        <v>10</v>
      </c>
      <c r="H9768" s="4" t="s">
        <v>10</v>
      </c>
      <c r="I9768" s="4" t="s">
        <v>6</v>
      </c>
      <c r="J9768" s="4" t="s">
        <v>24</v>
      </c>
      <c r="K9768" s="4" t="s">
        <v>24</v>
      </c>
      <c r="L9768" s="4" t="s">
        <v>24</v>
      </c>
      <c r="M9768" s="4" t="s">
        <v>9</v>
      </c>
      <c r="N9768" s="4" t="s">
        <v>9</v>
      </c>
      <c r="O9768" s="4" t="s">
        <v>24</v>
      </c>
      <c r="P9768" s="4" t="s">
        <v>24</v>
      </c>
      <c r="Q9768" s="4" t="s">
        <v>24</v>
      </c>
      <c r="R9768" s="4" t="s">
        <v>24</v>
      </c>
      <c r="S9768" s="4" t="s">
        <v>14</v>
      </c>
    </row>
    <row r="9769" spans="1:19">
      <c r="A9769" t="n">
        <v>75458</v>
      </c>
      <c r="B9769" s="26" t="n">
        <v>39</v>
      </c>
      <c r="C9769" s="7" t="n">
        <v>12</v>
      </c>
      <c r="D9769" s="7" t="n">
        <v>65533</v>
      </c>
      <c r="E9769" s="7" t="n">
        <v>206</v>
      </c>
      <c r="F9769" s="7" t="n">
        <v>0</v>
      </c>
      <c r="G9769" s="7" t="n">
        <v>65533</v>
      </c>
      <c r="H9769" s="7" t="n">
        <v>0</v>
      </c>
      <c r="I9769" s="7" t="s">
        <v>13</v>
      </c>
      <c r="J9769" s="7" t="n">
        <v>-142.369995117188</v>
      </c>
      <c r="K9769" s="7" t="n">
        <v>5.90000009536743</v>
      </c>
      <c r="L9769" s="7" t="n">
        <v>144.850006103516</v>
      </c>
      <c r="M9769" s="7" t="n">
        <v>0</v>
      </c>
      <c r="N9769" s="7" t="n">
        <v>1133248512</v>
      </c>
      <c r="O9769" s="7" t="n">
        <v>0</v>
      </c>
      <c r="P9769" s="7" t="n">
        <v>1</v>
      </c>
      <c r="Q9769" s="7" t="n">
        <v>1</v>
      </c>
      <c r="R9769" s="7" t="n">
        <v>1</v>
      </c>
      <c r="S9769" s="7" t="n">
        <v>255</v>
      </c>
    </row>
    <row r="9770" spans="1:19">
      <c r="A9770" t="s">
        <v>4</v>
      </c>
      <c r="B9770" s="4" t="s">
        <v>5</v>
      </c>
      <c r="C9770" s="4" t="s">
        <v>14</v>
      </c>
      <c r="D9770" s="4" t="s">
        <v>10</v>
      </c>
      <c r="E9770" s="4" t="s">
        <v>24</v>
      </c>
      <c r="F9770" s="4" t="s">
        <v>10</v>
      </c>
      <c r="G9770" s="4" t="s">
        <v>9</v>
      </c>
      <c r="H9770" s="4" t="s">
        <v>9</v>
      </c>
      <c r="I9770" s="4" t="s">
        <v>10</v>
      </c>
      <c r="J9770" s="4" t="s">
        <v>10</v>
      </c>
      <c r="K9770" s="4" t="s">
        <v>9</v>
      </c>
      <c r="L9770" s="4" t="s">
        <v>9</v>
      </c>
      <c r="M9770" s="4" t="s">
        <v>9</v>
      </c>
      <c r="N9770" s="4" t="s">
        <v>9</v>
      </c>
      <c r="O9770" s="4" t="s">
        <v>6</v>
      </c>
    </row>
    <row r="9771" spans="1:19">
      <c r="A9771" t="n">
        <v>75508</v>
      </c>
      <c r="B9771" s="11" t="n">
        <v>50</v>
      </c>
      <c r="C9771" s="7" t="n">
        <v>0</v>
      </c>
      <c r="D9771" s="7" t="n">
        <v>2010</v>
      </c>
      <c r="E9771" s="7" t="n">
        <v>0.699999988079071</v>
      </c>
      <c r="F9771" s="7" t="n">
        <v>0</v>
      </c>
      <c r="G9771" s="7" t="n">
        <v>0</v>
      </c>
      <c r="H9771" s="7" t="n">
        <v>-1082130432</v>
      </c>
      <c r="I9771" s="7" t="n">
        <v>1</v>
      </c>
      <c r="J9771" s="7" t="n">
        <v>65533</v>
      </c>
      <c r="K9771" s="7" t="n">
        <v>-1023239782</v>
      </c>
      <c r="L9771" s="7" t="n">
        <v>-1081039913</v>
      </c>
      <c r="M9771" s="7" t="n">
        <v>1124080026</v>
      </c>
      <c r="N9771" s="7" t="n">
        <v>1101004800</v>
      </c>
      <c r="O9771" s="7" t="s">
        <v>13</v>
      </c>
    </row>
    <row r="9772" spans="1:19">
      <c r="A9772" t="s">
        <v>4</v>
      </c>
      <c r="B9772" s="4" t="s">
        <v>5</v>
      </c>
      <c r="C9772" s="4" t="s">
        <v>10</v>
      </c>
      <c r="D9772" s="4" t="s">
        <v>10</v>
      </c>
    </row>
    <row r="9773" spans="1:19">
      <c r="A9773" t="n">
        <v>75547</v>
      </c>
      <c r="B9773" s="92" t="n">
        <v>17</v>
      </c>
      <c r="C9773" s="7" t="n">
        <v>50</v>
      </c>
      <c r="D9773" s="7" t="n">
        <v>1300</v>
      </c>
    </row>
    <row r="9774" spans="1:19">
      <c r="A9774" t="s">
        <v>4</v>
      </c>
      <c r="B9774" s="4" t="s">
        <v>5</v>
      </c>
      <c r="C9774" s="4" t="s">
        <v>14</v>
      </c>
      <c r="D9774" s="4" t="s">
        <v>24</v>
      </c>
      <c r="E9774" s="4" t="s">
        <v>24</v>
      </c>
      <c r="F9774" s="4" t="s">
        <v>24</v>
      </c>
    </row>
    <row r="9775" spans="1:19">
      <c r="A9775" t="n">
        <v>75552</v>
      </c>
      <c r="B9775" s="66" t="n">
        <v>45</v>
      </c>
      <c r="C9775" s="7" t="n">
        <v>9</v>
      </c>
      <c r="D9775" s="7" t="n">
        <v>0.025000000372529</v>
      </c>
      <c r="E9775" s="7" t="n">
        <v>0.025000000372529</v>
      </c>
      <c r="F9775" s="7" t="n">
        <v>0.25</v>
      </c>
    </row>
    <row r="9776" spans="1:19">
      <c r="A9776" t="s">
        <v>4</v>
      </c>
      <c r="B9776" s="4" t="s">
        <v>5</v>
      </c>
      <c r="C9776" s="4" t="s">
        <v>14</v>
      </c>
      <c r="D9776" s="4" t="s">
        <v>10</v>
      </c>
      <c r="E9776" s="4" t="s">
        <v>10</v>
      </c>
      <c r="F9776" s="4" t="s">
        <v>10</v>
      </c>
      <c r="G9776" s="4" t="s">
        <v>10</v>
      </c>
      <c r="H9776" s="4" t="s">
        <v>10</v>
      </c>
      <c r="I9776" s="4" t="s">
        <v>6</v>
      </c>
      <c r="J9776" s="4" t="s">
        <v>24</v>
      </c>
      <c r="K9776" s="4" t="s">
        <v>24</v>
      </c>
      <c r="L9776" s="4" t="s">
        <v>24</v>
      </c>
      <c r="M9776" s="4" t="s">
        <v>9</v>
      </c>
      <c r="N9776" s="4" t="s">
        <v>9</v>
      </c>
      <c r="O9776" s="4" t="s">
        <v>24</v>
      </c>
      <c r="P9776" s="4" t="s">
        <v>24</v>
      </c>
      <c r="Q9776" s="4" t="s">
        <v>24</v>
      </c>
      <c r="R9776" s="4" t="s">
        <v>24</v>
      </c>
      <c r="S9776" s="4" t="s">
        <v>14</v>
      </c>
    </row>
    <row r="9777" spans="1:19">
      <c r="A9777" t="n">
        <v>75566</v>
      </c>
      <c r="B9777" s="26" t="n">
        <v>39</v>
      </c>
      <c r="C9777" s="7" t="n">
        <v>12</v>
      </c>
      <c r="D9777" s="7" t="n">
        <v>65533</v>
      </c>
      <c r="E9777" s="7" t="n">
        <v>206</v>
      </c>
      <c r="F9777" s="7" t="n">
        <v>0</v>
      </c>
      <c r="G9777" s="7" t="n">
        <v>65533</v>
      </c>
      <c r="H9777" s="7" t="n">
        <v>0</v>
      </c>
      <c r="I9777" s="7" t="s">
        <v>13</v>
      </c>
      <c r="J9777" s="7" t="n">
        <v>-139.839996337891</v>
      </c>
      <c r="K9777" s="7" t="n">
        <v>3.85999989509583</v>
      </c>
      <c r="L9777" s="7" t="n">
        <v>121.680000305176</v>
      </c>
      <c r="M9777" s="7" t="n">
        <v>0</v>
      </c>
      <c r="N9777" s="7" t="n">
        <v>1133248512</v>
      </c>
      <c r="O9777" s="7" t="n">
        <v>0</v>
      </c>
      <c r="P9777" s="7" t="n">
        <v>1</v>
      </c>
      <c r="Q9777" s="7" t="n">
        <v>1</v>
      </c>
      <c r="R9777" s="7" t="n">
        <v>1</v>
      </c>
      <c r="S9777" s="7" t="n">
        <v>255</v>
      </c>
    </row>
    <row r="9778" spans="1:19">
      <c r="A9778" t="s">
        <v>4</v>
      </c>
      <c r="B9778" s="4" t="s">
        <v>5</v>
      </c>
      <c r="C9778" s="4" t="s">
        <v>14</v>
      </c>
      <c r="D9778" s="4" t="s">
        <v>10</v>
      </c>
      <c r="E9778" s="4" t="s">
        <v>24</v>
      </c>
      <c r="F9778" s="4" t="s">
        <v>10</v>
      </c>
      <c r="G9778" s="4" t="s">
        <v>9</v>
      </c>
      <c r="H9778" s="4" t="s">
        <v>9</v>
      </c>
      <c r="I9778" s="4" t="s">
        <v>10</v>
      </c>
      <c r="J9778" s="4" t="s">
        <v>10</v>
      </c>
      <c r="K9778" s="4" t="s">
        <v>9</v>
      </c>
      <c r="L9778" s="4" t="s">
        <v>9</v>
      </c>
      <c r="M9778" s="4" t="s">
        <v>9</v>
      </c>
      <c r="N9778" s="4" t="s">
        <v>9</v>
      </c>
      <c r="O9778" s="4" t="s">
        <v>6</v>
      </c>
    </row>
    <row r="9779" spans="1:19">
      <c r="A9779" t="n">
        <v>75616</v>
      </c>
      <c r="B9779" s="11" t="n">
        <v>50</v>
      </c>
      <c r="C9779" s="7" t="n">
        <v>0</v>
      </c>
      <c r="D9779" s="7" t="n">
        <v>2013</v>
      </c>
      <c r="E9779" s="7" t="n">
        <v>0.699999988079071</v>
      </c>
      <c r="F9779" s="7" t="n">
        <v>0</v>
      </c>
      <c r="G9779" s="7" t="n">
        <v>0</v>
      </c>
      <c r="H9779" s="7" t="n">
        <v>-1082130432</v>
      </c>
      <c r="I9779" s="7" t="n">
        <v>1</v>
      </c>
      <c r="J9779" s="7" t="n">
        <v>65533</v>
      </c>
      <c r="K9779" s="7" t="n">
        <v>-1022092247</v>
      </c>
      <c r="L9779" s="7" t="n">
        <v>1094723830</v>
      </c>
      <c r="M9779" s="7" t="n">
        <v>1124835000</v>
      </c>
      <c r="N9779" s="7" t="n">
        <v>1109393408</v>
      </c>
      <c r="O9779" s="7" t="s">
        <v>13</v>
      </c>
    </row>
    <row r="9780" spans="1:19">
      <c r="A9780" t="s">
        <v>4</v>
      </c>
      <c r="B9780" s="4" t="s">
        <v>5</v>
      </c>
      <c r="C9780" s="4" t="s">
        <v>14</v>
      </c>
      <c r="D9780" s="4" t="s">
        <v>9</v>
      </c>
      <c r="E9780" s="4" t="s">
        <v>9</v>
      </c>
      <c r="F9780" s="4" t="s">
        <v>9</v>
      </c>
    </row>
    <row r="9781" spans="1:19">
      <c r="A9781" t="n">
        <v>75655</v>
      </c>
      <c r="B9781" s="11" t="n">
        <v>50</v>
      </c>
      <c r="C9781" s="7" t="n">
        <v>255</v>
      </c>
      <c r="D9781" s="7" t="n">
        <v>1050253722</v>
      </c>
      <c r="E9781" s="7" t="n">
        <v>1065353216</v>
      </c>
      <c r="F9781" s="7" t="n">
        <v>1045220557</v>
      </c>
    </row>
    <row r="9782" spans="1:19">
      <c r="A9782" t="s">
        <v>4</v>
      </c>
      <c r="B9782" s="4" t="s">
        <v>5</v>
      </c>
      <c r="C9782" s="4" t="s">
        <v>10</v>
      </c>
      <c r="D9782" s="4" t="s">
        <v>10</v>
      </c>
    </row>
    <row r="9783" spans="1:19">
      <c r="A9783" t="n">
        <v>75669</v>
      </c>
      <c r="B9783" s="92" t="n">
        <v>17</v>
      </c>
      <c r="C9783" s="7" t="n">
        <v>50</v>
      </c>
      <c r="D9783" s="7" t="n">
        <v>1300</v>
      </c>
    </row>
    <row r="9784" spans="1:19">
      <c r="A9784" t="s">
        <v>4</v>
      </c>
      <c r="B9784" s="4" t="s">
        <v>5</v>
      </c>
      <c r="C9784" s="4" t="s">
        <v>14</v>
      </c>
      <c r="D9784" s="4" t="s">
        <v>24</v>
      </c>
      <c r="E9784" s="4" t="s">
        <v>24</v>
      </c>
      <c r="F9784" s="4" t="s">
        <v>24</v>
      </c>
    </row>
    <row r="9785" spans="1:19">
      <c r="A9785" t="n">
        <v>75674</v>
      </c>
      <c r="B9785" s="66" t="n">
        <v>45</v>
      </c>
      <c r="C9785" s="7" t="n">
        <v>9</v>
      </c>
      <c r="D9785" s="7" t="n">
        <v>0.025000000372529</v>
      </c>
      <c r="E9785" s="7" t="n">
        <v>0.025000000372529</v>
      </c>
      <c r="F9785" s="7" t="n">
        <v>0.25</v>
      </c>
    </row>
    <row r="9786" spans="1:19">
      <c r="A9786" t="s">
        <v>4</v>
      </c>
      <c r="B9786" s="4" t="s">
        <v>5</v>
      </c>
      <c r="C9786" s="4" t="s">
        <v>14</v>
      </c>
      <c r="D9786" s="4" t="s">
        <v>10</v>
      </c>
      <c r="E9786" s="4" t="s">
        <v>10</v>
      </c>
      <c r="F9786" s="4" t="s">
        <v>10</v>
      </c>
      <c r="G9786" s="4" t="s">
        <v>10</v>
      </c>
      <c r="H9786" s="4" t="s">
        <v>10</v>
      </c>
      <c r="I9786" s="4" t="s">
        <v>6</v>
      </c>
      <c r="J9786" s="4" t="s">
        <v>24</v>
      </c>
      <c r="K9786" s="4" t="s">
        <v>24</v>
      </c>
      <c r="L9786" s="4" t="s">
        <v>24</v>
      </c>
      <c r="M9786" s="4" t="s">
        <v>9</v>
      </c>
      <c r="N9786" s="4" t="s">
        <v>9</v>
      </c>
      <c r="O9786" s="4" t="s">
        <v>24</v>
      </c>
      <c r="P9786" s="4" t="s">
        <v>24</v>
      </c>
      <c r="Q9786" s="4" t="s">
        <v>24</v>
      </c>
      <c r="R9786" s="4" t="s">
        <v>24</v>
      </c>
      <c r="S9786" s="4" t="s">
        <v>14</v>
      </c>
    </row>
    <row r="9787" spans="1:19">
      <c r="A9787" t="n">
        <v>75688</v>
      </c>
      <c r="B9787" s="26" t="n">
        <v>39</v>
      </c>
      <c r="C9787" s="7" t="n">
        <v>12</v>
      </c>
      <c r="D9787" s="7" t="n">
        <v>65533</v>
      </c>
      <c r="E9787" s="7" t="n">
        <v>206</v>
      </c>
      <c r="F9787" s="7" t="n">
        <v>0</v>
      </c>
      <c r="G9787" s="7" t="n">
        <v>65533</v>
      </c>
      <c r="H9787" s="7" t="n">
        <v>0</v>
      </c>
      <c r="I9787" s="7" t="s">
        <v>13</v>
      </c>
      <c r="J9787" s="7" t="n">
        <v>-148.059997558594</v>
      </c>
      <c r="K9787" s="7" t="n">
        <v>10.3400001525879</v>
      </c>
      <c r="L9787" s="7" t="n">
        <v>131.669998168945</v>
      </c>
      <c r="M9787" s="7" t="n">
        <v>0</v>
      </c>
      <c r="N9787" s="7" t="n">
        <v>1133248512</v>
      </c>
      <c r="O9787" s="7" t="n">
        <v>0</v>
      </c>
      <c r="P9787" s="7" t="n">
        <v>1</v>
      </c>
      <c r="Q9787" s="7" t="n">
        <v>1</v>
      </c>
      <c r="R9787" s="7" t="n">
        <v>1</v>
      </c>
      <c r="S9787" s="7" t="n">
        <v>255</v>
      </c>
    </row>
    <row r="9788" spans="1:19">
      <c r="A9788" t="s">
        <v>4</v>
      </c>
      <c r="B9788" s="4" t="s">
        <v>5</v>
      </c>
      <c r="C9788" s="4" t="s">
        <v>14</v>
      </c>
      <c r="D9788" s="4" t="s">
        <v>10</v>
      </c>
      <c r="E9788" s="4" t="s">
        <v>24</v>
      </c>
      <c r="F9788" s="4" t="s">
        <v>10</v>
      </c>
      <c r="G9788" s="4" t="s">
        <v>9</v>
      </c>
      <c r="H9788" s="4" t="s">
        <v>9</v>
      </c>
      <c r="I9788" s="4" t="s">
        <v>10</v>
      </c>
      <c r="J9788" s="4" t="s">
        <v>10</v>
      </c>
      <c r="K9788" s="4" t="s">
        <v>9</v>
      </c>
      <c r="L9788" s="4" t="s">
        <v>9</v>
      </c>
      <c r="M9788" s="4" t="s">
        <v>9</v>
      </c>
      <c r="N9788" s="4" t="s">
        <v>9</v>
      </c>
      <c r="O9788" s="4" t="s">
        <v>6</v>
      </c>
    </row>
    <row r="9789" spans="1:19">
      <c r="A9789" t="n">
        <v>75738</v>
      </c>
      <c r="B9789" s="11" t="n">
        <v>50</v>
      </c>
      <c r="C9789" s="7" t="n">
        <v>0</v>
      </c>
      <c r="D9789" s="7" t="n">
        <v>2010</v>
      </c>
      <c r="E9789" s="7" t="n">
        <v>0.699999988079071</v>
      </c>
      <c r="F9789" s="7" t="n">
        <v>0</v>
      </c>
      <c r="G9789" s="7" t="n">
        <v>0</v>
      </c>
      <c r="H9789" s="7" t="n">
        <v>-1082130432</v>
      </c>
      <c r="I9789" s="7" t="n">
        <v>1</v>
      </c>
      <c r="J9789" s="7" t="n">
        <v>65533</v>
      </c>
      <c r="K9789" s="7" t="n">
        <v>-1023239782</v>
      </c>
      <c r="L9789" s="7" t="n">
        <v>-1081039913</v>
      </c>
      <c r="M9789" s="7" t="n">
        <v>1124080026</v>
      </c>
      <c r="N9789" s="7" t="n">
        <v>1101004800</v>
      </c>
      <c r="O9789" s="7" t="s">
        <v>13</v>
      </c>
    </row>
    <row r="9790" spans="1:19">
      <c r="A9790" t="s">
        <v>4</v>
      </c>
      <c r="B9790" s="4" t="s">
        <v>5</v>
      </c>
      <c r="C9790" s="4" t="s">
        <v>25</v>
      </c>
    </row>
    <row r="9791" spans="1:19">
      <c r="A9791" t="n">
        <v>75777</v>
      </c>
      <c r="B9791" s="20" t="n">
        <v>3</v>
      </c>
      <c r="C9791" s="13" t="n">
        <f t="normal" ca="1">A9695</f>
        <v>0</v>
      </c>
    </row>
    <row r="9792" spans="1:19">
      <c r="A9792" t="s">
        <v>4</v>
      </c>
      <c r="B9792" s="4" t="s">
        <v>5</v>
      </c>
    </row>
    <row r="9793" spans="1:19">
      <c r="A9793" t="n">
        <v>75782</v>
      </c>
      <c r="B9793" s="5" t="n">
        <v>1</v>
      </c>
    </row>
    <row r="9794" spans="1:19" s="3" customFormat="1" customHeight="0">
      <c r="A9794" s="3" t="s">
        <v>2</v>
      </c>
      <c r="B9794" s="3" t="s">
        <v>647</v>
      </c>
    </row>
    <row r="9795" spans="1:19">
      <c r="A9795" t="s">
        <v>4</v>
      </c>
      <c r="B9795" s="4" t="s">
        <v>5</v>
      </c>
      <c r="C9795" s="4" t="s">
        <v>10</v>
      </c>
      <c r="D9795" s="4" t="s">
        <v>10</v>
      </c>
      <c r="E9795" s="4" t="s">
        <v>24</v>
      </c>
      <c r="F9795" s="4" t="s">
        <v>24</v>
      </c>
      <c r="G9795" s="4" t="s">
        <v>24</v>
      </c>
      <c r="H9795" s="4" t="s">
        <v>24</v>
      </c>
      <c r="I9795" s="4" t="s">
        <v>14</v>
      </c>
      <c r="J9795" s="4" t="s">
        <v>10</v>
      </c>
    </row>
    <row r="9796" spans="1:19">
      <c r="A9796" t="n">
        <v>75784</v>
      </c>
      <c r="B9796" s="75" t="n">
        <v>55</v>
      </c>
      <c r="C9796" s="7" t="n">
        <v>65534</v>
      </c>
      <c r="D9796" s="7" t="n">
        <v>65533</v>
      </c>
      <c r="E9796" s="7" t="n">
        <v>-105.930000305176</v>
      </c>
      <c r="F9796" s="7" t="n">
        <v>-1.14999997615814</v>
      </c>
      <c r="G9796" s="7" t="n">
        <v>137.889999389648</v>
      </c>
      <c r="H9796" s="7" t="n">
        <v>2.5</v>
      </c>
      <c r="I9796" s="7" t="n">
        <v>1</v>
      </c>
      <c r="J9796" s="7" t="n">
        <v>0</v>
      </c>
    </row>
    <row r="9797" spans="1:19">
      <c r="A9797" t="s">
        <v>4</v>
      </c>
      <c r="B9797" s="4" t="s">
        <v>5</v>
      </c>
      <c r="C9797" s="4" t="s">
        <v>10</v>
      </c>
      <c r="D9797" s="4" t="s">
        <v>14</v>
      </c>
    </row>
    <row r="9798" spans="1:19">
      <c r="A9798" t="n">
        <v>75808</v>
      </c>
      <c r="B9798" s="76" t="n">
        <v>56</v>
      </c>
      <c r="C9798" s="7" t="n">
        <v>65534</v>
      </c>
      <c r="D9798" s="7" t="n">
        <v>0</v>
      </c>
    </row>
    <row r="9799" spans="1:19">
      <c r="A9799" t="s">
        <v>4</v>
      </c>
      <c r="B9799" s="4" t="s">
        <v>5</v>
      </c>
    </row>
    <row r="9800" spans="1:19">
      <c r="A9800" t="n">
        <v>75812</v>
      </c>
      <c r="B9800" s="5" t="n">
        <v>1</v>
      </c>
    </row>
    <row r="9801" spans="1:19" s="3" customFormat="1" customHeight="0">
      <c r="A9801" s="3" t="s">
        <v>2</v>
      </c>
      <c r="B9801" s="3" t="s">
        <v>648</v>
      </c>
    </row>
    <row r="9802" spans="1:19">
      <c r="A9802" t="s">
        <v>4</v>
      </c>
      <c r="B9802" s="4" t="s">
        <v>5</v>
      </c>
      <c r="C9802" s="4" t="s">
        <v>10</v>
      </c>
      <c r="D9802" s="4" t="s">
        <v>10</v>
      </c>
      <c r="E9802" s="4" t="s">
        <v>24</v>
      </c>
      <c r="F9802" s="4" t="s">
        <v>24</v>
      </c>
      <c r="G9802" s="4" t="s">
        <v>24</v>
      </c>
      <c r="H9802" s="4" t="s">
        <v>24</v>
      </c>
      <c r="I9802" s="4" t="s">
        <v>14</v>
      </c>
      <c r="J9802" s="4" t="s">
        <v>10</v>
      </c>
    </row>
    <row r="9803" spans="1:19">
      <c r="A9803" t="n">
        <v>75816</v>
      </c>
      <c r="B9803" s="75" t="n">
        <v>55</v>
      </c>
      <c r="C9803" s="7" t="n">
        <v>65534</v>
      </c>
      <c r="D9803" s="7" t="n">
        <v>65024</v>
      </c>
      <c r="E9803" s="7" t="n">
        <v>0</v>
      </c>
      <c r="F9803" s="7" t="n">
        <v>0</v>
      </c>
      <c r="G9803" s="7" t="n">
        <v>-2</v>
      </c>
      <c r="H9803" s="7" t="n">
        <v>1</v>
      </c>
      <c r="I9803" s="7" t="n">
        <v>1</v>
      </c>
      <c r="J9803" s="7" t="n">
        <v>0</v>
      </c>
    </row>
    <row r="9804" spans="1:19">
      <c r="A9804" t="s">
        <v>4</v>
      </c>
      <c r="B9804" s="4" t="s">
        <v>5</v>
      </c>
      <c r="C9804" s="4" t="s">
        <v>10</v>
      </c>
      <c r="D9804" s="4" t="s">
        <v>14</v>
      </c>
    </row>
    <row r="9805" spans="1:19">
      <c r="A9805" t="n">
        <v>75840</v>
      </c>
      <c r="B9805" s="76" t="n">
        <v>56</v>
      </c>
      <c r="C9805" s="7" t="n">
        <v>65534</v>
      </c>
      <c r="D9805" s="7" t="n">
        <v>0</v>
      </c>
    </row>
    <row r="9806" spans="1:19">
      <c r="A9806" t="s">
        <v>4</v>
      </c>
      <c r="B9806" s="4" t="s">
        <v>5</v>
      </c>
    </row>
    <row r="9807" spans="1:19">
      <c r="A9807" t="n">
        <v>75844</v>
      </c>
      <c r="B9807" s="5" t="n">
        <v>1</v>
      </c>
    </row>
    <row r="9808" spans="1:19" s="3" customFormat="1" customHeight="0">
      <c r="A9808" s="3" t="s">
        <v>2</v>
      </c>
      <c r="B9808" s="3" t="s">
        <v>649</v>
      </c>
    </row>
    <row r="9809" spans="1:10">
      <c r="A9809" t="s">
        <v>4</v>
      </c>
      <c r="B9809" s="4" t="s">
        <v>5</v>
      </c>
      <c r="C9809" s="4" t="s">
        <v>10</v>
      </c>
    </row>
    <row r="9810" spans="1:10">
      <c r="A9810" t="n">
        <v>75848</v>
      </c>
      <c r="B9810" s="41" t="n">
        <v>16</v>
      </c>
      <c r="C9810" s="7" t="n">
        <v>300</v>
      </c>
    </row>
    <row r="9811" spans="1:10">
      <c r="A9811" t="s">
        <v>4</v>
      </c>
      <c r="B9811" s="4" t="s">
        <v>5</v>
      </c>
      <c r="C9811" s="4" t="s">
        <v>10</v>
      </c>
      <c r="D9811" s="4" t="s">
        <v>10</v>
      </c>
      <c r="E9811" s="4" t="s">
        <v>24</v>
      </c>
      <c r="F9811" s="4" t="s">
        <v>24</v>
      </c>
      <c r="G9811" s="4" t="s">
        <v>24</v>
      </c>
      <c r="H9811" s="4" t="s">
        <v>24</v>
      </c>
      <c r="I9811" s="4" t="s">
        <v>14</v>
      </c>
      <c r="J9811" s="4" t="s">
        <v>10</v>
      </c>
    </row>
    <row r="9812" spans="1:10">
      <c r="A9812" t="n">
        <v>75851</v>
      </c>
      <c r="B9812" s="75" t="n">
        <v>55</v>
      </c>
      <c r="C9812" s="7" t="n">
        <v>65534</v>
      </c>
      <c r="D9812" s="7" t="n">
        <v>65024</v>
      </c>
      <c r="E9812" s="7" t="n">
        <v>0</v>
      </c>
      <c r="F9812" s="7" t="n">
        <v>0</v>
      </c>
      <c r="G9812" s="7" t="n">
        <v>-2</v>
      </c>
      <c r="H9812" s="7" t="n">
        <v>1</v>
      </c>
      <c r="I9812" s="7" t="n">
        <v>1</v>
      </c>
      <c r="J9812" s="7" t="n">
        <v>0</v>
      </c>
    </row>
    <row r="9813" spans="1:10">
      <c r="A9813" t="s">
        <v>4</v>
      </c>
      <c r="B9813" s="4" t="s">
        <v>5</v>
      </c>
      <c r="C9813" s="4" t="s">
        <v>10</v>
      </c>
      <c r="D9813" s="4" t="s">
        <v>14</v>
      </c>
    </row>
    <row r="9814" spans="1:10">
      <c r="A9814" t="n">
        <v>75875</v>
      </c>
      <c r="B9814" s="76" t="n">
        <v>56</v>
      </c>
      <c r="C9814" s="7" t="n">
        <v>65534</v>
      </c>
      <c r="D9814" s="7" t="n">
        <v>0</v>
      </c>
    </row>
    <row r="9815" spans="1:10">
      <c r="A9815" t="s">
        <v>4</v>
      </c>
      <c r="B9815" s="4" t="s">
        <v>5</v>
      </c>
    </row>
    <row r="9816" spans="1:10">
      <c r="A9816" t="n">
        <v>75879</v>
      </c>
      <c r="B9816" s="5" t="n">
        <v>1</v>
      </c>
    </row>
    <row r="9817" spans="1:10" s="3" customFormat="1" customHeight="0">
      <c r="A9817" s="3" t="s">
        <v>2</v>
      </c>
      <c r="B9817" s="3" t="s">
        <v>650</v>
      </c>
    </row>
    <row r="9818" spans="1:10">
      <c r="A9818" t="s">
        <v>4</v>
      </c>
      <c r="B9818" s="4" t="s">
        <v>5</v>
      </c>
      <c r="C9818" s="4" t="s">
        <v>10</v>
      </c>
      <c r="D9818" s="4" t="s">
        <v>14</v>
      </c>
    </row>
    <row r="9819" spans="1:10">
      <c r="A9819" t="n">
        <v>75880</v>
      </c>
      <c r="B9819" s="90" t="n">
        <v>96</v>
      </c>
      <c r="C9819" s="7" t="n">
        <v>65534</v>
      </c>
      <c r="D9819" s="7" t="n">
        <v>1</v>
      </c>
    </row>
    <row r="9820" spans="1:10">
      <c r="A9820" t="s">
        <v>4</v>
      </c>
      <c r="B9820" s="4" t="s">
        <v>5</v>
      </c>
      <c r="C9820" s="4" t="s">
        <v>10</v>
      </c>
      <c r="D9820" s="4" t="s">
        <v>14</v>
      </c>
      <c r="E9820" s="4" t="s">
        <v>24</v>
      </c>
      <c r="F9820" s="4" t="s">
        <v>24</v>
      </c>
      <c r="G9820" s="4" t="s">
        <v>24</v>
      </c>
    </row>
    <row r="9821" spans="1:10">
      <c r="A9821" t="n">
        <v>75884</v>
      </c>
      <c r="B9821" s="90" t="n">
        <v>96</v>
      </c>
      <c r="C9821" s="7" t="n">
        <v>65534</v>
      </c>
      <c r="D9821" s="7" t="n">
        <v>2</v>
      </c>
      <c r="E9821" s="7" t="n">
        <v>21.1399993896484</v>
      </c>
      <c r="F9821" s="7" t="n">
        <v>-1.1599999666214</v>
      </c>
      <c r="G9821" s="7" t="n">
        <v>112.199996948242</v>
      </c>
    </row>
    <row r="9822" spans="1:10">
      <c r="A9822" t="s">
        <v>4</v>
      </c>
      <c r="B9822" s="4" t="s">
        <v>5</v>
      </c>
      <c r="C9822" s="4" t="s">
        <v>10</v>
      </c>
      <c r="D9822" s="4" t="s">
        <v>14</v>
      </c>
      <c r="E9822" s="4" t="s">
        <v>24</v>
      </c>
      <c r="F9822" s="4" t="s">
        <v>24</v>
      </c>
      <c r="G9822" s="4" t="s">
        <v>24</v>
      </c>
    </row>
    <row r="9823" spans="1:10">
      <c r="A9823" t="n">
        <v>75900</v>
      </c>
      <c r="B9823" s="90" t="n">
        <v>96</v>
      </c>
      <c r="C9823" s="7" t="n">
        <v>65534</v>
      </c>
      <c r="D9823" s="7" t="n">
        <v>2</v>
      </c>
      <c r="E9823" s="7" t="n">
        <v>-53.1199989318848</v>
      </c>
      <c r="F9823" s="7" t="n">
        <v>-1.1599999666214</v>
      </c>
      <c r="G9823" s="7" t="n">
        <v>124.580001831055</v>
      </c>
    </row>
    <row r="9824" spans="1:10">
      <c r="A9824" t="s">
        <v>4</v>
      </c>
      <c r="B9824" s="4" t="s">
        <v>5</v>
      </c>
      <c r="C9824" s="4" t="s">
        <v>10</v>
      </c>
      <c r="D9824" s="4" t="s">
        <v>14</v>
      </c>
      <c r="E9824" s="4" t="s">
        <v>9</v>
      </c>
      <c r="F9824" s="4" t="s">
        <v>14</v>
      </c>
      <c r="G9824" s="4" t="s">
        <v>10</v>
      </c>
    </row>
    <row r="9825" spans="1:10">
      <c r="A9825" t="n">
        <v>75916</v>
      </c>
      <c r="B9825" s="90" t="n">
        <v>96</v>
      </c>
      <c r="C9825" s="7" t="n">
        <v>65534</v>
      </c>
      <c r="D9825" s="7" t="n">
        <v>0</v>
      </c>
      <c r="E9825" s="7" t="n">
        <v>1090519040</v>
      </c>
      <c r="F9825" s="7" t="n">
        <v>2</v>
      </c>
      <c r="G9825" s="7" t="n">
        <v>0</v>
      </c>
    </row>
    <row r="9826" spans="1:10">
      <c r="A9826" t="s">
        <v>4</v>
      </c>
      <c r="B9826" s="4" t="s">
        <v>5</v>
      </c>
      <c r="C9826" s="4" t="s">
        <v>10</v>
      </c>
    </row>
    <row r="9827" spans="1:10">
      <c r="A9827" t="n">
        <v>75927</v>
      </c>
      <c r="B9827" s="41" t="n">
        <v>16</v>
      </c>
      <c r="C9827" s="7" t="n">
        <v>6000</v>
      </c>
    </row>
    <row r="9828" spans="1:10">
      <c r="A9828" t="s">
        <v>4</v>
      </c>
      <c r="B9828" s="4" t="s">
        <v>5</v>
      </c>
      <c r="C9828" s="4" t="s">
        <v>14</v>
      </c>
      <c r="D9828" s="4" t="s">
        <v>9</v>
      </c>
      <c r="E9828" s="4" t="s">
        <v>14</v>
      </c>
      <c r="F9828" s="4" t="s">
        <v>25</v>
      </c>
    </row>
    <row r="9829" spans="1:10">
      <c r="A9829" t="n">
        <v>75930</v>
      </c>
      <c r="B9829" s="12" t="n">
        <v>5</v>
      </c>
      <c r="C9829" s="7" t="n">
        <v>0</v>
      </c>
      <c r="D9829" s="7" t="n">
        <v>1</v>
      </c>
      <c r="E9829" s="7" t="n">
        <v>1</v>
      </c>
      <c r="F9829" s="13" t="n">
        <f t="normal" ca="1">A9841</f>
        <v>0</v>
      </c>
    </row>
    <row r="9830" spans="1:10">
      <c r="A9830" t="s">
        <v>4</v>
      </c>
      <c r="B9830" s="4" t="s">
        <v>5</v>
      </c>
      <c r="C9830" s="4" t="s">
        <v>10</v>
      </c>
      <c r="D9830" s="4" t="s">
        <v>10</v>
      </c>
    </row>
    <row r="9831" spans="1:10">
      <c r="A9831" t="n">
        <v>75941</v>
      </c>
      <c r="B9831" s="92" t="n">
        <v>17</v>
      </c>
      <c r="C9831" s="7" t="n">
        <v>500</v>
      </c>
      <c r="D9831" s="7" t="n">
        <v>2300</v>
      </c>
    </row>
    <row r="9832" spans="1:10">
      <c r="A9832" t="s">
        <v>4</v>
      </c>
      <c r="B9832" s="4" t="s">
        <v>5</v>
      </c>
      <c r="C9832" s="4" t="s">
        <v>10</v>
      </c>
      <c r="D9832" s="4" t="s">
        <v>6</v>
      </c>
      <c r="E9832" s="4" t="s">
        <v>14</v>
      </c>
      <c r="F9832" s="4" t="s">
        <v>14</v>
      </c>
      <c r="G9832" s="4" t="s">
        <v>14</v>
      </c>
      <c r="H9832" s="4" t="s">
        <v>14</v>
      </c>
      <c r="I9832" s="4" t="s">
        <v>14</v>
      </c>
      <c r="J9832" s="4" t="s">
        <v>24</v>
      </c>
      <c r="K9832" s="4" t="s">
        <v>24</v>
      </c>
      <c r="L9832" s="4" t="s">
        <v>24</v>
      </c>
      <c r="M9832" s="4" t="s">
        <v>24</v>
      </c>
      <c r="N9832" s="4" t="s">
        <v>14</v>
      </c>
    </row>
    <row r="9833" spans="1:10">
      <c r="A9833" t="n">
        <v>75946</v>
      </c>
      <c r="B9833" s="74" t="n">
        <v>34</v>
      </c>
      <c r="C9833" s="7" t="n">
        <v>65534</v>
      </c>
      <c r="D9833" s="7" t="s">
        <v>643</v>
      </c>
      <c r="E9833" s="7" t="n">
        <v>0</v>
      </c>
      <c r="F9833" s="7" t="n">
        <v>1</v>
      </c>
      <c r="G9833" s="7" t="n">
        <v>0</v>
      </c>
      <c r="H9833" s="7" t="n">
        <v>0</v>
      </c>
      <c r="I9833" s="7" t="n">
        <v>0</v>
      </c>
      <c r="J9833" s="7" t="n">
        <v>0</v>
      </c>
      <c r="K9833" s="7" t="n">
        <v>-1</v>
      </c>
      <c r="L9833" s="7" t="n">
        <v>-1</v>
      </c>
      <c r="M9833" s="7" t="n">
        <v>-1</v>
      </c>
      <c r="N9833" s="7" t="n">
        <v>0</v>
      </c>
    </row>
    <row r="9834" spans="1:10">
      <c r="A9834" t="s">
        <v>4</v>
      </c>
      <c r="B9834" s="4" t="s">
        <v>5</v>
      </c>
      <c r="C9834" s="4" t="s">
        <v>14</v>
      </c>
      <c r="D9834" s="4" t="s">
        <v>10</v>
      </c>
      <c r="E9834" s="4" t="s">
        <v>10</v>
      </c>
      <c r="F9834" s="4" t="s">
        <v>10</v>
      </c>
      <c r="G9834" s="4" t="s">
        <v>10</v>
      </c>
      <c r="H9834" s="4" t="s">
        <v>10</v>
      </c>
      <c r="I9834" s="4" t="s">
        <v>6</v>
      </c>
      <c r="J9834" s="4" t="s">
        <v>24</v>
      </c>
      <c r="K9834" s="4" t="s">
        <v>24</v>
      </c>
      <c r="L9834" s="4" t="s">
        <v>24</v>
      </c>
      <c r="M9834" s="4" t="s">
        <v>9</v>
      </c>
      <c r="N9834" s="4" t="s">
        <v>9</v>
      </c>
      <c r="O9834" s="4" t="s">
        <v>24</v>
      </c>
      <c r="P9834" s="4" t="s">
        <v>24</v>
      </c>
      <c r="Q9834" s="4" t="s">
        <v>24</v>
      </c>
      <c r="R9834" s="4" t="s">
        <v>24</v>
      </c>
      <c r="S9834" s="4" t="s">
        <v>14</v>
      </c>
    </row>
    <row r="9835" spans="1:10">
      <c r="A9835" t="n">
        <v>75979</v>
      </c>
      <c r="B9835" s="26" t="n">
        <v>39</v>
      </c>
      <c r="C9835" s="7" t="n">
        <v>12</v>
      </c>
      <c r="D9835" s="7" t="n">
        <v>65533</v>
      </c>
      <c r="E9835" s="7" t="n">
        <v>205</v>
      </c>
      <c r="F9835" s="7" t="n">
        <v>0</v>
      </c>
      <c r="G9835" s="7" t="n">
        <v>65534</v>
      </c>
      <c r="H9835" s="7" t="n">
        <v>259</v>
      </c>
      <c r="I9835" s="7" t="s">
        <v>644</v>
      </c>
      <c r="J9835" s="7" t="n">
        <v>0</v>
      </c>
      <c r="K9835" s="7" t="n">
        <v>0</v>
      </c>
      <c r="L9835" s="7" t="n">
        <v>0</v>
      </c>
      <c r="M9835" s="7" t="n">
        <v>0</v>
      </c>
      <c r="N9835" s="7" t="n">
        <v>0</v>
      </c>
      <c r="O9835" s="7" t="n">
        <v>0</v>
      </c>
      <c r="P9835" s="7" t="n">
        <v>1</v>
      </c>
      <c r="Q9835" s="7" t="n">
        <v>1</v>
      </c>
      <c r="R9835" s="7" t="n">
        <v>2</v>
      </c>
      <c r="S9835" s="7" t="n">
        <v>255</v>
      </c>
    </row>
    <row r="9836" spans="1:10">
      <c r="A9836" t="s">
        <v>4</v>
      </c>
      <c r="B9836" s="4" t="s">
        <v>5</v>
      </c>
      <c r="C9836" s="4" t="s">
        <v>14</v>
      </c>
      <c r="D9836" s="4" t="s">
        <v>10</v>
      </c>
      <c r="E9836" s="4" t="s">
        <v>24</v>
      </c>
      <c r="F9836" s="4" t="s">
        <v>10</v>
      </c>
      <c r="G9836" s="4" t="s">
        <v>9</v>
      </c>
      <c r="H9836" s="4" t="s">
        <v>9</v>
      </c>
      <c r="I9836" s="4" t="s">
        <v>10</v>
      </c>
      <c r="J9836" s="4" t="s">
        <v>10</v>
      </c>
      <c r="K9836" s="4" t="s">
        <v>9</v>
      </c>
      <c r="L9836" s="4" t="s">
        <v>9</v>
      </c>
      <c r="M9836" s="4" t="s">
        <v>9</v>
      </c>
      <c r="N9836" s="4" t="s">
        <v>9</v>
      </c>
      <c r="O9836" s="4" t="s">
        <v>6</v>
      </c>
    </row>
    <row r="9837" spans="1:10">
      <c r="A9837" t="n">
        <v>76038</v>
      </c>
      <c r="B9837" s="11" t="n">
        <v>50</v>
      </c>
      <c r="C9837" s="7" t="n">
        <v>0</v>
      </c>
      <c r="D9837" s="7" t="n">
        <v>2008</v>
      </c>
      <c r="E9837" s="7" t="n">
        <v>0.600000023841858</v>
      </c>
      <c r="F9837" s="7" t="n">
        <v>0</v>
      </c>
      <c r="G9837" s="7" t="n">
        <v>0</v>
      </c>
      <c r="H9837" s="7" t="n">
        <v>0</v>
      </c>
      <c r="I9837" s="7" t="n">
        <v>1</v>
      </c>
      <c r="J9837" s="7" t="n">
        <v>65534</v>
      </c>
      <c r="K9837" s="7" t="n">
        <v>0</v>
      </c>
      <c r="L9837" s="7" t="n">
        <v>0</v>
      </c>
      <c r="M9837" s="7" t="n">
        <v>0</v>
      </c>
      <c r="N9837" s="7" t="n">
        <v>1133903872</v>
      </c>
      <c r="O9837" s="7" t="s">
        <v>13</v>
      </c>
    </row>
    <row r="9838" spans="1:10">
      <c r="A9838" t="s">
        <v>4</v>
      </c>
      <c r="B9838" s="4" t="s">
        <v>5</v>
      </c>
      <c r="C9838" s="4" t="s">
        <v>25</v>
      </c>
    </row>
    <row r="9839" spans="1:10">
      <c r="A9839" t="n">
        <v>76077</v>
      </c>
      <c r="B9839" s="20" t="n">
        <v>3</v>
      </c>
      <c r="C9839" s="13" t="n">
        <f t="normal" ca="1">A9829</f>
        <v>0</v>
      </c>
    </row>
    <row r="9840" spans="1:10">
      <c r="A9840" t="s">
        <v>4</v>
      </c>
      <c r="B9840" s="4" t="s">
        <v>5</v>
      </c>
    </row>
    <row r="9841" spans="1:19">
      <c r="A9841" t="n">
        <v>76082</v>
      </c>
      <c r="B9841" s="5" t="n">
        <v>1</v>
      </c>
    </row>
    <row r="9842" spans="1:19" s="3" customFormat="1" customHeight="0">
      <c r="A9842" s="3" t="s">
        <v>2</v>
      </c>
      <c r="B9842" s="3" t="s">
        <v>651</v>
      </c>
    </row>
    <row r="9843" spans="1:19">
      <c r="A9843" t="s">
        <v>4</v>
      </c>
      <c r="B9843" s="4" t="s">
        <v>5</v>
      </c>
      <c r="C9843" s="4" t="s">
        <v>10</v>
      </c>
      <c r="D9843" s="4" t="s">
        <v>14</v>
      </c>
    </row>
    <row r="9844" spans="1:19">
      <c r="A9844" t="n">
        <v>76084</v>
      </c>
      <c r="B9844" s="90" t="n">
        <v>96</v>
      </c>
      <c r="C9844" s="7" t="n">
        <v>65534</v>
      </c>
      <c r="D9844" s="7" t="n">
        <v>1</v>
      </c>
    </row>
    <row r="9845" spans="1:19">
      <c r="A9845" t="s">
        <v>4</v>
      </c>
      <c r="B9845" s="4" t="s">
        <v>5</v>
      </c>
      <c r="C9845" s="4" t="s">
        <v>10</v>
      </c>
      <c r="D9845" s="4" t="s">
        <v>14</v>
      </c>
      <c r="E9845" s="4" t="s">
        <v>24</v>
      </c>
      <c r="F9845" s="4" t="s">
        <v>24</v>
      </c>
      <c r="G9845" s="4" t="s">
        <v>24</v>
      </c>
    </row>
    <row r="9846" spans="1:19">
      <c r="A9846" t="n">
        <v>76088</v>
      </c>
      <c r="B9846" s="90" t="n">
        <v>96</v>
      </c>
      <c r="C9846" s="7" t="n">
        <v>65534</v>
      </c>
      <c r="D9846" s="7" t="n">
        <v>2</v>
      </c>
      <c r="E9846" s="7" t="n">
        <v>18.7399997711182</v>
      </c>
      <c r="F9846" s="7" t="n">
        <v>-1.1599999666214</v>
      </c>
      <c r="G9846" s="7" t="n">
        <v>105.019996643066</v>
      </c>
    </row>
    <row r="9847" spans="1:19">
      <c r="A9847" t="s">
        <v>4</v>
      </c>
      <c r="B9847" s="4" t="s">
        <v>5</v>
      </c>
      <c r="C9847" s="4" t="s">
        <v>10</v>
      </c>
      <c r="D9847" s="4" t="s">
        <v>14</v>
      </c>
      <c r="E9847" s="4" t="s">
        <v>24</v>
      </c>
      <c r="F9847" s="4" t="s">
        <v>24</v>
      </c>
      <c r="G9847" s="4" t="s">
        <v>24</v>
      </c>
    </row>
    <row r="9848" spans="1:19">
      <c r="A9848" t="n">
        <v>76104</v>
      </c>
      <c r="B9848" s="90" t="n">
        <v>96</v>
      </c>
      <c r="C9848" s="7" t="n">
        <v>65534</v>
      </c>
      <c r="D9848" s="7" t="n">
        <v>2</v>
      </c>
      <c r="E9848" s="7" t="n">
        <v>-55.4199981689453</v>
      </c>
      <c r="F9848" s="7" t="n">
        <v>-1.1599999666214</v>
      </c>
      <c r="G9848" s="7" t="n">
        <v>117.129997253418</v>
      </c>
    </row>
    <row r="9849" spans="1:19">
      <c r="A9849" t="s">
        <v>4</v>
      </c>
      <c r="B9849" s="4" t="s">
        <v>5</v>
      </c>
      <c r="C9849" s="4" t="s">
        <v>10</v>
      </c>
      <c r="D9849" s="4" t="s">
        <v>14</v>
      </c>
      <c r="E9849" s="4" t="s">
        <v>9</v>
      </c>
      <c r="F9849" s="4" t="s">
        <v>14</v>
      </c>
      <c r="G9849" s="4" t="s">
        <v>10</v>
      </c>
    </row>
    <row r="9850" spans="1:19">
      <c r="A9850" t="n">
        <v>76120</v>
      </c>
      <c r="B9850" s="90" t="n">
        <v>96</v>
      </c>
      <c r="C9850" s="7" t="n">
        <v>65534</v>
      </c>
      <c r="D9850" s="7" t="n">
        <v>0</v>
      </c>
      <c r="E9850" s="7" t="n">
        <v>1091043328</v>
      </c>
      <c r="F9850" s="7" t="n">
        <v>2</v>
      </c>
      <c r="G9850" s="7" t="n">
        <v>0</v>
      </c>
    </row>
    <row r="9851" spans="1:19">
      <c r="A9851" t="s">
        <v>4</v>
      </c>
      <c r="B9851" s="4" t="s">
        <v>5</v>
      </c>
      <c r="C9851" s="4" t="s">
        <v>10</v>
      </c>
    </row>
    <row r="9852" spans="1:19">
      <c r="A9852" t="n">
        <v>76131</v>
      </c>
      <c r="B9852" s="41" t="n">
        <v>16</v>
      </c>
      <c r="C9852" s="7" t="n">
        <v>6000</v>
      </c>
    </row>
    <row r="9853" spans="1:19">
      <c r="A9853" t="s">
        <v>4</v>
      </c>
      <c r="B9853" s="4" t="s">
        <v>5</v>
      </c>
      <c r="C9853" s="4" t="s">
        <v>14</v>
      </c>
      <c r="D9853" s="4" t="s">
        <v>9</v>
      </c>
      <c r="E9853" s="4" t="s">
        <v>14</v>
      </c>
      <c r="F9853" s="4" t="s">
        <v>25</v>
      </c>
    </row>
    <row r="9854" spans="1:19">
      <c r="A9854" t="n">
        <v>76134</v>
      </c>
      <c r="B9854" s="12" t="n">
        <v>5</v>
      </c>
      <c r="C9854" s="7" t="n">
        <v>0</v>
      </c>
      <c r="D9854" s="7" t="n">
        <v>1</v>
      </c>
      <c r="E9854" s="7" t="n">
        <v>1</v>
      </c>
      <c r="F9854" s="13" t="n">
        <f t="normal" ca="1">A9866</f>
        <v>0</v>
      </c>
    </row>
    <row r="9855" spans="1:19">
      <c r="A9855" t="s">
        <v>4</v>
      </c>
      <c r="B9855" s="4" t="s">
        <v>5</v>
      </c>
      <c r="C9855" s="4" t="s">
        <v>10</v>
      </c>
      <c r="D9855" s="4" t="s">
        <v>10</v>
      </c>
    </row>
    <row r="9856" spans="1:19">
      <c r="A9856" t="n">
        <v>76145</v>
      </c>
      <c r="B9856" s="92" t="n">
        <v>17</v>
      </c>
      <c r="C9856" s="7" t="n">
        <v>500</v>
      </c>
      <c r="D9856" s="7" t="n">
        <v>2300</v>
      </c>
    </row>
    <row r="9857" spans="1:7">
      <c r="A9857" t="s">
        <v>4</v>
      </c>
      <c r="B9857" s="4" t="s">
        <v>5</v>
      </c>
      <c r="C9857" s="4" t="s">
        <v>10</v>
      </c>
      <c r="D9857" s="4" t="s">
        <v>6</v>
      </c>
      <c r="E9857" s="4" t="s">
        <v>14</v>
      </c>
      <c r="F9857" s="4" t="s">
        <v>14</v>
      </c>
      <c r="G9857" s="4" t="s">
        <v>14</v>
      </c>
      <c r="H9857" s="4" t="s">
        <v>14</v>
      </c>
      <c r="I9857" s="4" t="s">
        <v>14</v>
      </c>
      <c r="J9857" s="4" t="s">
        <v>24</v>
      </c>
      <c r="K9857" s="4" t="s">
        <v>24</v>
      </c>
      <c r="L9857" s="4" t="s">
        <v>24</v>
      </c>
      <c r="M9857" s="4" t="s">
        <v>24</v>
      </c>
      <c r="N9857" s="4" t="s">
        <v>14</v>
      </c>
    </row>
    <row r="9858" spans="1:7">
      <c r="A9858" t="n">
        <v>76150</v>
      </c>
      <c r="B9858" s="74" t="n">
        <v>34</v>
      </c>
      <c r="C9858" s="7" t="n">
        <v>65534</v>
      </c>
      <c r="D9858" s="7" t="s">
        <v>643</v>
      </c>
      <c r="E9858" s="7" t="n">
        <v>0</v>
      </c>
      <c r="F9858" s="7" t="n">
        <v>1</v>
      </c>
      <c r="G9858" s="7" t="n">
        <v>0</v>
      </c>
      <c r="H9858" s="7" t="n">
        <v>0</v>
      </c>
      <c r="I9858" s="7" t="n">
        <v>0</v>
      </c>
      <c r="J9858" s="7" t="n">
        <v>0</v>
      </c>
      <c r="K9858" s="7" t="n">
        <v>-1</v>
      </c>
      <c r="L9858" s="7" t="n">
        <v>-1</v>
      </c>
      <c r="M9858" s="7" t="n">
        <v>-1</v>
      </c>
      <c r="N9858" s="7" t="n">
        <v>0</v>
      </c>
    </row>
    <row r="9859" spans="1:7">
      <c r="A9859" t="s">
        <v>4</v>
      </c>
      <c r="B9859" s="4" t="s">
        <v>5</v>
      </c>
      <c r="C9859" s="4" t="s">
        <v>14</v>
      </c>
      <c r="D9859" s="4" t="s">
        <v>10</v>
      </c>
      <c r="E9859" s="4" t="s">
        <v>10</v>
      </c>
      <c r="F9859" s="4" t="s">
        <v>10</v>
      </c>
      <c r="G9859" s="4" t="s">
        <v>10</v>
      </c>
      <c r="H9859" s="4" t="s">
        <v>10</v>
      </c>
      <c r="I9859" s="4" t="s">
        <v>6</v>
      </c>
      <c r="J9859" s="4" t="s">
        <v>24</v>
      </c>
      <c r="K9859" s="4" t="s">
        <v>24</v>
      </c>
      <c r="L9859" s="4" t="s">
        <v>24</v>
      </c>
      <c r="M9859" s="4" t="s">
        <v>9</v>
      </c>
      <c r="N9859" s="4" t="s">
        <v>9</v>
      </c>
      <c r="O9859" s="4" t="s">
        <v>24</v>
      </c>
      <c r="P9859" s="4" t="s">
        <v>24</v>
      </c>
      <c r="Q9859" s="4" t="s">
        <v>24</v>
      </c>
      <c r="R9859" s="4" t="s">
        <v>24</v>
      </c>
      <c r="S9859" s="4" t="s">
        <v>14</v>
      </c>
    </row>
    <row r="9860" spans="1:7">
      <c r="A9860" t="n">
        <v>76183</v>
      </c>
      <c r="B9860" s="26" t="n">
        <v>39</v>
      </c>
      <c r="C9860" s="7" t="n">
        <v>12</v>
      </c>
      <c r="D9860" s="7" t="n">
        <v>65533</v>
      </c>
      <c r="E9860" s="7" t="n">
        <v>205</v>
      </c>
      <c r="F9860" s="7" t="n">
        <v>0</v>
      </c>
      <c r="G9860" s="7" t="n">
        <v>65534</v>
      </c>
      <c r="H9860" s="7" t="n">
        <v>259</v>
      </c>
      <c r="I9860" s="7" t="s">
        <v>644</v>
      </c>
      <c r="J9860" s="7" t="n">
        <v>0</v>
      </c>
      <c r="K9860" s="7" t="n">
        <v>0</v>
      </c>
      <c r="L9860" s="7" t="n">
        <v>0</v>
      </c>
      <c r="M9860" s="7" t="n">
        <v>0</v>
      </c>
      <c r="N9860" s="7" t="n">
        <v>0</v>
      </c>
      <c r="O9860" s="7" t="n">
        <v>0</v>
      </c>
      <c r="P9860" s="7" t="n">
        <v>1</v>
      </c>
      <c r="Q9860" s="7" t="n">
        <v>1</v>
      </c>
      <c r="R9860" s="7" t="n">
        <v>2</v>
      </c>
      <c r="S9860" s="7" t="n">
        <v>255</v>
      </c>
    </row>
    <row r="9861" spans="1:7">
      <c r="A9861" t="s">
        <v>4</v>
      </c>
      <c r="B9861" s="4" t="s">
        <v>5</v>
      </c>
      <c r="C9861" s="4" t="s">
        <v>14</v>
      </c>
      <c r="D9861" s="4" t="s">
        <v>10</v>
      </c>
      <c r="E9861" s="4" t="s">
        <v>24</v>
      </c>
      <c r="F9861" s="4" t="s">
        <v>10</v>
      </c>
      <c r="G9861" s="4" t="s">
        <v>9</v>
      </c>
      <c r="H9861" s="4" t="s">
        <v>9</v>
      </c>
      <c r="I9861" s="4" t="s">
        <v>10</v>
      </c>
      <c r="J9861" s="4" t="s">
        <v>10</v>
      </c>
      <c r="K9861" s="4" t="s">
        <v>9</v>
      </c>
      <c r="L9861" s="4" t="s">
        <v>9</v>
      </c>
      <c r="M9861" s="4" t="s">
        <v>9</v>
      </c>
      <c r="N9861" s="4" t="s">
        <v>9</v>
      </c>
      <c r="O9861" s="4" t="s">
        <v>6</v>
      </c>
    </row>
    <row r="9862" spans="1:7">
      <c r="A9862" t="n">
        <v>76242</v>
      </c>
      <c r="B9862" s="11" t="n">
        <v>50</v>
      </c>
      <c r="C9862" s="7" t="n">
        <v>0</v>
      </c>
      <c r="D9862" s="7" t="n">
        <v>2008</v>
      </c>
      <c r="E9862" s="7" t="n">
        <v>0.600000023841858</v>
      </c>
      <c r="F9862" s="7" t="n">
        <v>0</v>
      </c>
      <c r="G9862" s="7" t="n">
        <v>0</v>
      </c>
      <c r="H9862" s="7" t="n">
        <v>0</v>
      </c>
      <c r="I9862" s="7" t="n">
        <v>1</v>
      </c>
      <c r="J9862" s="7" t="n">
        <v>65534</v>
      </c>
      <c r="K9862" s="7" t="n">
        <v>0</v>
      </c>
      <c r="L9862" s="7" t="n">
        <v>0</v>
      </c>
      <c r="M9862" s="7" t="n">
        <v>0</v>
      </c>
      <c r="N9862" s="7" t="n">
        <v>1133903872</v>
      </c>
      <c r="O9862" s="7" t="s">
        <v>13</v>
      </c>
    </row>
    <row r="9863" spans="1:7">
      <c r="A9863" t="s">
        <v>4</v>
      </c>
      <c r="B9863" s="4" t="s">
        <v>5</v>
      </c>
      <c r="C9863" s="4" t="s">
        <v>25</v>
      </c>
    </row>
    <row r="9864" spans="1:7">
      <c r="A9864" t="n">
        <v>76281</v>
      </c>
      <c r="B9864" s="20" t="n">
        <v>3</v>
      </c>
      <c r="C9864" s="13" t="n">
        <f t="normal" ca="1">A9854</f>
        <v>0</v>
      </c>
    </row>
    <row r="9865" spans="1:7">
      <c r="A9865" t="s">
        <v>4</v>
      </c>
      <c r="B9865" s="4" t="s">
        <v>5</v>
      </c>
    </row>
    <row r="9866" spans="1:7">
      <c r="A9866" t="n">
        <v>76286</v>
      </c>
      <c r="B9866" s="5" t="n">
        <v>1</v>
      </c>
    </row>
    <row r="9867" spans="1:7" s="3" customFormat="1" customHeight="0">
      <c r="A9867" s="3" t="s">
        <v>2</v>
      </c>
      <c r="B9867" s="3" t="s">
        <v>652</v>
      </c>
    </row>
    <row r="9868" spans="1:7">
      <c r="A9868" t="s">
        <v>4</v>
      </c>
      <c r="B9868" s="4" t="s">
        <v>5</v>
      </c>
      <c r="C9868" s="4" t="s">
        <v>10</v>
      </c>
      <c r="D9868" s="4" t="s">
        <v>14</v>
      </c>
    </row>
    <row r="9869" spans="1:7">
      <c r="A9869" t="n">
        <v>76288</v>
      </c>
      <c r="B9869" s="90" t="n">
        <v>96</v>
      </c>
      <c r="C9869" s="7" t="n">
        <v>65534</v>
      </c>
      <c r="D9869" s="7" t="n">
        <v>1</v>
      </c>
    </row>
    <row r="9870" spans="1:7">
      <c r="A9870" t="s">
        <v>4</v>
      </c>
      <c r="B9870" s="4" t="s">
        <v>5</v>
      </c>
      <c r="C9870" s="4" t="s">
        <v>10</v>
      </c>
      <c r="D9870" s="4" t="s">
        <v>14</v>
      </c>
      <c r="E9870" s="4" t="s">
        <v>24</v>
      </c>
      <c r="F9870" s="4" t="s">
        <v>24</v>
      </c>
      <c r="G9870" s="4" t="s">
        <v>24</v>
      </c>
    </row>
    <row r="9871" spans="1:7">
      <c r="A9871" t="n">
        <v>76292</v>
      </c>
      <c r="B9871" s="90" t="n">
        <v>96</v>
      </c>
      <c r="C9871" s="7" t="n">
        <v>65534</v>
      </c>
      <c r="D9871" s="7" t="n">
        <v>2</v>
      </c>
      <c r="E9871" s="7" t="n">
        <v>43.25</v>
      </c>
      <c r="F9871" s="7" t="n">
        <v>-1.1599999666214</v>
      </c>
      <c r="G9871" s="7" t="n">
        <v>81.379997253418</v>
      </c>
    </row>
    <row r="9872" spans="1:7">
      <c r="A9872" t="s">
        <v>4</v>
      </c>
      <c r="B9872" s="4" t="s">
        <v>5</v>
      </c>
      <c r="C9872" s="4" t="s">
        <v>10</v>
      </c>
      <c r="D9872" s="4" t="s">
        <v>14</v>
      </c>
      <c r="E9872" s="4" t="s">
        <v>24</v>
      </c>
      <c r="F9872" s="4" t="s">
        <v>24</v>
      </c>
      <c r="G9872" s="4" t="s">
        <v>24</v>
      </c>
    </row>
    <row r="9873" spans="1:19">
      <c r="A9873" t="n">
        <v>76308</v>
      </c>
      <c r="B9873" s="90" t="n">
        <v>96</v>
      </c>
      <c r="C9873" s="7" t="n">
        <v>65534</v>
      </c>
      <c r="D9873" s="7" t="n">
        <v>2</v>
      </c>
      <c r="E9873" s="7" t="n">
        <v>16.2600002288818</v>
      </c>
      <c r="F9873" s="7" t="n">
        <v>-1.1599999666214</v>
      </c>
      <c r="G9873" s="7" t="n">
        <v>98.3199996948242</v>
      </c>
    </row>
    <row r="9874" spans="1:19">
      <c r="A9874" t="s">
        <v>4</v>
      </c>
      <c r="B9874" s="4" t="s">
        <v>5</v>
      </c>
      <c r="C9874" s="4" t="s">
        <v>10</v>
      </c>
      <c r="D9874" s="4" t="s">
        <v>14</v>
      </c>
      <c r="E9874" s="4" t="s">
        <v>24</v>
      </c>
      <c r="F9874" s="4" t="s">
        <v>24</v>
      </c>
      <c r="G9874" s="4" t="s">
        <v>24</v>
      </c>
    </row>
    <row r="9875" spans="1:19">
      <c r="A9875" t="n">
        <v>76324</v>
      </c>
      <c r="B9875" s="90" t="n">
        <v>96</v>
      </c>
      <c r="C9875" s="7" t="n">
        <v>65534</v>
      </c>
      <c r="D9875" s="7" t="n">
        <v>2</v>
      </c>
      <c r="E9875" s="7" t="n">
        <v>-59.5999984741211</v>
      </c>
      <c r="F9875" s="7" t="n">
        <v>-1.1599999666214</v>
      </c>
      <c r="G9875" s="7" t="n">
        <v>110.230003356934</v>
      </c>
    </row>
    <row r="9876" spans="1:19">
      <c r="A9876" t="s">
        <v>4</v>
      </c>
      <c r="B9876" s="4" t="s">
        <v>5</v>
      </c>
      <c r="C9876" s="4" t="s">
        <v>10</v>
      </c>
      <c r="D9876" s="4" t="s">
        <v>14</v>
      </c>
      <c r="E9876" s="4" t="s">
        <v>9</v>
      </c>
      <c r="F9876" s="4" t="s">
        <v>14</v>
      </c>
      <c r="G9876" s="4" t="s">
        <v>10</v>
      </c>
    </row>
    <row r="9877" spans="1:19">
      <c r="A9877" t="n">
        <v>76340</v>
      </c>
      <c r="B9877" s="90" t="n">
        <v>96</v>
      </c>
      <c r="C9877" s="7" t="n">
        <v>65534</v>
      </c>
      <c r="D9877" s="7" t="n">
        <v>0</v>
      </c>
      <c r="E9877" s="7" t="n">
        <v>1091567616</v>
      </c>
      <c r="F9877" s="7" t="n">
        <v>2</v>
      </c>
      <c r="G9877" s="7" t="n">
        <v>0</v>
      </c>
    </row>
    <row r="9878" spans="1:19">
      <c r="A9878" t="s">
        <v>4</v>
      </c>
      <c r="B9878" s="4" t="s">
        <v>5</v>
      </c>
      <c r="C9878" s="4" t="s">
        <v>10</v>
      </c>
    </row>
    <row r="9879" spans="1:19">
      <c r="A9879" t="n">
        <v>76351</v>
      </c>
      <c r="B9879" s="41" t="n">
        <v>16</v>
      </c>
      <c r="C9879" s="7" t="n">
        <v>6000</v>
      </c>
    </row>
    <row r="9880" spans="1:19">
      <c r="A9880" t="s">
        <v>4</v>
      </c>
      <c r="B9880" s="4" t="s">
        <v>5</v>
      </c>
      <c r="C9880" s="4" t="s">
        <v>14</v>
      </c>
      <c r="D9880" s="4" t="s">
        <v>9</v>
      </c>
      <c r="E9880" s="4" t="s">
        <v>14</v>
      </c>
      <c r="F9880" s="4" t="s">
        <v>25</v>
      </c>
    </row>
    <row r="9881" spans="1:19">
      <c r="A9881" t="n">
        <v>76354</v>
      </c>
      <c r="B9881" s="12" t="n">
        <v>5</v>
      </c>
      <c r="C9881" s="7" t="n">
        <v>0</v>
      </c>
      <c r="D9881" s="7" t="n">
        <v>1</v>
      </c>
      <c r="E9881" s="7" t="n">
        <v>1</v>
      </c>
      <c r="F9881" s="13" t="n">
        <f t="normal" ca="1">A9893</f>
        <v>0</v>
      </c>
    </row>
    <row r="9882" spans="1:19">
      <c r="A9882" t="s">
        <v>4</v>
      </c>
      <c r="B9882" s="4" t="s">
        <v>5</v>
      </c>
      <c r="C9882" s="4" t="s">
        <v>10</v>
      </c>
      <c r="D9882" s="4" t="s">
        <v>10</v>
      </c>
    </row>
    <row r="9883" spans="1:19">
      <c r="A9883" t="n">
        <v>76365</v>
      </c>
      <c r="B9883" s="92" t="n">
        <v>17</v>
      </c>
      <c r="C9883" s="7" t="n">
        <v>500</v>
      </c>
      <c r="D9883" s="7" t="n">
        <v>2300</v>
      </c>
    </row>
    <row r="9884" spans="1:19">
      <c r="A9884" t="s">
        <v>4</v>
      </c>
      <c r="B9884" s="4" t="s">
        <v>5</v>
      </c>
      <c r="C9884" s="4" t="s">
        <v>10</v>
      </c>
      <c r="D9884" s="4" t="s">
        <v>6</v>
      </c>
      <c r="E9884" s="4" t="s">
        <v>14</v>
      </c>
      <c r="F9884" s="4" t="s">
        <v>14</v>
      </c>
      <c r="G9884" s="4" t="s">
        <v>14</v>
      </c>
      <c r="H9884" s="4" t="s">
        <v>14</v>
      </c>
      <c r="I9884" s="4" t="s">
        <v>14</v>
      </c>
      <c r="J9884" s="4" t="s">
        <v>24</v>
      </c>
      <c r="K9884" s="4" t="s">
        <v>24</v>
      </c>
      <c r="L9884" s="4" t="s">
        <v>24</v>
      </c>
      <c r="M9884" s="4" t="s">
        <v>24</v>
      </c>
      <c r="N9884" s="4" t="s">
        <v>14</v>
      </c>
    </row>
    <row r="9885" spans="1:19">
      <c r="A9885" t="n">
        <v>76370</v>
      </c>
      <c r="B9885" s="74" t="n">
        <v>34</v>
      </c>
      <c r="C9885" s="7" t="n">
        <v>65534</v>
      </c>
      <c r="D9885" s="7" t="s">
        <v>643</v>
      </c>
      <c r="E9885" s="7" t="n">
        <v>0</v>
      </c>
      <c r="F9885" s="7" t="n">
        <v>1</v>
      </c>
      <c r="G9885" s="7" t="n">
        <v>0</v>
      </c>
      <c r="H9885" s="7" t="n">
        <v>0</v>
      </c>
      <c r="I9885" s="7" t="n">
        <v>0</v>
      </c>
      <c r="J9885" s="7" t="n">
        <v>0</v>
      </c>
      <c r="K9885" s="7" t="n">
        <v>-1</v>
      </c>
      <c r="L9885" s="7" t="n">
        <v>-1</v>
      </c>
      <c r="M9885" s="7" t="n">
        <v>-1</v>
      </c>
      <c r="N9885" s="7" t="n">
        <v>0</v>
      </c>
    </row>
    <row r="9886" spans="1:19">
      <c r="A9886" t="s">
        <v>4</v>
      </c>
      <c r="B9886" s="4" t="s">
        <v>5</v>
      </c>
      <c r="C9886" s="4" t="s">
        <v>14</v>
      </c>
      <c r="D9886" s="4" t="s">
        <v>10</v>
      </c>
      <c r="E9886" s="4" t="s">
        <v>10</v>
      </c>
      <c r="F9886" s="4" t="s">
        <v>10</v>
      </c>
      <c r="G9886" s="4" t="s">
        <v>10</v>
      </c>
      <c r="H9886" s="4" t="s">
        <v>10</v>
      </c>
      <c r="I9886" s="4" t="s">
        <v>6</v>
      </c>
      <c r="J9886" s="4" t="s">
        <v>24</v>
      </c>
      <c r="K9886" s="4" t="s">
        <v>24</v>
      </c>
      <c r="L9886" s="4" t="s">
        <v>24</v>
      </c>
      <c r="M9886" s="4" t="s">
        <v>9</v>
      </c>
      <c r="N9886" s="4" t="s">
        <v>9</v>
      </c>
      <c r="O9886" s="4" t="s">
        <v>24</v>
      </c>
      <c r="P9886" s="4" t="s">
        <v>24</v>
      </c>
      <c r="Q9886" s="4" t="s">
        <v>24</v>
      </c>
      <c r="R9886" s="4" t="s">
        <v>24</v>
      </c>
      <c r="S9886" s="4" t="s">
        <v>14</v>
      </c>
    </row>
    <row r="9887" spans="1:19">
      <c r="A9887" t="n">
        <v>76403</v>
      </c>
      <c r="B9887" s="26" t="n">
        <v>39</v>
      </c>
      <c r="C9887" s="7" t="n">
        <v>12</v>
      </c>
      <c r="D9887" s="7" t="n">
        <v>65533</v>
      </c>
      <c r="E9887" s="7" t="n">
        <v>205</v>
      </c>
      <c r="F9887" s="7" t="n">
        <v>0</v>
      </c>
      <c r="G9887" s="7" t="n">
        <v>65534</v>
      </c>
      <c r="H9887" s="7" t="n">
        <v>259</v>
      </c>
      <c r="I9887" s="7" t="s">
        <v>644</v>
      </c>
      <c r="J9887" s="7" t="n">
        <v>0</v>
      </c>
      <c r="K9887" s="7" t="n">
        <v>0</v>
      </c>
      <c r="L9887" s="7" t="n">
        <v>0</v>
      </c>
      <c r="M9887" s="7" t="n">
        <v>0</v>
      </c>
      <c r="N9887" s="7" t="n">
        <v>0</v>
      </c>
      <c r="O9887" s="7" t="n">
        <v>0</v>
      </c>
      <c r="P9887" s="7" t="n">
        <v>1</v>
      </c>
      <c r="Q9887" s="7" t="n">
        <v>1</v>
      </c>
      <c r="R9887" s="7" t="n">
        <v>2</v>
      </c>
      <c r="S9887" s="7" t="n">
        <v>255</v>
      </c>
    </row>
    <row r="9888" spans="1:19">
      <c r="A9888" t="s">
        <v>4</v>
      </c>
      <c r="B9888" s="4" t="s">
        <v>5</v>
      </c>
      <c r="C9888" s="4" t="s">
        <v>14</v>
      </c>
      <c r="D9888" s="4" t="s">
        <v>10</v>
      </c>
      <c r="E9888" s="4" t="s">
        <v>24</v>
      </c>
      <c r="F9888" s="4" t="s">
        <v>10</v>
      </c>
      <c r="G9888" s="4" t="s">
        <v>9</v>
      </c>
      <c r="H9888" s="4" t="s">
        <v>9</v>
      </c>
      <c r="I9888" s="4" t="s">
        <v>10</v>
      </c>
      <c r="J9888" s="4" t="s">
        <v>10</v>
      </c>
      <c r="K9888" s="4" t="s">
        <v>9</v>
      </c>
      <c r="L9888" s="4" t="s">
        <v>9</v>
      </c>
      <c r="M9888" s="4" t="s">
        <v>9</v>
      </c>
      <c r="N9888" s="4" t="s">
        <v>9</v>
      </c>
      <c r="O9888" s="4" t="s">
        <v>6</v>
      </c>
    </row>
    <row r="9889" spans="1:19">
      <c r="A9889" t="n">
        <v>76462</v>
      </c>
      <c r="B9889" s="11" t="n">
        <v>50</v>
      </c>
      <c r="C9889" s="7" t="n">
        <v>0</v>
      </c>
      <c r="D9889" s="7" t="n">
        <v>2008</v>
      </c>
      <c r="E9889" s="7" t="n">
        <v>0.600000023841858</v>
      </c>
      <c r="F9889" s="7" t="n">
        <v>0</v>
      </c>
      <c r="G9889" s="7" t="n">
        <v>0</v>
      </c>
      <c r="H9889" s="7" t="n">
        <v>0</v>
      </c>
      <c r="I9889" s="7" t="n">
        <v>1</v>
      </c>
      <c r="J9889" s="7" t="n">
        <v>65534</v>
      </c>
      <c r="K9889" s="7" t="n">
        <v>0</v>
      </c>
      <c r="L9889" s="7" t="n">
        <v>0</v>
      </c>
      <c r="M9889" s="7" t="n">
        <v>0</v>
      </c>
      <c r="N9889" s="7" t="n">
        <v>1133903872</v>
      </c>
      <c r="O9889" s="7" t="s">
        <v>13</v>
      </c>
    </row>
    <row r="9890" spans="1:19">
      <c r="A9890" t="s">
        <v>4</v>
      </c>
      <c r="B9890" s="4" t="s">
        <v>5</v>
      </c>
      <c r="C9890" s="4" t="s">
        <v>25</v>
      </c>
    </row>
    <row r="9891" spans="1:19">
      <c r="A9891" t="n">
        <v>76501</v>
      </c>
      <c r="B9891" s="20" t="n">
        <v>3</v>
      </c>
      <c r="C9891" s="13" t="n">
        <f t="normal" ca="1">A9881</f>
        <v>0</v>
      </c>
    </row>
    <row r="9892" spans="1:19">
      <c r="A9892" t="s">
        <v>4</v>
      </c>
      <c r="B9892" s="4" t="s">
        <v>5</v>
      </c>
    </row>
    <row r="9893" spans="1:19">
      <c r="A9893" t="n">
        <v>76506</v>
      </c>
      <c r="B9893" s="5" t="n">
        <v>1</v>
      </c>
    </row>
    <row r="9894" spans="1:19" s="3" customFormat="1" customHeight="0">
      <c r="A9894" s="3" t="s">
        <v>2</v>
      </c>
      <c r="B9894" s="3" t="s">
        <v>653</v>
      </c>
    </row>
    <row r="9895" spans="1:19">
      <c r="A9895" t="s">
        <v>4</v>
      </c>
      <c r="B9895" s="4" t="s">
        <v>5</v>
      </c>
      <c r="C9895" s="4" t="s">
        <v>10</v>
      </c>
      <c r="D9895" s="4" t="s">
        <v>14</v>
      </c>
    </row>
    <row r="9896" spans="1:19">
      <c r="A9896" t="n">
        <v>76508</v>
      </c>
      <c r="B9896" s="90" t="n">
        <v>96</v>
      </c>
      <c r="C9896" s="7" t="n">
        <v>65534</v>
      </c>
      <c r="D9896" s="7" t="n">
        <v>1</v>
      </c>
    </row>
    <row r="9897" spans="1:19">
      <c r="A9897" t="s">
        <v>4</v>
      </c>
      <c r="B9897" s="4" t="s">
        <v>5</v>
      </c>
      <c r="C9897" s="4" t="s">
        <v>10</v>
      </c>
      <c r="D9897" s="4" t="s">
        <v>14</v>
      </c>
      <c r="E9897" s="4" t="s">
        <v>24</v>
      </c>
      <c r="F9897" s="4" t="s">
        <v>24</v>
      </c>
      <c r="G9897" s="4" t="s">
        <v>24</v>
      </c>
    </row>
    <row r="9898" spans="1:19">
      <c r="A9898" t="n">
        <v>76512</v>
      </c>
      <c r="B9898" s="90" t="n">
        <v>96</v>
      </c>
      <c r="C9898" s="7" t="n">
        <v>65534</v>
      </c>
      <c r="D9898" s="7" t="n">
        <v>2</v>
      </c>
      <c r="E9898" s="7" t="n">
        <v>43.25</v>
      </c>
      <c r="F9898" s="7" t="n">
        <v>-1.1599999666214</v>
      </c>
      <c r="G9898" s="7" t="n">
        <v>81.379997253418</v>
      </c>
    </row>
    <row r="9899" spans="1:19">
      <c r="A9899" t="s">
        <v>4</v>
      </c>
      <c r="B9899" s="4" t="s">
        <v>5</v>
      </c>
      <c r="C9899" s="4" t="s">
        <v>10</v>
      </c>
      <c r="D9899" s="4" t="s">
        <v>14</v>
      </c>
      <c r="E9899" s="4" t="s">
        <v>24</v>
      </c>
      <c r="F9899" s="4" t="s">
        <v>24</v>
      </c>
      <c r="G9899" s="4" t="s">
        <v>24</v>
      </c>
    </row>
    <row r="9900" spans="1:19">
      <c r="A9900" t="n">
        <v>76528</v>
      </c>
      <c r="B9900" s="90" t="n">
        <v>96</v>
      </c>
      <c r="C9900" s="7" t="n">
        <v>65534</v>
      </c>
      <c r="D9900" s="7" t="n">
        <v>2</v>
      </c>
      <c r="E9900" s="7" t="n">
        <v>13.8699998855591</v>
      </c>
      <c r="F9900" s="7" t="n">
        <v>-1.1599999666214</v>
      </c>
      <c r="G9900" s="7" t="n">
        <v>91.6999969482422</v>
      </c>
    </row>
    <row r="9901" spans="1:19">
      <c r="A9901" t="s">
        <v>4</v>
      </c>
      <c r="B9901" s="4" t="s">
        <v>5</v>
      </c>
      <c r="C9901" s="4" t="s">
        <v>10</v>
      </c>
      <c r="D9901" s="4" t="s">
        <v>14</v>
      </c>
      <c r="E9901" s="4" t="s">
        <v>24</v>
      </c>
      <c r="F9901" s="4" t="s">
        <v>24</v>
      </c>
      <c r="G9901" s="4" t="s">
        <v>24</v>
      </c>
    </row>
    <row r="9902" spans="1:19">
      <c r="A9902" t="n">
        <v>76544</v>
      </c>
      <c r="B9902" s="90" t="n">
        <v>96</v>
      </c>
      <c r="C9902" s="7" t="n">
        <v>65534</v>
      </c>
      <c r="D9902" s="7" t="n">
        <v>2</v>
      </c>
      <c r="E9902" s="7" t="n">
        <v>-65.4100036621094</v>
      </c>
      <c r="F9902" s="7" t="n">
        <v>-1.1599999666214</v>
      </c>
      <c r="G9902" s="7" t="n">
        <v>104.209999084473</v>
      </c>
    </row>
    <row r="9903" spans="1:19">
      <c r="A9903" t="s">
        <v>4</v>
      </c>
      <c r="B9903" s="4" t="s">
        <v>5</v>
      </c>
      <c r="C9903" s="4" t="s">
        <v>10</v>
      </c>
      <c r="D9903" s="4" t="s">
        <v>14</v>
      </c>
      <c r="E9903" s="4" t="s">
        <v>9</v>
      </c>
      <c r="F9903" s="4" t="s">
        <v>14</v>
      </c>
      <c r="G9903" s="4" t="s">
        <v>10</v>
      </c>
    </row>
    <row r="9904" spans="1:19">
      <c r="A9904" t="n">
        <v>76560</v>
      </c>
      <c r="B9904" s="90" t="n">
        <v>96</v>
      </c>
      <c r="C9904" s="7" t="n">
        <v>65534</v>
      </c>
      <c r="D9904" s="7" t="n">
        <v>0</v>
      </c>
      <c r="E9904" s="7" t="n">
        <v>1092091904</v>
      </c>
      <c r="F9904" s="7" t="n">
        <v>2</v>
      </c>
      <c r="G9904" s="7" t="n">
        <v>0</v>
      </c>
    </row>
    <row r="9905" spans="1:15">
      <c r="A9905" t="s">
        <v>4</v>
      </c>
      <c r="B9905" s="4" t="s">
        <v>5</v>
      </c>
      <c r="C9905" s="4" t="s">
        <v>10</v>
      </c>
    </row>
    <row r="9906" spans="1:15">
      <c r="A9906" t="n">
        <v>76571</v>
      </c>
      <c r="B9906" s="41" t="n">
        <v>16</v>
      </c>
      <c r="C9906" s="7" t="n">
        <v>6000</v>
      </c>
    </row>
    <row r="9907" spans="1:15">
      <c r="A9907" t="s">
        <v>4</v>
      </c>
      <c r="B9907" s="4" t="s">
        <v>5</v>
      </c>
      <c r="C9907" s="4" t="s">
        <v>14</v>
      </c>
      <c r="D9907" s="4" t="s">
        <v>9</v>
      </c>
      <c r="E9907" s="4" t="s">
        <v>14</v>
      </c>
      <c r="F9907" s="4" t="s">
        <v>25</v>
      </c>
    </row>
    <row r="9908" spans="1:15">
      <c r="A9908" t="n">
        <v>76574</v>
      </c>
      <c r="B9908" s="12" t="n">
        <v>5</v>
      </c>
      <c r="C9908" s="7" t="n">
        <v>0</v>
      </c>
      <c r="D9908" s="7" t="n">
        <v>1</v>
      </c>
      <c r="E9908" s="7" t="n">
        <v>1</v>
      </c>
      <c r="F9908" s="13" t="n">
        <f t="normal" ca="1">A9920</f>
        <v>0</v>
      </c>
    </row>
    <row r="9909" spans="1:15">
      <c r="A9909" t="s">
        <v>4</v>
      </c>
      <c r="B9909" s="4" t="s">
        <v>5</v>
      </c>
      <c r="C9909" s="4" t="s">
        <v>10</v>
      </c>
      <c r="D9909" s="4" t="s">
        <v>10</v>
      </c>
    </row>
    <row r="9910" spans="1:15">
      <c r="A9910" t="n">
        <v>76585</v>
      </c>
      <c r="B9910" s="92" t="n">
        <v>17</v>
      </c>
      <c r="C9910" s="7" t="n">
        <v>500</v>
      </c>
      <c r="D9910" s="7" t="n">
        <v>2300</v>
      </c>
    </row>
    <row r="9911" spans="1:15">
      <c r="A9911" t="s">
        <v>4</v>
      </c>
      <c r="B9911" s="4" t="s">
        <v>5</v>
      </c>
      <c r="C9911" s="4" t="s">
        <v>10</v>
      </c>
      <c r="D9911" s="4" t="s">
        <v>6</v>
      </c>
      <c r="E9911" s="4" t="s">
        <v>14</v>
      </c>
      <c r="F9911" s="4" t="s">
        <v>14</v>
      </c>
      <c r="G9911" s="4" t="s">
        <v>14</v>
      </c>
      <c r="H9911" s="4" t="s">
        <v>14</v>
      </c>
      <c r="I9911" s="4" t="s">
        <v>14</v>
      </c>
      <c r="J9911" s="4" t="s">
        <v>24</v>
      </c>
      <c r="K9911" s="4" t="s">
        <v>24</v>
      </c>
      <c r="L9911" s="4" t="s">
        <v>24</v>
      </c>
      <c r="M9911" s="4" t="s">
        <v>24</v>
      </c>
      <c r="N9911" s="4" t="s">
        <v>14</v>
      </c>
    </row>
    <row r="9912" spans="1:15">
      <c r="A9912" t="n">
        <v>76590</v>
      </c>
      <c r="B9912" s="74" t="n">
        <v>34</v>
      </c>
      <c r="C9912" s="7" t="n">
        <v>65534</v>
      </c>
      <c r="D9912" s="7" t="s">
        <v>643</v>
      </c>
      <c r="E9912" s="7" t="n">
        <v>0</v>
      </c>
      <c r="F9912" s="7" t="n">
        <v>1</v>
      </c>
      <c r="G9912" s="7" t="n">
        <v>0</v>
      </c>
      <c r="H9912" s="7" t="n">
        <v>0</v>
      </c>
      <c r="I9912" s="7" t="n">
        <v>0</v>
      </c>
      <c r="J9912" s="7" t="n">
        <v>0</v>
      </c>
      <c r="K9912" s="7" t="n">
        <v>-1</v>
      </c>
      <c r="L9912" s="7" t="n">
        <v>-1</v>
      </c>
      <c r="M9912" s="7" t="n">
        <v>-1</v>
      </c>
      <c r="N9912" s="7" t="n">
        <v>0</v>
      </c>
    </row>
    <row r="9913" spans="1:15">
      <c r="A9913" t="s">
        <v>4</v>
      </c>
      <c r="B9913" s="4" t="s">
        <v>5</v>
      </c>
      <c r="C9913" s="4" t="s">
        <v>14</v>
      </c>
      <c r="D9913" s="4" t="s">
        <v>10</v>
      </c>
      <c r="E9913" s="4" t="s">
        <v>10</v>
      </c>
      <c r="F9913" s="4" t="s">
        <v>10</v>
      </c>
      <c r="G9913" s="4" t="s">
        <v>10</v>
      </c>
      <c r="H9913" s="4" t="s">
        <v>10</v>
      </c>
      <c r="I9913" s="4" t="s">
        <v>6</v>
      </c>
      <c r="J9913" s="4" t="s">
        <v>24</v>
      </c>
      <c r="K9913" s="4" t="s">
        <v>24</v>
      </c>
      <c r="L9913" s="4" t="s">
        <v>24</v>
      </c>
      <c r="M9913" s="4" t="s">
        <v>9</v>
      </c>
      <c r="N9913" s="4" t="s">
        <v>9</v>
      </c>
      <c r="O9913" s="4" t="s">
        <v>24</v>
      </c>
      <c r="P9913" s="4" t="s">
        <v>24</v>
      </c>
      <c r="Q9913" s="4" t="s">
        <v>24</v>
      </c>
      <c r="R9913" s="4" t="s">
        <v>24</v>
      </c>
      <c r="S9913" s="4" t="s">
        <v>14</v>
      </c>
    </row>
    <row r="9914" spans="1:15">
      <c r="A9914" t="n">
        <v>76623</v>
      </c>
      <c r="B9914" s="26" t="n">
        <v>39</v>
      </c>
      <c r="C9914" s="7" t="n">
        <v>12</v>
      </c>
      <c r="D9914" s="7" t="n">
        <v>65533</v>
      </c>
      <c r="E9914" s="7" t="n">
        <v>205</v>
      </c>
      <c r="F9914" s="7" t="n">
        <v>0</v>
      </c>
      <c r="G9914" s="7" t="n">
        <v>65534</v>
      </c>
      <c r="H9914" s="7" t="n">
        <v>259</v>
      </c>
      <c r="I9914" s="7" t="s">
        <v>644</v>
      </c>
      <c r="J9914" s="7" t="n">
        <v>0</v>
      </c>
      <c r="K9914" s="7" t="n">
        <v>0</v>
      </c>
      <c r="L9914" s="7" t="n">
        <v>0</v>
      </c>
      <c r="M9914" s="7" t="n">
        <v>0</v>
      </c>
      <c r="N9914" s="7" t="n">
        <v>0</v>
      </c>
      <c r="O9914" s="7" t="n">
        <v>0</v>
      </c>
      <c r="P9914" s="7" t="n">
        <v>1</v>
      </c>
      <c r="Q9914" s="7" t="n">
        <v>1</v>
      </c>
      <c r="R9914" s="7" t="n">
        <v>2</v>
      </c>
      <c r="S9914" s="7" t="n">
        <v>255</v>
      </c>
    </row>
    <row r="9915" spans="1:15">
      <c r="A9915" t="s">
        <v>4</v>
      </c>
      <c r="B9915" s="4" t="s">
        <v>5</v>
      </c>
      <c r="C9915" s="4" t="s">
        <v>14</v>
      </c>
      <c r="D9915" s="4" t="s">
        <v>10</v>
      </c>
      <c r="E9915" s="4" t="s">
        <v>24</v>
      </c>
      <c r="F9915" s="4" t="s">
        <v>10</v>
      </c>
      <c r="G9915" s="4" t="s">
        <v>9</v>
      </c>
      <c r="H9915" s="4" t="s">
        <v>9</v>
      </c>
      <c r="I9915" s="4" t="s">
        <v>10</v>
      </c>
      <c r="J9915" s="4" t="s">
        <v>10</v>
      </c>
      <c r="K9915" s="4" t="s">
        <v>9</v>
      </c>
      <c r="L9915" s="4" t="s">
        <v>9</v>
      </c>
      <c r="M9915" s="4" t="s">
        <v>9</v>
      </c>
      <c r="N9915" s="4" t="s">
        <v>9</v>
      </c>
      <c r="O9915" s="4" t="s">
        <v>6</v>
      </c>
    </row>
    <row r="9916" spans="1:15">
      <c r="A9916" t="n">
        <v>76682</v>
      </c>
      <c r="B9916" s="11" t="n">
        <v>50</v>
      </c>
      <c r="C9916" s="7" t="n">
        <v>0</v>
      </c>
      <c r="D9916" s="7" t="n">
        <v>2008</v>
      </c>
      <c r="E9916" s="7" t="n">
        <v>0.600000023841858</v>
      </c>
      <c r="F9916" s="7" t="n">
        <v>0</v>
      </c>
      <c r="G9916" s="7" t="n">
        <v>0</v>
      </c>
      <c r="H9916" s="7" t="n">
        <v>0</v>
      </c>
      <c r="I9916" s="7" t="n">
        <v>1</v>
      </c>
      <c r="J9916" s="7" t="n">
        <v>65534</v>
      </c>
      <c r="K9916" s="7" t="n">
        <v>0</v>
      </c>
      <c r="L9916" s="7" t="n">
        <v>0</v>
      </c>
      <c r="M9916" s="7" t="n">
        <v>0</v>
      </c>
      <c r="N9916" s="7" t="n">
        <v>1133903872</v>
      </c>
      <c r="O9916" s="7" t="s">
        <v>13</v>
      </c>
    </row>
    <row r="9917" spans="1:15">
      <c r="A9917" t="s">
        <v>4</v>
      </c>
      <c r="B9917" s="4" t="s">
        <v>5</v>
      </c>
      <c r="C9917" s="4" t="s">
        <v>25</v>
      </c>
    </row>
    <row r="9918" spans="1:15">
      <c r="A9918" t="n">
        <v>76721</v>
      </c>
      <c r="B9918" s="20" t="n">
        <v>3</v>
      </c>
      <c r="C9918" s="13" t="n">
        <f t="normal" ca="1">A9908</f>
        <v>0</v>
      </c>
    </row>
    <row r="9919" spans="1:15">
      <c r="A9919" t="s">
        <v>4</v>
      </c>
      <c r="B9919" s="4" t="s">
        <v>5</v>
      </c>
    </row>
    <row r="9920" spans="1:15">
      <c r="A9920" t="n">
        <v>76726</v>
      </c>
      <c r="B9920" s="5" t="n">
        <v>1</v>
      </c>
    </row>
    <row r="9921" spans="1:19" s="3" customFormat="1" customHeight="0">
      <c r="A9921" s="3" t="s">
        <v>2</v>
      </c>
      <c r="B9921" s="3" t="s">
        <v>654</v>
      </c>
    </row>
    <row r="9922" spans="1:19">
      <c r="A9922" t="s">
        <v>4</v>
      </c>
      <c r="B9922" s="4" t="s">
        <v>5</v>
      </c>
      <c r="C9922" s="4" t="s">
        <v>10</v>
      </c>
      <c r="D9922" s="4" t="s">
        <v>14</v>
      </c>
    </row>
    <row r="9923" spans="1:19">
      <c r="A9923" t="n">
        <v>76728</v>
      </c>
      <c r="B9923" s="90" t="n">
        <v>96</v>
      </c>
      <c r="C9923" s="7" t="n">
        <v>65534</v>
      </c>
      <c r="D9923" s="7" t="n">
        <v>1</v>
      </c>
    </row>
    <row r="9924" spans="1:19">
      <c r="A9924" t="s">
        <v>4</v>
      </c>
      <c r="B9924" s="4" t="s">
        <v>5</v>
      </c>
      <c r="C9924" s="4" t="s">
        <v>10</v>
      </c>
      <c r="D9924" s="4" t="s">
        <v>14</v>
      </c>
      <c r="E9924" s="4" t="s">
        <v>24</v>
      </c>
      <c r="F9924" s="4" t="s">
        <v>24</v>
      </c>
      <c r="G9924" s="4" t="s">
        <v>24</v>
      </c>
    </row>
    <row r="9925" spans="1:19">
      <c r="A9925" t="n">
        <v>76732</v>
      </c>
      <c r="B9925" s="90" t="n">
        <v>96</v>
      </c>
      <c r="C9925" s="7" t="n">
        <v>65534</v>
      </c>
      <c r="D9925" s="7" t="n">
        <v>2</v>
      </c>
      <c r="E9925" s="7" t="n">
        <v>43.25</v>
      </c>
      <c r="F9925" s="7" t="n">
        <v>-1.1599999666214</v>
      </c>
      <c r="G9925" s="7" t="n">
        <v>81.379997253418</v>
      </c>
    </row>
    <row r="9926" spans="1:19">
      <c r="A9926" t="s">
        <v>4</v>
      </c>
      <c r="B9926" s="4" t="s">
        <v>5</v>
      </c>
      <c r="C9926" s="4" t="s">
        <v>10</v>
      </c>
      <c r="D9926" s="4" t="s">
        <v>14</v>
      </c>
      <c r="E9926" s="4" t="s">
        <v>24</v>
      </c>
      <c r="F9926" s="4" t="s">
        <v>24</v>
      </c>
      <c r="G9926" s="4" t="s">
        <v>24</v>
      </c>
    </row>
    <row r="9927" spans="1:19">
      <c r="A9927" t="n">
        <v>76748</v>
      </c>
      <c r="B9927" s="90" t="n">
        <v>96</v>
      </c>
      <c r="C9927" s="7" t="n">
        <v>65534</v>
      </c>
      <c r="D9927" s="7" t="n">
        <v>2</v>
      </c>
      <c r="E9927" s="7" t="n">
        <v>10.3800001144409</v>
      </c>
      <c r="F9927" s="7" t="n">
        <v>-1.1599999666214</v>
      </c>
      <c r="G9927" s="7" t="n">
        <v>84.2600021362305</v>
      </c>
    </row>
    <row r="9928" spans="1:19">
      <c r="A9928" t="s">
        <v>4</v>
      </c>
      <c r="B9928" s="4" t="s">
        <v>5</v>
      </c>
      <c r="C9928" s="4" t="s">
        <v>10</v>
      </c>
      <c r="D9928" s="4" t="s">
        <v>14</v>
      </c>
      <c r="E9928" s="4" t="s">
        <v>24</v>
      </c>
      <c r="F9928" s="4" t="s">
        <v>24</v>
      </c>
      <c r="G9928" s="4" t="s">
        <v>24</v>
      </c>
    </row>
    <row r="9929" spans="1:19">
      <c r="A9929" t="n">
        <v>76764</v>
      </c>
      <c r="B9929" s="90" t="n">
        <v>96</v>
      </c>
      <c r="C9929" s="7" t="n">
        <v>65534</v>
      </c>
      <c r="D9929" s="7" t="n">
        <v>2</v>
      </c>
      <c r="E9929" s="7" t="n">
        <v>-71.9400024414063</v>
      </c>
      <c r="F9929" s="7" t="n">
        <v>-1.1599999666214</v>
      </c>
      <c r="G9929" s="7" t="n">
        <v>99.379997253418</v>
      </c>
    </row>
    <row r="9930" spans="1:19">
      <c r="A9930" t="s">
        <v>4</v>
      </c>
      <c r="B9930" s="4" t="s">
        <v>5</v>
      </c>
      <c r="C9930" s="4" t="s">
        <v>10</v>
      </c>
      <c r="D9930" s="4" t="s">
        <v>14</v>
      </c>
      <c r="E9930" s="4" t="s">
        <v>9</v>
      </c>
      <c r="F9930" s="4" t="s">
        <v>14</v>
      </c>
      <c r="G9930" s="4" t="s">
        <v>10</v>
      </c>
    </row>
    <row r="9931" spans="1:19">
      <c r="A9931" t="n">
        <v>76780</v>
      </c>
      <c r="B9931" s="90" t="n">
        <v>96</v>
      </c>
      <c r="C9931" s="7" t="n">
        <v>65534</v>
      </c>
      <c r="D9931" s="7" t="n">
        <v>0</v>
      </c>
      <c r="E9931" s="7" t="n">
        <v>1092616192</v>
      </c>
      <c r="F9931" s="7" t="n">
        <v>2</v>
      </c>
      <c r="G9931" s="7" t="n">
        <v>0</v>
      </c>
    </row>
    <row r="9932" spans="1:19">
      <c r="A9932" t="s">
        <v>4</v>
      </c>
      <c r="B9932" s="4" t="s">
        <v>5</v>
      </c>
      <c r="C9932" s="4" t="s">
        <v>10</v>
      </c>
    </row>
    <row r="9933" spans="1:19">
      <c r="A9933" t="n">
        <v>76791</v>
      </c>
      <c r="B9933" s="41" t="n">
        <v>16</v>
      </c>
      <c r="C9933" s="7" t="n">
        <v>6000</v>
      </c>
    </row>
    <row r="9934" spans="1:19">
      <c r="A9934" t="s">
        <v>4</v>
      </c>
      <c r="B9934" s="4" t="s">
        <v>5</v>
      </c>
      <c r="C9934" s="4" t="s">
        <v>14</v>
      </c>
      <c r="D9934" s="4" t="s">
        <v>9</v>
      </c>
      <c r="E9934" s="4" t="s">
        <v>14</v>
      </c>
      <c r="F9934" s="4" t="s">
        <v>25</v>
      </c>
    </row>
    <row r="9935" spans="1:19">
      <c r="A9935" t="n">
        <v>76794</v>
      </c>
      <c r="B9935" s="12" t="n">
        <v>5</v>
      </c>
      <c r="C9935" s="7" t="n">
        <v>0</v>
      </c>
      <c r="D9935" s="7" t="n">
        <v>1</v>
      </c>
      <c r="E9935" s="7" t="n">
        <v>1</v>
      </c>
      <c r="F9935" s="13" t="n">
        <f t="normal" ca="1">A9947</f>
        <v>0</v>
      </c>
    </row>
    <row r="9936" spans="1:19">
      <c r="A9936" t="s">
        <v>4</v>
      </c>
      <c r="B9936" s="4" t="s">
        <v>5</v>
      </c>
      <c r="C9936" s="4" t="s">
        <v>10</v>
      </c>
      <c r="D9936" s="4" t="s">
        <v>10</v>
      </c>
    </row>
    <row r="9937" spans="1:7">
      <c r="A9937" t="n">
        <v>76805</v>
      </c>
      <c r="B9937" s="92" t="n">
        <v>17</v>
      </c>
      <c r="C9937" s="7" t="n">
        <v>500</v>
      </c>
      <c r="D9937" s="7" t="n">
        <v>2300</v>
      </c>
    </row>
    <row r="9938" spans="1:7">
      <c r="A9938" t="s">
        <v>4</v>
      </c>
      <c r="B9938" s="4" t="s">
        <v>5</v>
      </c>
      <c r="C9938" s="4" t="s">
        <v>10</v>
      </c>
      <c r="D9938" s="4" t="s">
        <v>6</v>
      </c>
      <c r="E9938" s="4" t="s">
        <v>14</v>
      </c>
      <c r="F9938" s="4" t="s">
        <v>14</v>
      </c>
      <c r="G9938" s="4" t="s">
        <v>14</v>
      </c>
      <c r="H9938" s="4" t="s">
        <v>14</v>
      </c>
      <c r="I9938" s="4" t="s">
        <v>14</v>
      </c>
      <c r="J9938" s="4" t="s">
        <v>24</v>
      </c>
      <c r="K9938" s="4" t="s">
        <v>24</v>
      </c>
      <c r="L9938" s="4" t="s">
        <v>24</v>
      </c>
      <c r="M9938" s="4" t="s">
        <v>24</v>
      </c>
      <c r="N9938" s="4" t="s">
        <v>14</v>
      </c>
    </row>
    <row r="9939" spans="1:7">
      <c r="A9939" t="n">
        <v>76810</v>
      </c>
      <c r="B9939" s="74" t="n">
        <v>34</v>
      </c>
      <c r="C9939" s="7" t="n">
        <v>65534</v>
      </c>
      <c r="D9939" s="7" t="s">
        <v>643</v>
      </c>
      <c r="E9939" s="7" t="n">
        <v>0</v>
      </c>
      <c r="F9939" s="7" t="n">
        <v>1</v>
      </c>
      <c r="G9939" s="7" t="n">
        <v>0</v>
      </c>
      <c r="H9939" s="7" t="n">
        <v>0</v>
      </c>
      <c r="I9939" s="7" t="n">
        <v>0</v>
      </c>
      <c r="J9939" s="7" t="n">
        <v>0</v>
      </c>
      <c r="K9939" s="7" t="n">
        <v>-1</v>
      </c>
      <c r="L9939" s="7" t="n">
        <v>-1</v>
      </c>
      <c r="M9939" s="7" t="n">
        <v>-1</v>
      </c>
      <c r="N9939" s="7" t="n">
        <v>0</v>
      </c>
    </row>
    <row r="9940" spans="1:7">
      <c r="A9940" t="s">
        <v>4</v>
      </c>
      <c r="B9940" s="4" t="s">
        <v>5</v>
      </c>
      <c r="C9940" s="4" t="s">
        <v>14</v>
      </c>
      <c r="D9940" s="4" t="s">
        <v>10</v>
      </c>
      <c r="E9940" s="4" t="s">
        <v>10</v>
      </c>
      <c r="F9940" s="4" t="s">
        <v>10</v>
      </c>
      <c r="G9940" s="4" t="s">
        <v>10</v>
      </c>
      <c r="H9940" s="4" t="s">
        <v>10</v>
      </c>
      <c r="I9940" s="4" t="s">
        <v>6</v>
      </c>
      <c r="J9940" s="4" t="s">
        <v>24</v>
      </c>
      <c r="K9940" s="4" t="s">
        <v>24</v>
      </c>
      <c r="L9940" s="4" t="s">
        <v>24</v>
      </c>
      <c r="M9940" s="4" t="s">
        <v>9</v>
      </c>
      <c r="N9940" s="4" t="s">
        <v>9</v>
      </c>
      <c r="O9940" s="4" t="s">
        <v>24</v>
      </c>
      <c r="P9940" s="4" t="s">
        <v>24</v>
      </c>
      <c r="Q9940" s="4" t="s">
        <v>24</v>
      </c>
      <c r="R9940" s="4" t="s">
        <v>24</v>
      </c>
      <c r="S9940" s="4" t="s">
        <v>14</v>
      </c>
    </row>
    <row r="9941" spans="1:7">
      <c r="A9941" t="n">
        <v>76843</v>
      </c>
      <c r="B9941" s="26" t="n">
        <v>39</v>
      </c>
      <c r="C9941" s="7" t="n">
        <v>12</v>
      </c>
      <c r="D9941" s="7" t="n">
        <v>65533</v>
      </c>
      <c r="E9941" s="7" t="n">
        <v>205</v>
      </c>
      <c r="F9941" s="7" t="n">
        <v>0</v>
      </c>
      <c r="G9941" s="7" t="n">
        <v>65534</v>
      </c>
      <c r="H9941" s="7" t="n">
        <v>259</v>
      </c>
      <c r="I9941" s="7" t="s">
        <v>644</v>
      </c>
      <c r="J9941" s="7" t="n">
        <v>0</v>
      </c>
      <c r="K9941" s="7" t="n">
        <v>0</v>
      </c>
      <c r="L9941" s="7" t="n">
        <v>0</v>
      </c>
      <c r="M9941" s="7" t="n">
        <v>0</v>
      </c>
      <c r="N9941" s="7" t="n">
        <v>0</v>
      </c>
      <c r="O9941" s="7" t="n">
        <v>0</v>
      </c>
      <c r="P9941" s="7" t="n">
        <v>1</v>
      </c>
      <c r="Q9941" s="7" t="n">
        <v>1</v>
      </c>
      <c r="R9941" s="7" t="n">
        <v>2</v>
      </c>
      <c r="S9941" s="7" t="n">
        <v>255</v>
      </c>
    </row>
    <row r="9942" spans="1:7">
      <c r="A9942" t="s">
        <v>4</v>
      </c>
      <c r="B9942" s="4" t="s">
        <v>5</v>
      </c>
      <c r="C9942" s="4" t="s">
        <v>14</v>
      </c>
      <c r="D9942" s="4" t="s">
        <v>10</v>
      </c>
      <c r="E9942" s="4" t="s">
        <v>24</v>
      </c>
      <c r="F9942" s="4" t="s">
        <v>10</v>
      </c>
      <c r="G9942" s="4" t="s">
        <v>9</v>
      </c>
      <c r="H9942" s="4" t="s">
        <v>9</v>
      </c>
      <c r="I9942" s="4" t="s">
        <v>10</v>
      </c>
      <c r="J9942" s="4" t="s">
        <v>10</v>
      </c>
      <c r="K9942" s="4" t="s">
        <v>9</v>
      </c>
      <c r="L9942" s="4" t="s">
        <v>9</v>
      </c>
      <c r="M9942" s="4" t="s">
        <v>9</v>
      </c>
      <c r="N9942" s="4" t="s">
        <v>9</v>
      </c>
      <c r="O9942" s="4" t="s">
        <v>6</v>
      </c>
    </row>
    <row r="9943" spans="1:7">
      <c r="A9943" t="n">
        <v>76902</v>
      </c>
      <c r="B9943" s="11" t="n">
        <v>50</v>
      </c>
      <c r="C9943" s="7" t="n">
        <v>0</v>
      </c>
      <c r="D9943" s="7" t="n">
        <v>2008</v>
      </c>
      <c r="E9943" s="7" t="n">
        <v>0.600000023841858</v>
      </c>
      <c r="F9943" s="7" t="n">
        <v>0</v>
      </c>
      <c r="G9943" s="7" t="n">
        <v>0</v>
      </c>
      <c r="H9943" s="7" t="n">
        <v>0</v>
      </c>
      <c r="I9943" s="7" t="n">
        <v>1</v>
      </c>
      <c r="J9943" s="7" t="n">
        <v>65534</v>
      </c>
      <c r="K9943" s="7" t="n">
        <v>0</v>
      </c>
      <c r="L9943" s="7" t="n">
        <v>0</v>
      </c>
      <c r="M9943" s="7" t="n">
        <v>0</v>
      </c>
      <c r="N9943" s="7" t="n">
        <v>1133903872</v>
      </c>
      <c r="O9943" s="7" t="s">
        <v>13</v>
      </c>
    </row>
    <row r="9944" spans="1:7">
      <c r="A9944" t="s">
        <v>4</v>
      </c>
      <c r="B9944" s="4" t="s">
        <v>5</v>
      </c>
      <c r="C9944" s="4" t="s">
        <v>25</v>
      </c>
    </row>
    <row r="9945" spans="1:7">
      <c r="A9945" t="n">
        <v>76941</v>
      </c>
      <c r="B9945" s="20" t="n">
        <v>3</v>
      </c>
      <c r="C9945" s="13" t="n">
        <f t="normal" ca="1">A9935</f>
        <v>0</v>
      </c>
    </row>
    <row r="9946" spans="1:7">
      <c r="A9946" t="s">
        <v>4</v>
      </c>
      <c r="B9946" s="4" t="s">
        <v>5</v>
      </c>
    </row>
    <row r="9947" spans="1:7">
      <c r="A9947" t="n">
        <v>76946</v>
      </c>
      <c r="B9947" s="5" t="n">
        <v>1</v>
      </c>
    </row>
    <row r="9948" spans="1:7" s="3" customFormat="1" customHeight="0">
      <c r="A9948" s="3" t="s">
        <v>2</v>
      </c>
      <c r="B9948" s="3" t="s">
        <v>655</v>
      </c>
    </row>
    <row r="9949" spans="1:7">
      <c r="A9949" t="s">
        <v>4</v>
      </c>
      <c r="B9949" s="4" t="s">
        <v>5</v>
      </c>
      <c r="C9949" s="4" t="s">
        <v>10</v>
      </c>
      <c r="D9949" s="4" t="s">
        <v>10</v>
      </c>
      <c r="E9949" s="4" t="s">
        <v>24</v>
      </c>
      <c r="F9949" s="4" t="s">
        <v>24</v>
      </c>
      <c r="G9949" s="4" t="s">
        <v>24</v>
      </c>
      <c r="H9949" s="4" t="s">
        <v>24</v>
      </c>
      <c r="I9949" s="4" t="s">
        <v>14</v>
      </c>
      <c r="J9949" s="4" t="s">
        <v>10</v>
      </c>
    </row>
    <row r="9950" spans="1:7">
      <c r="A9950" t="n">
        <v>76948</v>
      </c>
      <c r="B9950" s="75" t="n">
        <v>55</v>
      </c>
      <c r="C9950" s="7" t="n">
        <v>65534</v>
      </c>
      <c r="D9950" s="7" t="n">
        <v>65533</v>
      </c>
      <c r="E9950" s="7" t="n">
        <v>-72.879997253418</v>
      </c>
      <c r="F9950" s="7" t="n">
        <v>-1.1599999666214</v>
      </c>
      <c r="G9950" s="7" t="n">
        <v>130.690002441406</v>
      </c>
      <c r="H9950" s="7" t="n">
        <v>1.20000004768372</v>
      </c>
      <c r="I9950" s="7" t="n">
        <v>1</v>
      </c>
      <c r="J9950" s="7" t="n">
        <v>0</v>
      </c>
    </row>
    <row r="9951" spans="1:7">
      <c r="A9951" t="s">
        <v>4</v>
      </c>
      <c r="B9951" s="4" t="s">
        <v>5</v>
      </c>
      <c r="C9951" s="4" t="s">
        <v>10</v>
      </c>
      <c r="D9951" s="4" t="s">
        <v>14</v>
      </c>
    </row>
    <row r="9952" spans="1:7">
      <c r="A9952" t="n">
        <v>76972</v>
      </c>
      <c r="B9952" s="76" t="n">
        <v>56</v>
      </c>
      <c r="C9952" s="7" t="n">
        <v>65534</v>
      </c>
      <c r="D9952" s="7" t="n">
        <v>0</v>
      </c>
    </row>
    <row r="9953" spans="1:19">
      <c r="A9953" t="s">
        <v>4</v>
      </c>
      <c r="B9953" s="4" t="s">
        <v>5</v>
      </c>
      <c r="C9953" s="4" t="s">
        <v>10</v>
      </c>
      <c r="D9953" s="4" t="s">
        <v>10</v>
      </c>
      <c r="E9953" s="4" t="s">
        <v>24</v>
      </c>
      <c r="F9953" s="4" t="s">
        <v>14</v>
      </c>
    </row>
    <row r="9954" spans="1:19">
      <c r="A9954" t="n">
        <v>76976</v>
      </c>
      <c r="B9954" s="55" t="n">
        <v>53</v>
      </c>
      <c r="C9954" s="7" t="n">
        <v>65534</v>
      </c>
      <c r="D9954" s="7" t="n">
        <v>0</v>
      </c>
      <c r="E9954" s="7" t="n">
        <v>10</v>
      </c>
      <c r="F9954" s="7" t="n">
        <v>0</v>
      </c>
    </row>
    <row r="9955" spans="1:19">
      <c r="A9955" t="s">
        <v>4</v>
      </c>
      <c r="B9955" s="4" t="s">
        <v>5</v>
      </c>
      <c r="C9955" s="4" t="s">
        <v>10</v>
      </c>
    </row>
    <row r="9956" spans="1:19">
      <c r="A9956" t="n">
        <v>76986</v>
      </c>
      <c r="B9956" s="56" t="n">
        <v>54</v>
      </c>
      <c r="C9956" s="7" t="n">
        <v>65534</v>
      </c>
    </row>
    <row r="9957" spans="1:19">
      <c r="A9957" t="s">
        <v>4</v>
      </c>
      <c r="B9957" s="4" t="s">
        <v>5</v>
      </c>
    </row>
    <row r="9958" spans="1:19">
      <c r="A9958" t="n">
        <v>76989</v>
      </c>
      <c r="B9958" s="5" t="n">
        <v>1</v>
      </c>
    </row>
    <row r="9959" spans="1:19" s="3" customFormat="1" customHeight="0">
      <c r="A9959" s="3" t="s">
        <v>2</v>
      </c>
      <c r="B9959" s="3" t="s">
        <v>656</v>
      </c>
    </row>
    <row r="9960" spans="1:19">
      <c r="A9960" t="s">
        <v>4</v>
      </c>
      <c r="B9960" s="4" t="s">
        <v>5</v>
      </c>
      <c r="C9960" s="4" t="s">
        <v>10</v>
      </c>
      <c r="D9960" s="4" t="s">
        <v>24</v>
      </c>
      <c r="E9960" s="4" t="s">
        <v>24</v>
      </c>
      <c r="F9960" s="4" t="s">
        <v>24</v>
      </c>
      <c r="G9960" s="4" t="s">
        <v>24</v>
      </c>
    </row>
    <row r="9961" spans="1:19">
      <c r="A9961" t="n">
        <v>76992</v>
      </c>
      <c r="B9961" s="88" t="n">
        <v>131</v>
      </c>
      <c r="C9961" s="7" t="n">
        <v>1560</v>
      </c>
      <c r="D9961" s="7" t="n">
        <v>2</v>
      </c>
      <c r="E9961" s="7" t="n">
        <v>2</v>
      </c>
      <c r="F9961" s="7" t="n">
        <v>0</v>
      </c>
      <c r="G9961" s="7" t="n">
        <v>0.200000002980232</v>
      </c>
    </row>
    <row r="9962" spans="1:19">
      <c r="A9962" t="s">
        <v>4</v>
      </c>
      <c r="B9962" s="4" t="s">
        <v>5</v>
      </c>
      <c r="C9962" s="4" t="s">
        <v>10</v>
      </c>
      <c r="D9962" s="4" t="s">
        <v>24</v>
      </c>
      <c r="E9962" s="4" t="s">
        <v>24</v>
      </c>
      <c r="F9962" s="4" t="s">
        <v>24</v>
      </c>
      <c r="G9962" s="4" t="s">
        <v>24</v>
      </c>
    </row>
    <row r="9963" spans="1:19">
      <c r="A9963" t="n">
        <v>77011</v>
      </c>
      <c r="B9963" s="88" t="n">
        <v>131</v>
      </c>
      <c r="C9963" s="7" t="n">
        <v>1565</v>
      </c>
      <c r="D9963" s="7" t="n">
        <v>2</v>
      </c>
      <c r="E9963" s="7" t="n">
        <v>2</v>
      </c>
      <c r="F9963" s="7" t="n">
        <v>0</v>
      </c>
      <c r="G9963" s="7" t="n">
        <v>0.200000002980232</v>
      </c>
    </row>
    <row r="9964" spans="1:19">
      <c r="A9964" t="s">
        <v>4</v>
      </c>
      <c r="B9964" s="4" t="s">
        <v>5</v>
      </c>
      <c r="C9964" s="4" t="s">
        <v>10</v>
      </c>
      <c r="D9964" s="4" t="s">
        <v>24</v>
      </c>
      <c r="E9964" s="4" t="s">
        <v>24</v>
      </c>
      <c r="F9964" s="4" t="s">
        <v>24</v>
      </c>
      <c r="G9964" s="4" t="s">
        <v>24</v>
      </c>
    </row>
    <row r="9965" spans="1:19">
      <c r="A9965" t="n">
        <v>77030</v>
      </c>
      <c r="B9965" s="88" t="n">
        <v>131</v>
      </c>
      <c r="C9965" s="7" t="n">
        <v>1566</v>
      </c>
      <c r="D9965" s="7" t="n">
        <v>2</v>
      </c>
      <c r="E9965" s="7" t="n">
        <v>2</v>
      </c>
      <c r="F9965" s="7" t="n">
        <v>0</v>
      </c>
      <c r="G9965" s="7" t="n">
        <v>0.200000002980232</v>
      </c>
    </row>
    <row r="9966" spans="1:19">
      <c r="A9966" t="s">
        <v>4</v>
      </c>
      <c r="B9966" s="4" t="s">
        <v>5</v>
      </c>
      <c r="C9966" s="4" t="s">
        <v>10</v>
      </c>
      <c r="D9966" s="4" t="s">
        <v>24</v>
      </c>
      <c r="E9966" s="4" t="s">
        <v>24</v>
      </c>
      <c r="F9966" s="4" t="s">
        <v>24</v>
      </c>
      <c r="G9966" s="4" t="s">
        <v>24</v>
      </c>
    </row>
    <row r="9967" spans="1:19">
      <c r="A9967" t="n">
        <v>77049</v>
      </c>
      <c r="B9967" s="88" t="n">
        <v>131</v>
      </c>
      <c r="C9967" s="7" t="n">
        <v>1567</v>
      </c>
      <c r="D9967" s="7" t="n">
        <v>2</v>
      </c>
      <c r="E9967" s="7" t="n">
        <v>2</v>
      </c>
      <c r="F9967" s="7" t="n">
        <v>0</v>
      </c>
      <c r="G9967" s="7" t="n">
        <v>0.200000002980232</v>
      </c>
    </row>
    <row r="9968" spans="1:19">
      <c r="A9968" t="s">
        <v>4</v>
      </c>
      <c r="B9968" s="4" t="s">
        <v>5</v>
      </c>
      <c r="C9968" s="4" t="s">
        <v>10</v>
      </c>
      <c r="D9968" s="4" t="s">
        <v>14</v>
      </c>
      <c r="E9968" s="4" t="s">
        <v>6</v>
      </c>
      <c r="F9968" s="4" t="s">
        <v>24</v>
      </c>
      <c r="G9968" s="4" t="s">
        <v>24</v>
      </c>
      <c r="H9968" s="4" t="s">
        <v>24</v>
      </c>
    </row>
    <row r="9969" spans="1:8">
      <c r="A9969" t="n">
        <v>77068</v>
      </c>
      <c r="B9969" s="60" t="n">
        <v>48</v>
      </c>
      <c r="C9969" s="7" t="n">
        <v>1567</v>
      </c>
      <c r="D9969" s="7" t="n">
        <v>0</v>
      </c>
      <c r="E9969" s="7" t="s">
        <v>518</v>
      </c>
      <c r="F9969" s="7" t="n">
        <v>0.5</v>
      </c>
      <c r="G9969" s="7" t="n">
        <v>1</v>
      </c>
      <c r="H9969" s="7" t="n">
        <v>0</v>
      </c>
    </row>
    <row r="9970" spans="1:8">
      <c r="A9970" t="s">
        <v>4</v>
      </c>
      <c r="B9970" s="4" t="s">
        <v>5</v>
      </c>
      <c r="C9970" s="4" t="s">
        <v>14</v>
      </c>
      <c r="D9970" s="4" t="s">
        <v>10</v>
      </c>
      <c r="E9970" s="4" t="s">
        <v>10</v>
      </c>
      <c r="F9970" s="4" t="s">
        <v>10</v>
      </c>
      <c r="G9970" s="4" t="s">
        <v>10</v>
      </c>
      <c r="H9970" s="4" t="s">
        <v>10</v>
      </c>
      <c r="I9970" s="4" t="s">
        <v>6</v>
      </c>
      <c r="J9970" s="4" t="s">
        <v>24</v>
      </c>
      <c r="K9970" s="4" t="s">
        <v>24</v>
      </c>
      <c r="L9970" s="4" t="s">
        <v>24</v>
      </c>
      <c r="M9970" s="4" t="s">
        <v>9</v>
      </c>
      <c r="N9970" s="4" t="s">
        <v>9</v>
      </c>
      <c r="O9970" s="4" t="s">
        <v>24</v>
      </c>
      <c r="P9970" s="4" t="s">
        <v>24</v>
      </c>
      <c r="Q9970" s="4" t="s">
        <v>24</v>
      </c>
      <c r="R9970" s="4" t="s">
        <v>24</v>
      </c>
      <c r="S9970" s="4" t="s">
        <v>14</v>
      </c>
    </row>
    <row r="9971" spans="1:8">
      <c r="A9971" t="n">
        <v>77093</v>
      </c>
      <c r="B9971" s="26" t="n">
        <v>39</v>
      </c>
      <c r="C9971" s="7" t="n">
        <v>12</v>
      </c>
      <c r="D9971" s="7" t="n">
        <v>65533</v>
      </c>
      <c r="E9971" s="7" t="n">
        <v>210</v>
      </c>
      <c r="F9971" s="7" t="n">
        <v>0</v>
      </c>
      <c r="G9971" s="7" t="n">
        <v>1567</v>
      </c>
      <c r="H9971" s="7" t="n">
        <v>259</v>
      </c>
      <c r="I9971" s="7" t="s">
        <v>657</v>
      </c>
      <c r="J9971" s="7" t="n">
        <v>0</v>
      </c>
      <c r="K9971" s="7" t="n">
        <v>0</v>
      </c>
      <c r="L9971" s="7" t="n">
        <v>0</v>
      </c>
      <c r="M9971" s="7" t="n">
        <v>0</v>
      </c>
      <c r="N9971" s="7" t="n">
        <v>0</v>
      </c>
      <c r="O9971" s="7" t="n">
        <v>0</v>
      </c>
      <c r="P9971" s="7" t="n">
        <v>1</v>
      </c>
      <c r="Q9971" s="7" t="n">
        <v>1</v>
      </c>
      <c r="R9971" s="7" t="n">
        <v>1</v>
      </c>
      <c r="S9971" s="7" t="n">
        <v>100</v>
      </c>
    </row>
    <row r="9972" spans="1:8">
      <c r="A9972" t="s">
        <v>4</v>
      </c>
      <c r="B9972" s="4" t="s">
        <v>5</v>
      </c>
      <c r="C9972" s="4" t="s">
        <v>14</v>
      </c>
      <c r="D9972" s="4" t="s">
        <v>10</v>
      </c>
      <c r="E9972" s="4" t="s">
        <v>10</v>
      </c>
      <c r="F9972" s="4" t="s">
        <v>10</v>
      </c>
      <c r="G9972" s="4" t="s">
        <v>10</v>
      </c>
      <c r="H9972" s="4" t="s">
        <v>10</v>
      </c>
      <c r="I9972" s="4" t="s">
        <v>6</v>
      </c>
      <c r="J9972" s="4" t="s">
        <v>24</v>
      </c>
      <c r="K9972" s="4" t="s">
        <v>24</v>
      </c>
      <c r="L9972" s="4" t="s">
        <v>24</v>
      </c>
      <c r="M9972" s="4" t="s">
        <v>9</v>
      </c>
      <c r="N9972" s="4" t="s">
        <v>9</v>
      </c>
      <c r="O9972" s="4" t="s">
        <v>24</v>
      </c>
      <c r="P9972" s="4" t="s">
        <v>24</v>
      </c>
      <c r="Q9972" s="4" t="s">
        <v>24</v>
      </c>
      <c r="R9972" s="4" t="s">
        <v>24</v>
      </c>
      <c r="S9972" s="4" t="s">
        <v>14</v>
      </c>
    </row>
    <row r="9973" spans="1:8">
      <c r="A9973" t="n">
        <v>77152</v>
      </c>
      <c r="B9973" s="26" t="n">
        <v>39</v>
      </c>
      <c r="C9973" s="7" t="n">
        <v>12</v>
      </c>
      <c r="D9973" s="7" t="n">
        <v>65533</v>
      </c>
      <c r="E9973" s="7" t="n">
        <v>210</v>
      </c>
      <c r="F9973" s="7" t="n">
        <v>0</v>
      </c>
      <c r="G9973" s="7" t="n">
        <v>1567</v>
      </c>
      <c r="H9973" s="7" t="n">
        <v>259</v>
      </c>
      <c r="I9973" s="7" t="s">
        <v>658</v>
      </c>
      <c r="J9973" s="7" t="n">
        <v>0</v>
      </c>
      <c r="K9973" s="7" t="n">
        <v>0</v>
      </c>
      <c r="L9973" s="7" t="n">
        <v>0</v>
      </c>
      <c r="M9973" s="7" t="n">
        <v>0</v>
      </c>
      <c r="N9973" s="7" t="n">
        <v>0</v>
      </c>
      <c r="O9973" s="7" t="n">
        <v>0</v>
      </c>
      <c r="P9973" s="7" t="n">
        <v>1</v>
      </c>
      <c r="Q9973" s="7" t="n">
        <v>1</v>
      </c>
      <c r="R9973" s="7" t="n">
        <v>1</v>
      </c>
      <c r="S9973" s="7" t="n">
        <v>100</v>
      </c>
    </row>
    <row r="9974" spans="1:8">
      <c r="A9974" t="s">
        <v>4</v>
      </c>
      <c r="B9974" s="4" t="s">
        <v>5</v>
      </c>
      <c r="C9974" s="4" t="s">
        <v>14</v>
      </c>
      <c r="D9974" s="4" t="s">
        <v>10</v>
      </c>
      <c r="E9974" s="4" t="s">
        <v>24</v>
      </c>
      <c r="F9974" s="4" t="s">
        <v>10</v>
      </c>
      <c r="G9974" s="4" t="s">
        <v>9</v>
      </c>
      <c r="H9974" s="4" t="s">
        <v>9</v>
      </c>
      <c r="I9974" s="4" t="s">
        <v>10</v>
      </c>
      <c r="J9974" s="4" t="s">
        <v>10</v>
      </c>
      <c r="K9974" s="4" t="s">
        <v>9</v>
      </c>
      <c r="L9974" s="4" t="s">
        <v>9</v>
      </c>
      <c r="M9974" s="4" t="s">
        <v>9</v>
      </c>
      <c r="N9974" s="4" t="s">
        <v>9</v>
      </c>
      <c r="O9974" s="4" t="s">
        <v>6</v>
      </c>
    </row>
    <row r="9975" spans="1:8">
      <c r="A9975" t="n">
        <v>77211</v>
      </c>
      <c r="B9975" s="11" t="n">
        <v>50</v>
      </c>
      <c r="C9975" s="7" t="n">
        <v>0</v>
      </c>
      <c r="D9975" s="7" t="n">
        <v>15110</v>
      </c>
      <c r="E9975" s="7" t="n">
        <v>0.600000023841858</v>
      </c>
      <c r="F9975" s="7" t="n">
        <v>500</v>
      </c>
      <c r="G9975" s="7" t="n">
        <v>0</v>
      </c>
      <c r="H9975" s="7" t="n">
        <v>-1082130432</v>
      </c>
      <c r="I9975" s="7" t="n">
        <v>1</v>
      </c>
      <c r="J9975" s="7" t="n">
        <v>1560</v>
      </c>
      <c r="K9975" s="7" t="n">
        <v>0</v>
      </c>
      <c r="L9975" s="7" t="n">
        <v>0</v>
      </c>
      <c r="M9975" s="7" t="n">
        <v>0</v>
      </c>
      <c r="N9975" s="7" t="n">
        <v>1120403456</v>
      </c>
      <c r="O9975" s="7" t="s">
        <v>13</v>
      </c>
    </row>
    <row r="9976" spans="1:8">
      <c r="A9976" t="s">
        <v>4</v>
      </c>
      <c r="B9976" s="4" t="s">
        <v>5</v>
      </c>
      <c r="C9976" s="4" t="s">
        <v>14</v>
      </c>
      <c r="D9976" s="4" t="s">
        <v>10</v>
      </c>
      <c r="E9976" s="4" t="s">
        <v>24</v>
      </c>
      <c r="F9976" s="4" t="s">
        <v>10</v>
      </c>
      <c r="G9976" s="4" t="s">
        <v>9</v>
      </c>
      <c r="H9976" s="4" t="s">
        <v>9</v>
      </c>
      <c r="I9976" s="4" t="s">
        <v>10</v>
      </c>
      <c r="J9976" s="4" t="s">
        <v>10</v>
      </c>
      <c r="K9976" s="4" t="s">
        <v>9</v>
      </c>
      <c r="L9976" s="4" t="s">
        <v>9</v>
      </c>
      <c r="M9976" s="4" t="s">
        <v>9</v>
      </c>
      <c r="N9976" s="4" t="s">
        <v>9</v>
      </c>
      <c r="O9976" s="4" t="s">
        <v>6</v>
      </c>
    </row>
    <row r="9977" spans="1:8">
      <c r="A9977" t="n">
        <v>77250</v>
      </c>
      <c r="B9977" s="11" t="n">
        <v>50</v>
      </c>
      <c r="C9977" s="7" t="n">
        <v>0</v>
      </c>
      <c r="D9977" s="7" t="n">
        <v>2119</v>
      </c>
      <c r="E9977" s="7" t="n">
        <v>0.600000023841858</v>
      </c>
      <c r="F9977" s="7" t="n">
        <v>100</v>
      </c>
      <c r="G9977" s="7" t="n">
        <v>0</v>
      </c>
      <c r="H9977" s="7" t="n">
        <v>-1082130432</v>
      </c>
      <c r="I9977" s="7" t="n">
        <v>1</v>
      </c>
      <c r="J9977" s="7" t="n">
        <v>1560</v>
      </c>
      <c r="K9977" s="7" t="n">
        <v>0</v>
      </c>
      <c r="L9977" s="7" t="n">
        <v>0</v>
      </c>
      <c r="M9977" s="7" t="n">
        <v>0</v>
      </c>
      <c r="N9977" s="7" t="n">
        <v>1120403456</v>
      </c>
      <c r="O9977" s="7" t="s">
        <v>13</v>
      </c>
    </row>
    <row r="9978" spans="1:8">
      <c r="A9978" t="s">
        <v>4</v>
      </c>
      <c r="B9978" s="4" t="s">
        <v>5</v>
      </c>
      <c r="C9978" s="4" t="s">
        <v>10</v>
      </c>
      <c r="D9978" s="4" t="s">
        <v>14</v>
      </c>
    </row>
    <row r="9979" spans="1:8">
      <c r="A9979" t="n">
        <v>77289</v>
      </c>
      <c r="B9979" s="90" t="n">
        <v>96</v>
      </c>
      <c r="C9979" s="7" t="n">
        <v>1567</v>
      </c>
      <c r="D9979" s="7" t="n">
        <v>1</v>
      </c>
    </row>
    <row r="9980" spans="1:8">
      <c r="A9980" t="s">
        <v>4</v>
      </c>
      <c r="B9980" s="4" t="s">
        <v>5</v>
      </c>
      <c r="C9980" s="4" t="s">
        <v>10</v>
      </c>
      <c r="D9980" s="4" t="s">
        <v>14</v>
      </c>
      <c r="E9980" s="4" t="s">
        <v>24</v>
      </c>
      <c r="F9980" s="4" t="s">
        <v>24</v>
      </c>
      <c r="G9980" s="4" t="s">
        <v>24</v>
      </c>
    </row>
    <row r="9981" spans="1:8">
      <c r="A9981" t="n">
        <v>77293</v>
      </c>
      <c r="B9981" s="90" t="n">
        <v>96</v>
      </c>
      <c r="C9981" s="7" t="n">
        <v>1567</v>
      </c>
      <c r="D9981" s="7" t="n">
        <v>2</v>
      </c>
      <c r="E9981" s="7" t="n">
        <v>-171.149993896484</v>
      </c>
      <c r="F9981" s="7" t="n">
        <v>-1.1599999666214</v>
      </c>
      <c r="G9981" s="7" t="n">
        <v>135.610000610352</v>
      </c>
    </row>
    <row r="9982" spans="1:8">
      <c r="A9982" t="s">
        <v>4</v>
      </c>
      <c r="B9982" s="4" t="s">
        <v>5</v>
      </c>
      <c r="C9982" s="4" t="s">
        <v>10</v>
      </c>
      <c r="D9982" s="4" t="s">
        <v>14</v>
      </c>
      <c r="E9982" s="4" t="s">
        <v>9</v>
      </c>
      <c r="F9982" s="4" t="s">
        <v>14</v>
      </c>
      <c r="G9982" s="4" t="s">
        <v>10</v>
      </c>
    </row>
    <row r="9983" spans="1:8">
      <c r="A9983" t="n">
        <v>77309</v>
      </c>
      <c r="B9983" s="90" t="n">
        <v>96</v>
      </c>
      <c r="C9983" s="7" t="n">
        <v>1567</v>
      </c>
      <c r="D9983" s="7" t="n">
        <v>0</v>
      </c>
      <c r="E9983" s="7" t="n">
        <v>1094713344</v>
      </c>
      <c r="F9983" s="7" t="n">
        <v>0</v>
      </c>
      <c r="G9983" s="7" t="n">
        <v>0</v>
      </c>
    </row>
    <row r="9984" spans="1:8">
      <c r="A9984" t="s">
        <v>4</v>
      </c>
      <c r="B9984" s="4" t="s">
        <v>5</v>
      </c>
      <c r="C9984" s="4" t="s">
        <v>10</v>
      </c>
    </row>
    <row r="9985" spans="1:19">
      <c r="A9985" t="n">
        <v>77320</v>
      </c>
      <c r="B9985" s="41" t="n">
        <v>16</v>
      </c>
      <c r="C9985" s="7" t="n">
        <v>500</v>
      </c>
    </row>
    <row r="9986" spans="1:19">
      <c r="A9986" t="s">
        <v>4</v>
      </c>
      <c r="B9986" s="4" t="s">
        <v>5</v>
      </c>
      <c r="C9986" s="4" t="s">
        <v>10</v>
      </c>
      <c r="D9986" s="4" t="s">
        <v>14</v>
      </c>
      <c r="E9986" s="4" t="s">
        <v>6</v>
      </c>
      <c r="F9986" s="4" t="s">
        <v>24</v>
      </c>
      <c r="G9986" s="4" t="s">
        <v>24</v>
      </c>
      <c r="H9986" s="4" t="s">
        <v>24</v>
      </c>
    </row>
    <row r="9987" spans="1:19">
      <c r="A9987" t="n">
        <v>77323</v>
      </c>
      <c r="B9987" s="60" t="n">
        <v>48</v>
      </c>
      <c r="C9987" s="7" t="n">
        <v>1566</v>
      </c>
      <c r="D9987" s="7" t="n">
        <v>0</v>
      </c>
      <c r="E9987" s="7" t="s">
        <v>518</v>
      </c>
      <c r="F9987" s="7" t="n">
        <v>0.5</v>
      </c>
      <c r="G9987" s="7" t="n">
        <v>1</v>
      </c>
      <c r="H9987" s="7" t="n">
        <v>0</v>
      </c>
    </row>
    <row r="9988" spans="1:19">
      <c r="A9988" t="s">
        <v>4</v>
      </c>
      <c r="B9988" s="4" t="s">
        <v>5</v>
      </c>
      <c r="C9988" s="4" t="s">
        <v>14</v>
      </c>
      <c r="D9988" s="4" t="s">
        <v>10</v>
      </c>
      <c r="E9988" s="4" t="s">
        <v>24</v>
      </c>
      <c r="F9988" s="4" t="s">
        <v>10</v>
      </c>
      <c r="G9988" s="4" t="s">
        <v>9</v>
      </c>
      <c r="H9988" s="4" t="s">
        <v>9</v>
      </c>
      <c r="I9988" s="4" t="s">
        <v>10</v>
      </c>
      <c r="J9988" s="4" t="s">
        <v>10</v>
      </c>
      <c r="K9988" s="4" t="s">
        <v>9</v>
      </c>
      <c r="L9988" s="4" t="s">
        <v>9</v>
      </c>
      <c r="M9988" s="4" t="s">
        <v>9</v>
      </c>
      <c r="N9988" s="4" t="s">
        <v>9</v>
      </c>
      <c r="O9988" s="4" t="s">
        <v>6</v>
      </c>
    </row>
    <row r="9989" spans="1:19">
      <c r="A9989" t="n">
        <v>77348</v>
      </c>
      <c r="B9989" s="11" t="n">
        <v>50</v>
      </c>
      <c r="C9989" s="7" t="n">
        <v>0</v>
      </c>
      <c r="D9989" s="7" t="n">
        <v>2119</v>
      </c>
      <c r="E9989" s="7" t="n">
        <v>0.600000023841858</v>
      </c>
      <c r="F9989" s="7" t="n">
        <v>100</v>
      </c>
      <c r="G9989" s="7" t="n">
        <v>0</v>
      </c>
      <c r="H9989" s="7" t="n">
        <v>-1082130432</v>
      </c>
      <c r="I9989" s="7" t="n">
        <v>1</v>
      </c>
      <c r="J9989" s="7" t="n">
        <v>1566</v>
      </c>
      <c r="K9989" s="7" t="n">
        <v>0</v>
      </c>
      <c r="L9989" s="7" t="n">
        <v>0</v>
      </c>
      <c r="M9989" s="7" t="n">
        <v>0</v>
      </c>
      <c r="N9989" s="7" t="n">
        <v>1120403456</v>
      </c>
      <c r="O9989" s="7" t="s">
        <v>13</v>
      </c>
    </row>
    <row r="9990" spans="1:19">
      <c r="A9990" t="s">
        <v>4</v>
      </c>
      <c r="B9990" s="4" t="s">
        <v>5</v>
      </c>
      <c r="C9990" s="4" t="s">
        <v>14</v>
      </c>
      <c r="D9990" s="4" t="s">
        <v>10</v>
      </c>
      <c r="E9990" s="4" t="s">
        <v>10</v>
      </c>
      <c r="F9990" s="4" t="s">
        <v>10</v>
      </c>
      <c r="G9990" s="4" t="s">
        <v>10</v>
      </c>
      <c r="H9990" s="4" t="s">
        <v>10</v>
      </c>
      <c r="I9990" s="4" t="s">
        <v>6</v>
      </c>
      <c r="J9990" s="4" t="s">
        <v>24</v>
      </c>
      <c r="K9990" s="4" t="s">
        <v>24</v>
      </c>
      <c r="L9990" s="4" t="s">
        <v>24</v>
      </c>
      <c r="M9990" s="4" t="s">
        <v>9</v>
      </c>
      <c r="N9990" s="4" t="s">
        <v>9</v>
      </c>
      <c r="O9990" s="4" t="s">
        <v>24</v>
      </c>
      <c r="P9990" s="4" t="s">
        <v>24</v>
      </c>
      <c r="Q9990" s="4" t="s">
        <v>24</v>
      </c>
      <c r="R9990" s="4" t="s">
        <v>24</v>
      </c>
      <c r="S9990" s="4" t="s">
        <v>14</v>
      </c>
    </row>
    <row r="9991" spans="1:19">
      <c r="A9991" t="n">
        <v>77387</v>
      </c>
      <c r="B9991" s="26" t="n">
        <v>39</v>
      </c>
      <c r="C9991" s="7" t="n">
        <v>12</v>
      </c>
      <c r="D9991" s="7" t="n">
        <v>65533</v>
      </c>
      <c r="E9991" s="7" t="n">
        <v>210</v>
      </c>
      <c r="F9991" s="7" t="n">
        <v>0</v>
      </c>
      <c r="G9991" s="7" t="n">
        <v>1566</v>
      </c>
      <c r="H9991" s="7" t="n">
        <v>259</v>
      </c>
      <c r="I9991" s="7" t="s">
        <v>657</v>
      </c>
      <c r="J9991" s="7" t="n">
        <v>0</v>
      </c>
      <c r="K9991" s="7" t="n">
        <v>0</v>
      </c>
      <c r="L9991" s="7" t="n">
        <v>0</v>
      </c>
      <c r="M9991" s="7" t="n">
        <v>0</v>
      </c>
      <c r="N9991" s="7" t="n">
        <v>0</v>
      </c>
      <c r="O9991" s="7" t="n">
        <v>0</v>
      </c>
      <c r="P9991" s="7" t="n">
        <v>1</v>
      </c>
      <c r="Q9991" s="7" t="n">
        <v>1</v>
      </c>
      <c r="R9991" s="7" t="n">
        <v>1</v>
      </c>
      <c r="S9991" s="7" t="n">
        <v>100</v>
      </c>
    </row>
    <row r="9992" spans="1:19">
      <c r="A9992" t="s">
        <v>4</v>
      </c>
      <c r="B9992" s="4" t="s">
        <v>5</v>
      </c>
      <c r="C9992" s="4" t="s">
        <v>14</v>
      </c>
      <c r="D9992" s="4" t="s">
        <v>10</v>
      </c>
      <c r="E9992" s="4" t="s">
        <v>10</v>
      </c>
      <c r="F9992" s="4" t="s">
        <v>10</v>
      </c>
      <c r="G9992" s="4" t="s">
        <v>10</v>
      </c>
      <c r="H9992" s="4" t="s">
        <v>10</v>
      </c>
      <c r="I9992" s="4" t="s">
        <v>6</v>
      </c>
      <c r="J9992" s="4" t="s">
        <v>24</v>
      </c>
      <c r="K9992" s="4" t="s">
        <v>24</v>
      </c>
      <c r="L9992" s="4" t="s">
        <v>24</v>
      </c>
      <c r="M9992" s="4" t="s">
        <v>9</v>
      </c>
      <c r="N9992" s="4" t="s">
        <v>9</v>
      </c>
      <c r="O9992" s="4" t="s">
        <v>24</v>
      </c>
      <c r="P9992" s="4" t="s">
        <v>24</v>
      </c>
      <c r="Q9992" s="4" t="s">
        <v>24</v>
      </c>
      <c r="R9992" s="4" t="s">
        <v>24</v>
      </c>
      <c r="S9992" s="4" t="s">
        <v>14</v>
      </c>
    </row>
    <row r="9993" spans="1:19">
      <c r="A9993" t="n">
        <v>77446</v>
      </c>
      <c r="B9993" s="26" t="n">
        <v>39</v>
      </c>
      <c r="C9993" s="7" t="n">
        <v>12</v>
      </c>
      <c r="D9993" s="7" t="n">
        <v>65533</v>
      </c>
      <c r="E9993" s="7" t="n">
        <v>210</v>
      </c>
      <c r="F9993" s="7" t="n">
        <v>0</v>
      </c>
      <c r="G9993" s="7" t="n">
        <v>1566</v>
      </c>
      <c r="H9993" s="7" t="n">
        <v>259</v>
      </c>
      <c r="I9993" s="7" t="s">
        <v>658</v>
      </c>
      <c r="J9993" s="7" t="n">
        <v>0</v>
      </c>
      <c r="K9993" s="7" t="n">
        <v>0</v>
      </c>
      <c r="L9993" s="7" t="n">
        <v>0</v>
      </c>
      <c r="M9993" s="7" t="n">
        <v>0</v>
      </c>
      <c r="N9993" s="7" t="n">
        <v>0</v>
      </c>
      <c r="O9993" s="7" t="n">
        <v>0</v>
      </c>
      <c r="P9993" s="7" t="n">
        <v>1</v>
      </c>
      <c r="Q9993" s="7" t="n">
        <v>1</v>
      </c>
      <c r="R9993" s="7" t="n">
        <v>1</v>
      </c>
      <c r="S9993" s="7" t="n">
        <v>100</v>
      </c>
    </row>
    <row r="9994" spans="1:19">
      <c r="A9994" t="s">
        <v>4</v>
      </c>
      <c r="B9994" s="4" t="s">
        <v>5</v>
      </c>
      <c r="C9994" s="4" t="s">
        <v>10</v>
      </c>
      <c r="D9994" s="4" t="s">
        <v>14</v>
      </c>
    </row>
    <row r="9995" spans="1:19">
      <c r="A9995" t="n">
        <v>77505</v>
      </c>
      <c r="B9995" s="90" t="n">
        <v>96</v>
      </c>
      <c r="C9995" s="7" t="n">
        <v>1566</v>
      </c>
      <c r="D9995" s="7" t="n">
        <v>1</v>
      </c>
    </row>
    <row r="9996" spans="1:19">
      <c r="A9996" t="s">
        <v>4</v>
      </c>
      <c r="B9996" s="4" t="s">
        <v>5</v>
      </c>
      <c r="C9996" s="4" t="s">
        <v>10</v>
      </c>
      <c r="D9996" s="4" t="s">
        <v>14</v>
      </c>
      <c r="E9996" s="4" t="s">
        <v>24</v>
      </c>
      <c r="F9996" s="4" t="s">
        <v>24</v>
      </c>
      <c r="G9996" s="4" t="s">
        <v>24</v>
      </c>
    </row>
    <row r="9997" spans="1:19">
      <c r="A9997" t="n">
        <v>77509</v>
      </c>
      <c r="B9997" s="90" t="n">
        <v>96</v>
      </c>
      <c r="C9997" s="7" t="n">
        <v>1566</v>
      </c>
      <c r="D9997" s="7" t="n">
        <v>2</v>
      </c>
      <c r="E9997" s="7" t="n">
        <v>-171.149993896484</v>
      </c>
      <c r="F9997" s="7" t="n">
        <v>-1.1599999666214</v>
      </c>
      <c r="G9997" s="7" t="n">
        <v>135.610000610352</v>
      </c>
    </row>
    <row r="9998" spans="1:19">
      <c r="A9998" t="s">
        <v>4</v>
      </c>
      <c r="B9998" s="4" t="s">
        <v>5</v>
      </c>
      <c r="C9998" s="4" t="s">
        <v>10</v>
      </c>
      <c r="D9998" s="4" t="s">
        <v>14</v>
      </c>
      <c r="E9998" s="4" t="s">
        <v>9</v>
      </c>
      <c r="F9998" s="4" t="s">
        <v>14</v>
      </c>
      <c r="G9998" s="4" t="s">
        <v>10</v>
      </c>
    </row>
    <row r="9999" spans="1:19">
      <c r="A9999" t="n">
        <v>77525</v>
      </c>
      <c r="B9999" s="90" t="n">
        <v>96</v>
      </c>
      <c r="C9999" s="7" t="n">
        <v>1566</v>
      </c>
      <c r="D9999" s="7" t="n">
        <v>0</v>
      </c>
      <c r="E9999" s="7" t="n">
        <v>1094713344</v>
      </c>
      <c r="F9999" s="7" t="n">
        <v>0</v>
      </c>
      <c r="G9999" s="7" t="n">
        <v>0</v>
      </c>
    </row>
    <row r="10000" spans="1:19">
      <c r="A10000" t="s">
        <v>4</v>
      </c>
      <c r="B10000" s="4" t="s">
        <v>5</v>
      </c>
      <c r="C10000" s="4" t="s">
        <v>10</v>
      </c>
    </row>
    <row r="10001" spans="1:19">
      <c r="A10001" t="n">
        <v>77536</v>
      </c>
      <c r="B10001" s="41" t="n">
        <v>16</v>
      </c>
      <c r="C10001" s="7" t="n">
        <v>500</v>
      </c>
    </row>
    <row r="10002" spans="1:19">
      <c r="A10002" t="s">
        <v>4</v>
      </c>
      <c r="B10002" s="4" t="s">
        <v>5</v>
      </c>
      <c r="C10002" s="4" t="s">
        <v>10</v>
      </c>
      <c r="D10002" s="4" t="s">
        <v>14</v>
      </c>
      <c r="E10002" s="4" t="s">
        <v>6</v>
      </c>
      <c r="F10002" s="4" t="s">
        <v>24</v>
      </c>
      <c r="G10002" s="4" t="s">
        <v>24</v>
      </c>
      <c r="H10002" s="4" t="s">
        <v>24</v>
      </c>
    </row>
    <row r="10003" spans="1:19">
      <c r="A10003" t="n">
        <v>77539</v>
      </c>
      <c r="B10003" s="60" t="n">
        <v>48</v>
      </c>
      <c r="C10003" s="7" t="n">
        <v>1565</v>
      </c>
      <c r="D10003" s="7" t="n">
        <v>0</v>
      </c>
      <c r="E10003" s="7" t="s">
        <v>518</v>
      </c>
      <c r="F10003" s="7" t="n">
        <v>0.5</v>
      </c>
      <c r="G10003" s="7" t="n">
        <v>1</v>
      </c>
      <c r="H10003" s="7" t="n">
        <v>0</v>
      </c>
    </row>
    <row r="10004" spans="1:19">
      <c r="A10004" t="s">
        <v>4</v>
      </c>
      <c r="B10004" s="4" t="s">
        <v>5</v>
      </c>
      <c r="C10004" s="4" t="s">
        <v>14</v>
      </c>
      <c r="D10004" s="4" t="s">
        <v>10</v>
      </c>
      <c r="E10004" s="4" t="s">
        <v>24</v>
      </c>
      <c r="F10004" s="4" t="s">
        <v>10</v>
      </c>
      <c r="G10004" s="4" t="s">
        <v>9</v>
      </c>
      <c r="H10004" s="4" t="s">
        <v>9</v>
      </c>
      <c r="I10004" s="4" t="s">
        <v>10</v>
      </c>
      <c r="J10004" s="4" t="s">
        <v>10</v>
      </c>
      <c r="K10004" s="4" t="s">
        <v>9</v>
      </c>
      <c r="L10004" s="4" t="s">
        <v>9</v>
      </c>
      <c r="M10004" s="4" t="s">
        <v>9</v>
      </c>
      <c r="N10004" s="4" t="s">
        <v>9</v>
      </c>
      <c r="O10004" s="4" t="s">
        <v>6</v>
      </c>
    </row>
    <row r="10005" spans="1:19">
      <c r="A10005" t="n">
        <v>77564</v>
      </c>
      <c r="B10005" s="11" t="n">
        <v>50</v>
      </c>
      <c r="C10005" s="7" t="n">
        <v>0</v>
      </c>
      <c r="D10005" s="7" t="n">
        <v>2119</v>
      </c>
      <c r="E10005" s="7" t="n">
        <v>0.600000023841858</v>
      </c>
      <c r="F10005" s="7" t="n">
        <v>100</v>
      </c>
      <c r="G10005" s="7" t="n">
        <v>0</v>
      </c>
      <c r="H10005" s="7" t="n">
        <v>-1082130432</v>
      </c>
      <c r="I10005" s="7" t="n">
        <v>1</v>
      </c>
      <c r="J10005" s="7" t="n">
        <v>1565</v>
      </c>
      <c r="K10005" s="7" t="n">
        <v>0</v>
      </c>
      <c r="L10005" s="7" t="n">
        <v>0</v>
      </c>
      <c r="M10005" s="7" t="n">
        <v>0</v>
      </c>
      <c r="N10005" s="7" t="n">
        <v>1120403456</v>
      </c>
      <c r="O10005" s="7" t="s">
        <v>13</v>
      </c>
    </row>
    <row r="10006" spans="1:19">
      <c r="A10006" t="s">
        <v>4</v>
      </c>
      <c r="B10006" s="4" t="s">
        <v>5</v>
      </c>
      <c r="C10006" s="4" t="s">
        <v>14</v>
      </c>
      <c r="D10006" s="4" t="s">
        <v>10</v>
      </c>
      <c r="E10006" s="4" t="s">
        <v>10</v>
      </c>
      <c r="F10006" s="4" t="s">
        <v>10</v>
      </c>
      <c r="G10006" s="4" t="s">
        <v>10</v>
      </c>
      <c r="H10006" s="4" t="s">
        <v>10</v>
      </c>
      <c r="I10006" s="4" t="s">
        <v>6</v>
      </c>
      <c r="J10006" s="4" t="s">
        <v>24</v>
      </c>
      <c r="K10006" s="4" t="s">
        <v>24</v>
      </c>
      <c r="L10006" s="4" t="s">
        <v>24</v>
      </c>
      <c r="M10006" s="4" t="s">
        <v>9</v>
      </c>
      <c r="N10006" s="4" t="s">
        <v>9</v>
      </c>
      <c r="O10006" s="4" t="s">
        <v>24</v>
      </c>
      <c r="P10006" s="4" t="s">
        <v>24</v>
      </c>
      <c r="Q10006" s="4" t="s">
        <v>24</v>
      </c>
      <c r="R10006" s="4" t="s">
        <v>24</v>
      </c>
      <c r="S10006" s="4" t="s">
        <v>14</v>
      </c>
    </row>
    <row r="10007" spans="1:19">
      <c r="A10007" t="n">
        <v>77603</v>
      </c>
      <c r="B10007" s="26" t="n">
        <v>39</v>
      </c>
      <c r="C10007" s="7" t="n">
        <v>12</v>
      </c>
      <c r="D10007" s="7" t="n">
        <v>65533</v>
      </c>
      <c r="E10007" s="7" t="n">
        <v>210</v>
      </c>
      <c r="F10007" s="7" t="n">
        <v>0</v>
      </c>
      <c r="G10007" s="7" t="n">
        <v>1565</v>
      </c>
      <c r="H10007" s="7" t="n">
        <v>259</v>
      </c>
      <c r="I10007" s="7" t="s">
        <v>657</v>
      </c>
      <c r="J10007" s="7" t="n">
        <v>0</v>
      </c>
      <c r="K10007" s="7" t="n">
        <v>0</v>
      </c>
      <c r="L10007" s="7" t="n">
        <v>0</v>
      </c>
      <c r="M10007" s="7" t="n">
        <v>0</v>
      </c>
      <c r="N10007" s="7" t="n">
        <v>0</v>
      </c>
      <c r="O10007" s="7" t="n">
        <v>0</v>
      </c>
      <c r="P10007" s="7" t="n">
        <v>1</v>
      </c>
      <c r="Q10007" s="7" t="n">
        <v>1</v>
      </c>
      <c r="R10007" s="7" t="n">
        <v>1</v>
      </c>
      <c r="S10007" s="7" t="n">
        <v>100</v>
      </c>
    </row>
    <row r="10008" spans="1:19">
      <c r="A10008" t="s">
        <v>4</v>
      </c>
      <c r="B10008" s="4" t="s">
        <v>5</v>
      </c>
      <c r="C10008" s="4" t="s">
        <v>14</v>
      </c>
      <c r="D10008" s="4" t="s">
        <v>10</v>
      </c>
      <c r="E10008" s="4" t="s">
        <v>10</v>
      </c>
      <c r="F10008" s="4" t="s">
        <v>10</v>
      </c>
      <c r="G10008" s="4" t="s">
        <v>10</v>
      </c>
      <c r="H10008" s="4" t="s">
        <v>10</v>
      </c>
      <c r="I10008" s="4" t="s">
        <v>6</v>
      </c>
      <c r="J10008" s="4" t="s">
        <v>24</v>
      </c>
      <c r="K10008" s="4" t="s">
        <v>24</v>
      </c>
      <c r="L10008" s="4" t="s">
        <v>24</v>
      </c>
      <c r="M10008" s="4" t="s">
        <v>9</v>
      </c>
      <c r="N10008" s="4" t="s">
        <v>9</v>
      </c>
      <c r="O10008" s="4" t="s">
        <v>24</v>
      </c>
      <c r="P10008" s="4" t="s">
        <v>24</v>
      </c>
      <c r="Q10008" s="4" t="s">
        <v>24</v>
      </c>
      <c r="R10008" s="4" t="s">
        <v>24</v>
      </c>
      <c r="S10008" s="4" t="s">
        <v>14</v>
      </c>
    </row>
    <row r="10009" spans="1:19">
      <c r="A10009" t="n">
        <v>77662</v>
      </c>
      <c r="B10009" s="26" t="n">
        <v>39</v>
      </c>
      <c r="C10009" s="7" t="n">
        <v>12</v>
      </c>
      <c r="D10009" s="7" t="n">
        <v>65533</v>
      </c>
      <c r="E10009" s="7" t="n">
        <v>210</v>
      </c>
      <c r="F10009" s="7" t="n">
        <v>0</v>
      </c>
      <c r="G10009" s="7" t="n">
        <v>1565</v>
      </c>
      <c r="H10009" s="7" t="n">
        <v>259</v>
      </c>
      <c r="I10009" s="7" t="s">
        <v>658</v>
      </c>
      <c r="J10009" s="7" t="n">
        <v>0</v>
      </c>
      <c r="K10009" s="7" t="n">
        <v>0</v>
      </c>
      <c r="L10009" s="7" t="n">
        <v>0</v>
      </c>
      <c r="M10009" s="7" t="n">
        <v>0</v>
      </c>
      <c r="N10009" s="7" t="n">
        <v>0</v>
      </c>
      <c r="O10009" s="7" t="n">
        <v>0</v>
      </c>
      <c r="P10009" s="7" t="n">
        <v>1</v>
      </c>
      <c r="Q10009" s="7" t="n">
        <v>1</v>
      </c>
      <c r="R10009" s="7" t="n">
        <v>1</v>
      </c>
      <c r="S10009" s="7" t="n">
        <v>100</v>
      </c>
    </row>
    <row r="10010" spans="1:19">
      <c r="A10010" t="s">
        <v>4</v>
      </c>
      <c r="B10010" s="4" t="s">
        <v>5</v>
      </c>
      <c r="C10010" s="4" t="s">
        <v>10</v>
      </c>
      <c r="D10010" s="4" t="s">
        <v>14</v>
      </c>
    </row>
    <row r="10011" spans="1:19">
      <c r="A10011" t="n">
        <v>77721</v>
      </c>
      <c r="B10011" s="90" t="n">
        <v>96</v>
      </c>
      <c r="C10011" s="7" t="n">
        <v>1565</v>
      </c>
      <c r="D10011" s="7" t="n">
        <v>1</v>
      </c>
    </row>
    <row r="10012" spans="1:19">
      <c r="A10012" t="s">
        <v>4</v>
      </c>
      <c r="B10012" s="4" t="s">
        <v>5</v>
      </c>
      <c r="C10012" s="4" t="s">
        <v>10</v>
      </c>
      <c r="D10012" s="4" t="s">
        <v>14</v>
      </c>
      <c r="E10012" s="4" t="s">
        <v>24</v>
      </c>
      <c r="F10012" s="4" t="s">
        <v>24</v>
      </c>
      <c r="G10012" s="4" t="s">
        <v>24</v>
      </c>
    </row>
    <row r="10013" spans="1:19">
      <c r="A10013" t="n">
        <v>77725</v>
      </c>
      <c r="B10013" s="90" t="n">
        <v>96</v>
      </c>
      <c r="C10013" s="7" t="n">
        <v>1565</v>
      </c>
      <c r="D10013" s="7" t="n">
        <v>2</v>
      </c>
      <c r="E10013" s="7" t="n">
        <v>-140.419998168945</v>
      </c>
      <c r="F10013" s="7" t="n">
        <v>-1.1599999666214</v>
      </c>
      <c r="G10013" s="7" t="n">
        <v>135.360000610352</v>
      </c>
    </row>
    <row r="10014" spans="1:19">
      <c r="A10014" t="s">
        <v>4</v>
      </c>
      <c r="B10014" s="4" t="s">
        <v>5</v>
      </c>
      <c r="C10014" s="4" t="s">
        <v>10</v>
      </c>
      <c r="D10014" s="4" t="s">
        <v>14</v>
      </c>
      <c r="E10014" s="4" t="s">
        <v>24</v>
      </c>
      <c r="F10014" s="4" t="s">
        <v>24</v>
      </c>
      <c r="G10014" s="4" t="s">
        <v>24</v>
      </c>
    </row>
    <row r="10015" spans="1:19">
      <c r="A10015" t="n">
        <v>77741</v>
      </c>
      <c r="B10015" s="90" t="n">
        <v>96</v>
      </c>
      <c r="C10015" s="7" t="n">
        <v>1565</v>
      </c>
      <c r="D10015" s="7" t="n">
        <v>2</v>
      </c>
      <c r="E10015" s="7" t="n">
        <v>-171.149993896484</v>
      </c>
      <c r="F10015" s="7" t="n">
        <v>-1.1599999666214</v>
      </c>
      <c r="G10015" s="7" t="n">
        <v>135.610000610352</v>
      </c>
    </row>
    <row r="10016" spans="1:19">
      <c r="A10016" t="s">
        <v>4</v>
      </c>
      <c r="B10016" s="4" t="s">
        <v>5</v>
      </c>
      <c r="C10016" s="4" t="s">
        <v>10</v>
      </c>
      <c r="D10016" s="4" t="s">
        <v>14</v>
      </c>
      <c r="E10016" s="4" t="s">
        <v>9</v>
      </c>
      <c r="F10016" s="4" t="s">
        <v>14</v>
      </c>
      <c r="G10016" s="4" t="s">
        <v>10</v>
      </c>
    </row>
    <row r="10017" spans="1:19">
      <c r="A10017" t="n">
        <v>77757</v>
      </c>
      <c r="B10017" s="90" t="n">
        <v>96</v>
      </c>
      <c r="C10017" s="7" t="n">
        <v>1565</v>
      </c>
      <c r="D10017" s="7" t="n">
        <v>0</v>
      </c>
      <c r="E10017" s="7" t="n">
        <v>1094713344</v>
      </c>
      <c r="F10017" s="7" t="n">
        <v>0</v>
      </c>
      <c r="G10017" s="7" t="n">
        <v>0</v>
      </c>
    </row>
    <row r="10018" spans="1:19">
      <c r="A10018" t="s">
        <v>4</v>
      </c>
      <c r="B10018" s="4" t="s">
        <v>5</v>
      </c>
      <c r="C10018" s="4" t="s">
        <v>10</v>
      </c>
    </row>
    <row r="10019" spans="1:19">
      <c r="A10019" t="n">
        <v>77768</v>
      </c>
      <c r="B10019" s="41" t="n">
        <v>16</v>
      </c>
      <c r="C10019" s="7" t="n">
        <v>1000</v>
      </c>
    </row>
    <row r="10020" spans="1:19">
      <c r="A10020" t="s">
        <v>4</v>
      </c>
      <c r="B10020" s="4" t="s">
        <v>5</v>
      </c>
      <c r="C10020" s="4" t="s">
        <v>10</v>
      </c>
      <c r="D10020" s="4" t="s">
        <v>14</v>
      </c>
      <c r="E10020" s="4" t="s">
        <v>6</v>
      </c>
      <c r="F10020" s="4" t="s">
        <v>24</v>
      </c>
      <c r="G10020" s="4" t="s">
        <v>24</v>
      </c>
      <c r="H10020" s="4" t="s">
        <v>24</v>
      </c>
    </row>
    <row r="10021" spans="1:19">
      <c r="A10021" t="n">
        <v>77771</v>
      </c>
      <c r="B10021" s="60" t="n">
        <v>48</v>
      </c>
      <c r="C10021" s="7" t="n">
        <v>1560</v>
      </c>
      <c r="D10021" s="7" t="n">
        <v>0</v>
      </c>
      <c r="E10021" s="7" t="s">
        <v>517</v>
      </c>
      <c r="F10021" s="7" t="n">
        <v>0.5</v>
      </c>
      <c r="G10021" s="7" t="n">
        <v>1</v>
      </c>
      <c r="H10021" s="7" t="n">
        <v>0</v>
      </c>
    </row>
    <row r="10022" spans="1:19">
      <c r="A10022" t="s">
        <v>4</v>
      </c>
      <c r="B10022" s="4" t="s">
        <v>5</v>
      </c>
      <c r="C10022" s="4" t="s">
        <v>14</v>
      </c>
      <c r="D10022" s="4" t="s">
        <v>10</v>
      </c>
      <c r="E10022" s="4" t="s">
        <v>24</v>
      </c>
      <c r="F10022" s="4" t="s">
        <v>10</v>
      </c>
      <c r="G10022" s="4" t="s">
        <v>9</v>
      </c>
      <c r="H10022" s="4" t="s">
        <v>9</v>
      </c>
      <c r="I10022" s="4" t="s">
        <v>10</v>
      </c>
      <c r="J10022" s="4" t="s">
        <v>10</v>
      </c>
      <c r="K10022" s="4" t="s">
        <v>9</v>
      </c>
      <c r="L10022" s="4" t="s">
        <v>9</v>
      </c>
      <c r="M10022" s="4" t="s">
        <v>9</v>
      </c>
      <c r="N10022" s="4" t="s">
        <v>9</v>
      </c>
      <c r="O10022" s="4" t="s">
        <v>6</v>
      </c>
    </row>
    <row r="10023" spans="1:19">
      <c r="A10023" t="n">
        <v>77800</v>
      </c>
      <c r="B10023" s="11" t="n">
        <v>50</v>
      </c>
      <c r="C10023" s="7" t="n">
        <v>0</v>
      </c>
      <c r="D10023" s="7" t="n">
        <v>2119</v>
      </c>
      <c r="E10023" s="7" t="n">
        <v>0.600000023841858</v>
      </c>
      <c r="F10023" s="7" t="n">
        <v>100</v>
      </c>
      <c r="G10023" s="7" t="n">
        <v>0</v>
      </c>
      <c r="H10023" s="7" t="n">
        <v>-1082130432</v>
      </c>
      <c r="I10023" s="7" t="n">
        <v>1</v>
      </c>
      <c r="J10023" s="7" t="n">
        <v>1560</v>
      </c>
      <c r="K10023" s="7" t="n">
        <v>0</v>
      </c>
      <c r="L10023" s="7" t="n">
        <v>0</v>
      </c>
      <c r="M10023" s="7" t="n">
        <v>0</v>
      </c>
      <c r="N10023" s="7" t="n">
        <v>1120403456</v>
      </c>
      <c r="O10023" s="7" t="s">
        <v>13</v>
      </c>
    </row>
    <row r="10024" spans="1:19">
      <c r="A10024" t="s">
        <v>4</v>
      </c>
      <c r="B10024" s="4" t="s">
        <v>5</v>
      </c>
      <c r="C10024" s="4" t="s">
        <v>14</v>
      </c>
      <c r="D10024" s="4" t="s">
        <v>10</v>
      </c>
      <c r="E10024" s="4" t="s">
        <v>10</v>
      </c>
      <c r="F10024" s="4" t="s">
        <v>10</v>
      </c>
      <c r="G10024" s="4" t="s">
        <v>10</v>
      </c>
      <c r="H10024" s="4" t="s">
        <v>10</v>
      </c>
      <c r="I10024" s="4" t="s">
        <v>6</v>
      </c>
      <c r="J10024" s="4" t="s">
        <v>24</v>
      </c>
      <c r="K10024" s="4" t="s">
        <v>24</v>
      </c>
      <c r="L10024" s="4" t="s">
        <v>24</v>
      </c>
      <c r="M10024" s="4" t="s">
        <v>9</v>
      </c>
      <c r="N10024" s="4" t="s">
        <v>9</v>
      </c>
      <c r="O10024" s="4" t="s">
        <v>24</v>
      </c>
      <c r="P10024" s="4" t="s">
        <v>24</v>
      </c>
      <c r="Q10024" s="4" t="s">
        <v>24</v>
      </c>
      <c r="R10024" s="4" t="s">
        <v>24</v>
      </c>
      <c r="S10024" s="4" t="s">
        <v>14</v>
      </c>
    </row>
    <row r="10025" spans="1:19">
      <c r="A10025" t="n">
        <v>77839</v>
      </c>
      <c r="B10025" s="26" t="n">
        <v>39</v>
      </c>
      <c r="C10025" s="7" t="n">
        <v>12</v>
      </c>
      <c r="D10025" s="7" t="n">
        <v>65533</v>
      </c>
      <c r="E10025" s="7" t="n">
        <v>210</v>
      </c>
      <c r="F10025" s="7" t="n">
        <v>0</v>
      </c>
      <c r="G10025" s="7" t="n">
        <v>1560</v>
      </c>
      <c r="H10025" s="7" t="n">
        <v>259</v>
      </c>
      <c r="I10025" s="7" t="s">
        <v>657</v>
      </c>
      <c r="J10025" s="7" t="n">
        <v>0</v>
      </c>
      <c r="K10025" s="7" t="n">
        <v>0</v>
      </c>
      <c r="L10025" s="7" t="n">
        <v>0</v>
      </c>
      <c r="M10025" s="7" t="n">
        <v>0</v>
      </c>
      <c r="N10025" s="7" t="n">
        <v>0</v>
      </c>
      <c r="O10025" s="7" t="n">
        <v>0</v>
      </c>
      <c r="P10025" s="7" t="n">
        <v>1</v>
      </c>
      <c r="Q10025" s="7" t="n">
        <v>1</v>
      </c>
      <c r="R10025" s="7" t="n">
        <v>1</v>
      </c>
      <c r="S10025" s="7" t="n">
        <v>100</v>
      </c>
    </row>
    <row r="10026" spans="1:19">
      <c r="A10026" t="s">
        <v>4</v>
      </c>
      <c r="B10026" s="4" t="s">
        <v>5</v>
      </c>
      <c r="C10026" s="4" t="s">
        <v>14</v>
      </c>
      <c r="D10026" s="4" t="s">
        <v>10</v>
      </c>
      <c r="E10026" s="4" t="s">
        <v>10</v>
      </c>
      <c r="F10026" s="4" t="s">
        <v>10</v>
      </c>
      <c r="G10026" s="4" t="s">
        <v>10</v>
      </c>
      <c r="H10026" s="4" t="s">
        <v>10</v>
      </c>
      <c r="I10026" s="4" t="s">
        <v>6</v>
      </c>
      <c r="J10026" s="4" t="s">
        <v>24</v>
      </c>
      <c r="K10026" s="4" t="s">
        <v>24</v>
      </c>
      <c r="L10026" s="4" t="s">
        <v>24</v>
      </c>
      <c r="M10026" s="4" t="s">
        <v>9</v>
      </c>
      <c r="N10026" s="4" t="s">
        <v>9</v>
      </c>
      <c r="O10026" s="4" t="s">
        <v>24</v>
      </c>
      <c r="P10026" s="4" t="s">
        <v>24</v>
      </c>
      <c r="Q10026" s="4" t="s">
        <v>24</v>
      </c>
      <c r="R10026" s="4" t="s">
        <v>24</v>
      </c>
      <c r="S10026" s="4" t="s">
        <v>14</v>
      </c>
    </row>
    <row r="10027" spans="1:19">
      <c r="A10027" t="n">
        <v>77898</v>
      </c>
      <c r="B10027" s="26" t="n">
        <v>39</v>
      </c>
      <c r="C10027" s="7" t="n">
        <v>12</v>
      </c>
      <c r="D10027" s="7" t="n">
        <v>65533</v>
      </c>
      <c r="E10027" s="7" t="n">
        <v>210</v>
      </c>
      <c r="F10027" s="7" t="n">
        <v>0</v>
      </c>
      <c r="G10027" s="7" t="n">
        <v>1560</v>
      </c>
      <c r="H10027" s="7" t="n">
        <v>259</v>
      </c>
      <c r="I10027" s="7" t="s">
        <v>658</v>
      </c>
      <c r="J10027" s="7" t="n">
        <v>0</v>
      </c>
      <c r="K10027" s="7" t="n">
        <v>0</v>
      </c>
      <c r="L10027" s="7" t="n">
        <v>0</v>
      </c>
      <c r="M10027" s="7" t="n">
        <v>0</v>
      </c>
      <c r="N10027" s="7" t="n">
        <v>0</v>
      </c>
      <c r="O10027" s="7" t="n">
        <v>0</v>
      </c>
      <c r="P10027" s="7" t="n">
        <v>1</v>
      </c>
      <c r="Q10027" s="7" t="n">
        <v>1</v>
      </c>
      <c r="R10027" s="7" t="n">
        <v>1</v>
      </c>
      <c r="S10027" s="7" t="n">
        <v>100</v>
      </c>
    </row>
    <row r="10028" spans="1:19">
      <c r="A10028" t="s">
        <v>4</v>
      </c>
      <c r="B10028" s="4" t="s">
        <v>5</v>
      </c>
      <c r="C10028" s="4" t="s">
        <v>10</v>
      </c>
      <c r="D10028" s="4" t="s">
        <v>14</v>
      </c>
    </row>
    <row r="10029" spans="1:19">
      <c r="A10029" t="n">
        <v>77957</v>
      </c>
      <c r="B10029" s="90" t="n">
        <v>96</v>
      </c>
      <c r="C10029" s="7" t="n">
        <v>1560</v>
      </c>
      <c r="D10029" s="7" t="n">
        <v>1</v>
      </c>
    </row>
    <row r="10030" spans="1:19">
      <c r="A10030" t="s">
        <v>4</v>
      </c>
      <c r="B10030" s="4" t="s">
        <v>5</v>
      </c>
      <c r="C10030" s="4" t="s">
        <v>10</v>
      </c>
      <c r="D10030" s="4" t="s">
        <v>14</v>
      </c>
      <c r="E10030" s="4" t="s">
        <v>24</v>
      </c>
      <c r="F10030" s="4" t="s">
        <v>24</v>
      </c>
      <c r="G10030" s="4" t="s">
        <v>24</v>
      </c>
    </row>
    <row r="10031" spans="1:19">
      <c r="A10031" t="n">
        <v>77961</v>
      </c>
      <c r="B10031" s="90" t="n">
        <v>96</v>
      </c>
      <c r="C10031" s="7" t="n">
        <v>1560</v>
      </c>
      <c r="D10031" s="7" t="n">
        <v>2</v>
      </c>
      <c r="E10031" s="7" t="n">
        <v>-171.149993896484</v>
      </c>
      <c r="F10031" s="7" t="n">
        <v>-1.1599999666214</v>
      </c>
      <c r="G10031" s="7" t="n">
        <v>135.610000610352</v>
      </c>
    </row>
    <row r="10032" spans="1:19">
      <c r="A10032" t="s">
        <v>4</v>
      </c>
      <c r="B10032" s="4" t="s">
        <v>5</v>
      </c>
      <c r="C10032" s="4" t="s">
        <v>10</v>
      </c>
      <c r="D10032" s="4" t="s">
        <v>14</v>
      </c>
      <c r="E10032" s="4" t="s">
        <v>9</v>
      </c>
      <c r="F10032" s="4" t="s">
        <v>14</v>
      </c>
      <c r="G10032" s="4" t="s">
        <v>10</v>
      </c>
    </row>
    <row r="10033" spans="1:19">
      <c r="A10033" t="n">
        <v>77977</v>
      </c>
      <c r="B10033" s="90" t="n">
        <v>96</v>
      </c>
      <c r="C10033" s="7" t="n">
        <v>1560</v>
      </c>
      <c r="D10033" s="7" t="n">
        <v>0</v>
      </c>
      <c r="E10033" s="7" t="n">
        <v>1094713344</v>
      </c>
      <c r="F10033" s="7" t="n">
        <v>0</v>
      </c>
      <c r="G10033" s="7" t="n">
        <v>0</v>
      </c>
    </row>
    <row r="10034" spans="1:19">
      <c r="A10034" t="s">
        <v>4</v>
      </c>
      <c r="B10034" s="4" t="s">
        <v>5</v>
      </c>
    </row>
    <row r="10035" spans="1:19">
      <c r="A10035" t="n">
        <v>77988</v>
      </c>
      <c r="B10035" s="5" t="n">
        <v>1</v>
      </c>
    </row>
    <row r="10036" spans="1:19" s="3" customFormat="1" customHeight="0">
      <c r="A10036" s="3" t="s">
        <v>2</v>
      </c>
      <c r="B10036" s="3" t="s">
        <v>659</v>
      </c>
    </row>
    <row r="10037" spans="1:19">
      <c r="A10037" t="s">
        <v>4</v>
      </c>
      <c r="B10037" s="4" t="s">
        <v>5</v>
      </c>
      <c r="C10037" s="4" t="s">
        <v>14</v>
      </c>
      <c r="D10037" s="4" t="s">
        <v>10</v>
      </c>
      <c r="E10037" s="4" t="s">
        <v>6</v>
      </c>
      <c r="F10037" s="4" t="s">
        <v>6</v>
      </c>
      <c r="G10037" s="4" t="s">
        <v>14</v>
      </c>
    </row>
    <row r="10038" spans="1:19">
      <c r="A10038" t="n">
        <v>77992</v>
      </c>
      <c r="B10038" s="25" t="n">
        <v>32</v>
      </c>
      <c r="C10038" s="7" t="n">
        <v>0</v>
      </c>
      <c r="D10038" s="7" t="n">
        <v>65534</v>
      </c>
      <c r="E10038" s="7" t="s">
        <v>13</v>
      </c>
      <c r="F10038" s="7" t="s">
        <v>507</v>
      </c>
      <c r="G10038" s="7" t="n">
        <v>0</v>
      </c>
    </row>
    <row r="10039" spans="1:19">
      <c r="A10039" t="s">
        <v>4</v>
      </c>
      <c r="B10039" s="4" t="s">
        <v>5</v>
      </c>
      <c r="C10039" s="4" t="s">
        <v>14</v>
      </c>
      <c r="D10039" s="4" t="s">
        <v>10</v>
      </c>
      <c r="E10039" s="4" t="s">
        <v>6</v>
      </c>
      <c r="F10039" s="4" t="s">
        <v>6</v>
      </c>
      <c r="G10039" s="4" t="s">
        <v>14</v>
      </c>
    </row>
    <row r="10040" spans="1:19">
      <c r="A10040" t="n">
        <v>78007</v>
      </c>
      <c r="B10040" s="25" t="n">
        <v>32</v>
      </c>
      <c r="C10040" s="7" t="n">
        <v>0</v>
      </c>
      <c r="D10040" s="7" t="n">
        <v>65534</v>
      </c>
      <c r="E10040" s="7" t="s">
        <v>13</v>
      </c>
      <c r="F10040" s="7" t="s">
        <v>508</v>
      </c>
      <c r="G10040" s="7" t="n">
        <v>0</v>
      </c>
    </row>
    <row r="10041" spans="1:19">
      <c r="A10041" t="s">
        <v>4</v>
      </c>
      <c r="B10041" s="4" t="s">
        <v>5</v>
      </c>
      <c r="C10041" s="4" t="s">
        <v>14</v>
      </c>
      <c r="D10041" s="4" t="s">
        <v>10</v>
      </c>
      <c r="E10041" s="4" t="s">
        <v>6</v>
      </c>
      <c r="F10041" s="4" t="s">
        <v>6</v>
      </c>
      <c r="G10041" s="4" t="s">
        <v>14</v>
      </c>
    </row>
    <row r="10042" spans="1:19">
      <c r="A10042" t="n">
        <v>78022</v>
      </c>
      <c r="B10042" s="25" t="n">
        <v>32</v>
      </c>
      <c r="C10042" s="7" t="n">
        <v>0</v>
      </c>
      <c r="D10042" s="7" t="n">
        <v>65534</v>
      </c>
      <c r="E10042" s="7" t="s">
        <v>13</v>
      </c>
      <c r="F10042" s="7" t="s">
        <v>509</v>
      </c>
      <c r="G10042" s="7" t="n">
        <v>1</v>
      </c>
    </row>
    <row r="10043" spans="1:19">
      <c r="A10043" t="s">
        <v>4</v>
      </c>
      <c r="B10043" s="4" t="s">
        <v>5</v>
      </c>
      <c r="C10043" s="4" t="s">
        <v>14</v>
      </c>
      <c r="D10043" s="4" t="s">
        <v>10</v>
      </c>
      <c r="E10043" s="4" t="s">
        <v>6</v>
      </c>
      <c r="F10043" s="4" t="s">
        <v>6</v>
      </c>
      <c r="G10043" s="4" t="s">
        <v>14</v>
      </c>
    </row>
    <row r="10044" spans="1:19">
      <c r="A10044" t="n">
        <v>78037</v>
      </c>
      <c r="B10044" s="25" t="n">
        <v>32</v>
      </c>
      <c r="C10044" s="7" t="n">
        <v>0</v>
      </c>
      <c r="D10044" s="7" t="n">
        <v>65534</v>
      </c>
      <c r="E10044" s="7" t="s">
        <v>13</v>
      </c>
      <c r="F10044" s="7" t="s">
        <v>510</v>
      </c>
      <c r="G10044" s="7" t="n">
        <v>0</v>
      </c>
    </row>
    <row r="10045" spans="1:19">
      <c r="A10045" t="s">
        <v>4</v>
      </c>
      <c r="B10045" s="4" t="s">
        <v>5</v>
      </c>
    </row>
    <row r="10046" spans="1:19">
      <c r="A10046" t="n">
        <v>78052</v>
      </c>
      <c r="B10046" s="5" t="n">
        <v>1</v>
      </c>
    </row>
    <row r="10047" spans="1:19" s="3" customFormat="1" customHeight="0">
      <c r="A10047" s="3" t="s">
        <v>2</v>
      </c>
      <c r="B10047" s="3" t="s">
        <v>660</v>
      </c>
    </row>
    <row r="10048" spans="1:19">
      <c r="A10048" t="s">
        <v>4</v>
      </c>
      <c r="B10048" s="4" t="s">
        <v>5</v>
      </c>
      <c r="C10048" s="4" t="s">
        <v>14</v>
      </c>
      <c r="D10048" s="4" t="s">
        <v>14</v>
      </c>
      <c r="E10048" s="4" t="s">
        <v>14</v>
      </c>
      <c r="F10048" s="4" t="s">
        <v>14</v>
      </c>
    </row>
    <row r="10049" spans="1:7">
      <c r="A10049" t="n">
        <v>78056</v>
      </c>
      <c r="B10049" s="8" t="n">
        <v>14</v>
      </c>
      <c r="C10049" s="7" t="n">
        <v>2</v>
      </c>
      <c r="D10049" s="7" t="n">
        <v>0</v>
      </c>
      <c r="E10049" s="7" t="n">
        <v>0</v>
      </c>
      <c r="F10049" s="7" t="n">
        <v>0</v>
      </c>
    </row>
    <row r="10050" spans="1:7">
      <c r="A10050" t="s">
        <v>4</v>
      </c>
      <c r="B10050" s="4" t="s">
        <v>5</v>
      </c>
      <c r="C10050" s="4" t="s">
        <v>14</v>
      </c>
      <c r="D10050" s="34" t="s">
        <v>52</v>
      </c>
      <c r="E10050" s="4" t="s">
        <v>5</v>
      </c>
      <c r="F10050" s="4" t="s">
        <v>14</v>
      </c>
      <c r="G10050" s="4" t="s">
        <v>10</v>
      </c>
      <c r="H10050" s="34" t="s">
        <v>53</v>
      </c>
      <c r="I10050" s="4" t="s">
        <v>14</v>
      </c>
      <c r="J10050" s="4" t="s">
        <v>9</v>
      </c>
      <c r="K10050" s="4" t="s">
        <v>14</v>
      </c>
      <c r="L10050" s="4" t="s">
        <v>14</v>
      </c>
      <c r="M10050" s="34" t="s">
        <v>52</v>
      </c>
      <c r="N10050" s="4" t="s">
        <v>5</v>
      </c>
      <c r="O10050" s="4" t="s">
        <v>14</v>
      </c>
      <c r="P10050" s="4" t="s">
        <v>10</v>
      </c>
      <c r="Q10050" s="34" t="s">
        <v>53</v>
      </c>
      <c r="R10050" s="4" t="s">
        <v>14</v>
      </c>
      <c r="S10050" s="4" t="s">
        <v>9</v>
      </c>
      <c r="T10050" s="4" t="s">
        <v>14</v>
      </c>
      <c r="U10050" s="4" t="s">
        <v>14</v>
      </c>
      <c r="V10050" s="4" t="s">
        <v>14</v>
      </c>
      <c r="W10050" s="4" t="s">
        <v>25</v>
      </c>
    </row>
    <row r="10051" spans="1:7">
      <c r="A10051" t="n">
        <v>78061</v>
      </c>
      <c r="B10051" s="12" t="n">
        <v>5</v>
      </c>
      <c r="C10051" s="7" t="n">
        <v>28</v>
      </c>
      <c r="D10051" s="34" t="s">
        <v>3</v>
      </c>
      <c r="E10051" s="10" t="n">
        <v>162</v>
      </c>
      <c r="F10051" s="7" t="n">
        <v>3</v>
      </c>
      <c r="G10051" s="7" t="n">
        <v>28742</v>
      </c>
      <c r="H10051" s="34" t="s">
        <v>3</v>
      </c>
      <c r="I10051" s="7" t="n">
        <v>0</v>
      </c>
      <c r="J10051" s="7" t="n">
        <v>1</v>
      </c>
      <c r="K10051" s="7" t="n">
        <v>2</v>
      </c>
      <c r="L10051" s="7" t="n">
        <v>28</v>
      </c>
      <c r="M10051" s="34" t="s">
        <v>3</v>
      </c>
      <c r="N10051" s="10" t="n">
        <v>162</v>
      </c>
      <c r="O10051" s="7" t="n">
        <v>3</v>
      </c>
      <c r="P10051" s="7" t="n">
        <v>28742</v>
      </c>
      <c r="Q10051" s="34" t="s">
        <v>3</v>
      </c>
      <c r="R10051" s="7" t="n">
        <v>0</v>
      </c>
      <c r="S10051" s="7" t="n">
        <v>2</v>
      </c>
      <c r="T10051" s="7" t="n">
        <v>2</v>
      </c>
      <c r="U10051" s="7" t="n">
        <v>11</v>
      </c>
      <c r="V10051" s="7" t="n">
        <v>1</v>
      </c>
      <c r="W10051" s="13" t="n">
        <f t="normal" ca="1">A10055</f>
        <v>0</v>
      </c>
    </row>
    <row r="10052" spans="1:7">
      <c r="A10052" t="s">
        <v>4</v>
      </c>
      <c r="B10052" s="4" t="s">
        <v>5</v>
      </c>
      <c r="C10052" s="4" t="s">
        <v>14</v>
      </c>
      <c r="D10052" s="4" t="s">
        <v>10</v>
      </c>
      <c r="E10052" s="4" t="s">
        <v>24</v>
      </c>
    </row>
    <row r="10053" spans="1:7">
      <c r="A10053" t="n">
        <v>78090</v>
      </c>
      <c r="B10053" s="37" t="n">
        <v>58</v>
      </c>
      <c r="C10053" s="7" t="n">
        <v>0</v>
      </c>
      <c r="D10053" s="7" t="n">
        <v>0</v>
      </c>
      <c r="E10053" s="7" t="n">
        <v>1</v>
      </c>
    </row>
    <row r="10054" spans="1:7">
      <c r="A10054" t="s">
        <v>4</v>
      </c>
      <c r="B10054" s="4" t="s">
        <v>5</v>
      </c>
      <c r="C10054" s="4" t="s">
        <v>14</v>
      </c>
      <c r="D10054" s="34" t="s">
        <v>52</v>
      </c>
      <c r="E10054" s="4" t="s">
        <v>5</v>
      </c>
      <c r="F10054" s="4" t="s">
        <v>14</v>
      </c>
      <c r="G10054" s="4" t="s">
        <v>10</v>
      </c>
      <c r="H10054" s="34" t="s">
        <v>53</v>
      </c>
      <c r="I10054" s="4" t="s">
        <v>14</v>
      </c>
      <c r="J10054" s="4" t="s">
        <v>9</v>
      </c>
      <c r="K10054" s="4" t="s">
        <v>14</v>
      </c>
      <c r="L10054" s="4" t="s">
        <v>14</v>
      </c>
      <c r="M10054" s="34" t="s">
        <v>52</v>
      </c>
      <c r="N10054" s="4" t="s">
        <v>5</v>
      </c>
      <c r="O10054" s="4" t="s">
        <v>14</v>
      </c>
      <c r="P10054" s="4" t="s">
        <v>10</v>
      </c>
      <c r="Q10054" s="34" t="s">
        <v>53</v>
      </c>
      <c r="R10054" s="4" t="s">
        <v>14</v>
      </c>
      <c r="S10054" s="4" t="s">
        <v>9</v>
      </c>
      <c r="T10054" s="4" t="s">
        <v>14</v>
      </c>
      <c r="U10054" s="4" t="s">
        <v>14</v>
      </c>
      <c r="V10054" s="4" t="s">
        <v>14</v>
      </c>
      <c r="W10054" s="4" t="s">
        <v>25</v>
      </c>
    </row>
    <row r="10055" spans="1:7">
      <c r="A10055" t="n">
        <v>78098</v>
      </c>
      <c r="B10055" s="12" t="n">
        <v>5</v>
      </c>
      <c r="C10055" s="7" t="n">
        <v>28</v>
      </c>
      <c r="D10055" s="34" t="s">
        <v>3</v>
      </c>
      <c r="E10055" s="10" t="n">
        <v>162</v>
      </c>
      <c r="F10055" s="7" t="n">
        <v>3</v>
      </c>
      <c r="G10055" s="7" t="n">
        <v>28742</v>
      </c>
      <c r="H10055" s="34" t="s">
        <v>3</v>
      </c>
      <c r="I10055" s="7" t="n">
        <v>0</v>
      </c>
      <c r="J10055" s="7" t="n">
        <v>1</v>
      </c>
      <c r="K10055" s="7" t="n">
        <v>3</v>
      </c>
      <c r="L10055" s="7" t="n">
        <v>28</v>
      </c>
      <c r="M10055" s="34" t="s">
        <v>3</v>
      </c>
      <c r="N10055" s="10" t="n">
        <v>162</v>
      </c>
      <c r="O10055" s="7" t="n">
        <v>3</v>
      </c>
      <c r="P10055" s="7" t="n">
        <v>28742</v>
      </c>
      <c r="Q10055" s="34" t="s">
        <v>3</v>
      </c>
      <c r="R10055" s="7" t="n">
        <v>0</v>
      </c>
      <c r="S10055" s="7" t="n">
        <v>2</v>
      </c>
      <c r="T10055" s="7" t="n">
        <v>3</v>
      </c>
      <c r="U10055" s="7" t="n">
        <v>9</v>
      </c>
      <c r="V10055" s="7" t="n">
        <v>1</v>
      </c>
      <c r="W10055" s="13" t="n">
        <f t="normal" ca="1">A10065</f>
        <v>0</v>
      </c>
    </row>
    <row r="10056" spans="1:7">
      <c r="A10056" t="s">
        <v>4</v>
      </c>
      <c r="B10056" s="4" t="s">
        <v>5</v>
      </c>
      <c r="C10056" s="4" t="s">
        <v>14</v>
      </c>
      <c r="D10056" s="34" t="s">
        <v>52</v>
      </c>
      <c r="E10056" s="4" t="s">
        <v>5</v>
      </c>
      <c r="F10056" s="4" t="s">
        <v>10</v>
      </c>
      <c r="G10056" s="4" t="s">
        <v>14</v>
      </c>
      <c r="H10056" s="4" t="s">
        <v>14</v>
      </c>
      <c r="I10056" s="4" t="s">
        <v>6</v>
      </c>
      <c r="J10056" s="34" t="s">
        <v>53</v>
      </c>
      <c r="K10056" s="4" t="s">
        <v>14</v>
      </c>
      <c r="L10056" s="4" t="s">
        <v>14</v>
      </c>
      <c r="M10056" s="34" t="s">
        <v>52</v>
      </c>
      <c r="N10056" s="4" t="s">
        <v>5</v>
      </c>
      <c r="O10056" s="4" t="s">
        <v>14</v>
      </c>
      <c r="P10056" s="34" t="s">
        <v>53</v>
      </c>
      <c r="Q10056" s="4" t="s">
        <v>14</v>
      </c>
      <c r="R10056" s="4" t="s">
        <v>9</v>
      </c>
      <c r="S10056" s="4" t="s">
        <v>14</v>
      </c>
      <c r="T10056" s="4" t="s">
        <v>14</v>
      </c>
      <c r="U10056" s="4" t="s">
        <v>14</v>
      </c>
      <c r="V10056" s="34" t="s">
        <v>52</v>
      </c>
      <c r="W10056" s="4" t="s">
        <v>5</v>
      </c>
      <c r="X10056" s="4" t="s">
        <v>14</v>
      </c>
      <c r="Y10056" s="34" t="s">
        <v>53</v>
      </c>
      <c r="Z10056" s="4" t="s">
        <v>14</v>
      </c>
      <c r="AA10056" s="4" t="s">
        <v>9</v>
      </c>
      <c r="AB10056" s="4" t="s">
        <v>14</v>
      </c>
      <c r="AC10056" s="4" t="s">
        <v>14</v>
      </c>
      <c r="AD10056" s="4" t="s">
        <v>14</v>
      </c>
      <c r="AE10056" s="4" t="s">
        <v>25</v>
      </c>
    </row>
    <row r="10057" spans="1:7">
      <c r="A10057" t="n">
        <v>78127</v>
      </c>
      <c r="B10057" s="12" t="n">
        <v>5</v>
      </c>
      <c r="C10057" s="7" t="n">
        <v>28</v>
      </c>
      <c r="D10057" s="34" t="s">
        <v>3</v>
      </c>
      <c r="E10057" s="61" t="n">
        <v>47</v>
      </c>
      <c r="F10057" s="7" t="n">
        <v>61456</v>
      </c>
      <c r="G10057" s="7" t="n">
        <v>2</v>
      </c>
      <c r="H10057" s="7" t="n">
        <v>0</v>
      </c>
      <c r="I10057" s="7" t="s">
        <v>99</v>
      </c>
      <c r="J10057" s="34" t="s">
        <v>3</v>
      </c>
      <c r="K10057" s="7" t="n">
        <v>8</v>
      </c>
      <c r="L10057" s="7" t="n">
        <v>28</v>
      </c>
      <c r="M10057" s="34" t="s">
        <v>3</v>
      </c>
      <c r="N10057" s="15" t="n">
        <v>74</v>
      </c>
      <c r="O10057" s="7" t="n">
        <v>65</v>
      </c>
      <c r="P10057" s="34" t="s">
        <v>3</v>
      </c>
      <c r="Q10057" s="7" t="n">
        <v>0</v>
      </c>
      <c r="R10057" s="7" t="n">
        <v>1</v>
      </c>
      <c r="S10057" s="7" t="n">
        <v>3</v>
      </c>
      <c r="T10057" s="7" t="n">
        <v>9</v>
      </c>
      <c r="U10057" s="7" t="n">
        <v>28</v>
      </c>
      <c r="V10057" s="34" t="s">
        <v>3</v>
      </c>
      <c r="W10057" s="15" t="n">
        <v>74</v>
      </c>
      <c r="X10057" s="7" t="n">
        <v>65</v>
      </c>
      <c r="Y10057" s="34" t="s">
        <v>3</v>
      </c>
      <c r="Z10057" s="7" t="n">
        <v>0</v>
      </c>
      <c r="AA10057" s="7" t="n">
        <v>2</v>
      </c>
      <c r="AB10057" s="7" t="n">
        <v>3</v>
      </c>
      <c r="AC10057" s="7" t="n">
        <v>9</v>
      </c>
      <c r="AD10057" s="7" t="n">
        <v>1</v>
      </c>
      <c r="AE10057" s="13" t="n">
        <f t="normal" ca="1">A10061</f>
        <v>0</v>
      </c>
    </row>
    <row r="10058" spans="1:7">
      <c r="A10058" t="s">
        <v>4</v>
      </c>
      <c r="B10058" s="4" t="s">
        <v>5</v>
      </c>
      <c r="C10058" s="4" t="s">
        <v>10</v>
      </c>
      <c r="D10058" s="4" t="s">
        <v>14</v>
      </c>
      <c r="E10058" s="4" t="s">
        <v>14</v>
      </c>
      <c r="F10058" s="4" t="s">
        <v>6</v>
      </c>
    </row>
    <row r="10059" spans="1:7">
      <c r="A10059" t="n">
        <v>78175</v>
      </c>
      <c r="B10059" s="61" t="n">
        <v>47</v>
      </c>
      <c r="C10059" s="7" t="n">
        <v>61456</v>
      </c>
      <c r="D10059" s="7" t="n">
        <v>0</v>
      </c>
      <c r="E10059" s="7" t="n">
        <v>0</v>
      </c>
      <c r="F10059" s="7" t="s">
        <v>100</v>
      </c>
    </row>
    <row r="10060" spans="1:7">
      <c r="A10060" t="s">
        <v>4</v>
      </c>
      <c r="B10060" s="4" t="s">
        <v>5</v>
      </c>
      <c r="C10060" s="4" t="s">
        <v>14</v>
      </c>
      <c r="D10060" s="4" t="s">
        <v>10</v>
      </c>
      <c r="E10060" s="4" t="s">
        <v>24</v>
      </c>
    </row>
    <row r="10061" spans="1:7">
      <c r="A10061" t="n">
        <v>78188</v>
      </c>
      <c r="B10061" s="37" t="n">
        <v>58</v>
      </c>
      <c r="C10061" s="7" t="n">
        <v>0</v>
      </c>
      <c r="D10061" s="7" t="n">
        <v>300</v>
      </c>
      <c r="E10061" s="7" t="n">
        <v>1</v>
      </c>
    </row>
    <row r="10062" spans="1:7">
      <c r="A10062" t="s">
        <v>4</v>
      </c>
      <c r="B10062" s="4" t="s">
        <v>5</v>
      </c>
      <c r="C10062" s="4" t="s">
        <v>14</v>
      </c>
      <c r="D10062" s="4" t="s">
        <v>10</v>
      </c>
    </row>
    <row r="10063" spans="1:7">
      <c r="A10063" t="n">
        <v>78196</v>
      </c>
      <c r="B10063" s="37" t="n">
        <v>58</v>
      </c>
      <c r="C10063" s="7" t="n">
        <v>255</v>
      </c>
      <c r="D10063" s="7" t="n">
        <v>0</v>
      </c>
    </row>
    <row r="10064" spans="1:7">
      <c r="A10064" t="s">
        <v>4</v>
      </c>
      <c r="B10064" s="4" t="s">
        <v>5</v>
      </c>
      <c r="C10064" s="4" t="s">
        <v>14</v>
      </c>
      <c r="D10064" s="4" t="s">
        <v>14</v>
      </c>
      <c r="E10064" s="4" t="s">
        <v>14</v>
      </c>
      <c r="F10064" s="4" t="s">
        <v>14</v>
      </c>
    </row>
    <row r="10065" spans="1:31">
      <c r="A10065" t="n">
        <v>78200</v>
      </c>
      <c r="B10065" s="8" t="n">
        <v>14</v>
      </c>
      <c r="C10065" s="7" t="n">
        <v>0</v>
      </c>
      <c r="D10065" s="7" t="n">
        <v>0</v>
      </c>
      <c r="E10065" s="7" t="n">
        <v>0</v>
      </c>
      <c r="F10065" s="7" t="n">
        <v>64</v>
      </c>
    </row>
    <row r="10066" spans="1:31">
      <c r="A10066" t="s">
        <v>4</v>
      </c>
      <c r="B10066" s="4" t="s">
        <v>5</v>
      </c>
      <c r="C10066" s="4" t="s">
        <v>14</v>
      </c>
      <c r="D10066" s="4" t="s">
        <v>10</v>
      </c>
    </row>
    <row r="10067" spans="1:31">
      <c r="A10067" t="n">
        <v>78205</v>
      </c>
      <c r="B10067" s="29" t="n">
        <v>22</v>
      </c>
      <c r="C10067" s="7" t="n">
        <v>0</v>
      </c>
      <c r="D10067" s="7" t="n">
        <v>28742</v>
      </c>
    </row>
    <row r="10068" spans="1:31">
      <c r="A10068" t="s">
        <v>4</v>
      </c>
      <c r="B10068" s="4" t="s">
        <v>5</v>
      </c>
      <c r="C10068" s="4" t="s">
        <v>14</v>
      </c>
      <c r="D10068" s="4" t="s">
        <v>10</v>
      </c>
    </row>
    <row r="10069" spans="1:31">
      <c r="A10069" t="n">
        <v>78209</v>
      </c>
      <c r="B10069" s="37" t="n">
        <v>58</v>
      </c>
      <c r="C10069" s="7" t="n">
        <v>5</v>
      </c>
      <c r="D10069" s="7" t="n">
        <v>300</v>
      </c>
    </row>
    <row r="10070" spans="1:31">
      <c r="A10070" t="s">
        <v>4</v>
      </c>
      <c r="B10070" s="4" t="s">
        <v>5</v>
      </c>
      <c r="C10070" s="4" t="s">
        <v>24</v>
      </c>
      <c r="D10070" s="4" t="s">
        <v>10</v>
      </c>
    </row>
    <row r="10071" spans="1:31">
      <c r="A10071" t="n">
        <v>78213</v>
      </c>
      <c r="B10071" s="62" t="n">
        <v>103</v>
      </c>
      <c r="C10071" s="7" t="n">
        <v>0</v>
      </c>
      <c r="D10071" s="7" t="n">
        <v>300</v>
      </c>
    </row>
    <row r="10072" spans="1:31">
      <c r="A10072" t="s">
        <v>4</v>
      </c>
      <c r="B10072" s="4" t="s">
        <v>5</v>
      </c>
      <c r="C10072" s="4" t="s">
        <v>14</v>
      </c>
    </row>
    <row r="10073" spans="1:31">
      <c r="A10073" t="n">
        <v>78220</v>
      </c>
      <c r="B10073" s="35" t="n">
        <v>64</v>
      </c>
      <c r="C10073" s="7" t="n">
        <v>7</v>
      </c>
    </row>
    <row r="10074" spans="1:31">
      <c r="A10074" t="s">
        <v>4</v>
      </c>
      <c r="B10074" s="4" t="s">
        <v>5</v>
      </c>
      <c r="C10074" s="4" t="s">
        <v>14</v>
      </c>
      <c r="D10074" s="4" t="s">
        <v>10</v>
      </c>
    </row>
    <row r="10075" spans="1:31">
      <c r="A10075" t="n">
        <v>78222</v>
      </c>
      <c r="B10075" s="63" t="n">
        <v>72</v>
      </c>
      <c r="C10075" s="7" t="n">
        <v>5</v>
      </c>
      <c r="D10075" s="7" t="n">
        <v>0</v>
      </c>
    </row>
    <row r="10076" spans="1:31">
      <c r="A10076" t="s">
        <v>4</v>
      </c>
      <c r="B10076" s="4" t="s">
        <v>5</v>
      </c>
      <c r="C10076" s="4" t="s">
        <v>14</v>
      </c>
      <c r="D10076" s="34" t="s">
        <v>52</v>
      </c>
      <c r="E10076" s="4" t="s">
        <v>5</v>
      </c>
      <c r="F10076" s="4" t="s">
        <v>14</v>
      </c>
      <c r="G10076" s="4" t="s">
        <v>10</v>
      </c>
      <c r="H10076" s="34" t="s">
        <v>53</v>
      </c>
      <c r="I10076" s="4" t="s">
        <v>14</v>
      </c>
      <c r="J10076" s="4" t="s">
        <v>9</v>
      </c>
      <c r="K10076" s="4" t="s">
        <v>14</v>
      </c>
      <c r="L10076" s="4" t="s">
        <v>14</v>
      </c>
      <c r="M10076" s="4" t="s">
        <v>25</v>
      </c>
    </row>
    <row r="10077" spans="1:31">
      <c r="A10077" t="n">
        <v>78226</v>
      </c>
      <c r="B10077" s="12" t="n">
        <v>5</v>
      </c>
      <c r="C10077" s="7" t="n">
        <v>28</v>
      </c>
      <c r="D10077" s="34" t="s">
        <v>3</v>
      </c>
      <c r="E10077" s="10" t="n">
        <v>162</v>
      </c>
      <c r="F10077" s="7" t="n">
        <v>4</v>
      </c>
      <c r="G10077" s="7" t="n">
        <v>28742</v>
      </c>
      <c r="H10077" s="34" t="s">
        <v>3</v>
      </c>
      <c r="I10077" s="7" t="n">
        <v>0</v>
      </c>
      <c r="J10077" s="7" t="n">
        <v>1</v>
      </c>
      <c r="K10077" s="7" t="n">
        <v>2</v>
      </c>
      <c r="L10077" s="7" t="n">
        <v>1</v>
      </c>
      <c r="M10077" s="13" t="n">
        <f t="normal" ca="1">A10083</f>
        <v>0</v>
      </c>
    </row>
    <row r="10078" spans="1:31">
      <c r="A10078" t="s">
        <v>4</v>
      </c>
      <c r="B10078" s="4" t="s">
        <v>5</v>
      </c>
      <c r="C10078" s="4" t="s">
        <v>14</v>
      </c>
      <c r="D10078" s="4" t="s">
        <v>6</v>
      </c>
    </row>
    <row r="10079" spans="1:31">
      <c r="A10079" t="n">
        <v>78243</v>
      </c>
      <c r="B10079" s="9" t="n">
        <v>2</v>
      </c>
      <c r="C10079" s="7" t="n">
        <v>10</v>
      </c>
      <c r="D10079" s="7" t="s">
        <v>101</v>
      </c>
    </row>
    <row r="10080" spans="1:31">
      <c r="A10080" t="s">
        <v>4</v>
      </c>
      <c r="B10080" s="4" t="s">
        <v>5</v>
      </c>
      <c r="C10080" s="4" t="s">
        <v>10</v>
      </c>
    </row>
    <row r="10081" spans="1:13">
      <c r="A10081" t="n">
        <v>78260</v>
      </c>
      <c r="B10081" s="41" t="n">
        <v>16</v>
      </c>
      <c r="C10081" s="7" t="n">
        <v>0</v>
      </c>
    </row>
    <row r="10082" spans="1:13">
      <c r="A10082" t="s">
        <v>4</v>
      </c>
      <c r="B10082" s="4" t="s">
        <v>5</v>
      </c>
      <c r="C10082" s="4" t="s">
        <v>14</v>
      </c>
      <c r="D10082" s="4" t="s">
        <v>10</v>
      </c>
      <c r="E10082" s="4" t="s">
        <v>14</v>
      </c>
      <c r="F10082" s="4" t="s">
        <v>25</v>
      </c>
    </row>
    <row r="10083" spans="1:13">
      <c r="A10083" t="n">
        <v>78263</v>
      </c>
      <c r="B10083" s="12" t="n">
        <v>5</v>
      </c>
      <c r="C10083" s="7" t="n">
        <v>30</v>
      </c>
      <c r="D10083" s="7" t="n">
        <v>6471</v>
      </c>
      <c r="E10083" s="7" t="n">
        <v>1</v>
      </c>
      <c r="F10083" s="13" t="n">
        <f t="normal" ca="1">A10085</f>
        <v>0</v>
      </c>
    </row>
    <row r="10084" spans="1:13">
      <c r="A10084" t="s">
        <v>4</v>
      </c>
      <c r="B10084" s="4" t="s">
        <v>5</v>
      </c>
      <c r="C10084" s="4" t="s">
        <v>10</v>
      </c>
      <c r="D10084" s="4" t="s">
        <v>14</v>
      </c>
      <c r="E10084" s="4" t="s">
        <v>14</v>
      </c>
      <c r="F10084" s="4" t="s">
        <v>6</v>
      </c>
    </row>
    <row r="10085" spans="1:13">
      <c r="A10085" t="n">
        <v>78272</v>
      </c>
      <c r="B10085" s="19" t="n">
        <v>20</v>
      </c>
      <c r="C10085" s="7" t="n">
        <v>61440</v>
      </c>
      <c r="D10085" s="7" t="n">
        <v>3</v>
      </c>
      <c r="E10085" s="7" t="n">
        <v>10</v>
      </c>
      <c r="F10085" s="7" t="s">
        <v>114</v>
      </c>
    </row>
    <row r="10086" spans="1:13">
      <c r="A10086" t="s">
        <v>4</v>
      </c>
      <c r="B10086" s="4" t="s">
        <v>5</v>
      </c>
      <c r="C10086" s="4" t="s">
        <v>10</v>
      </c>
    </row>
    <row r="10087" spans="1:13">
      <c r="A10087" t="n">
        <v>78290</v>
      </c>
      <c r="B10087" s="41" t="n">
        <v>16</v>
      </c>
      <c r="C10087" s="7" t="n">
        <v>0</v>
      </c>
    </row>
    <row r="10088" spans="1:13">
      <c r="A10088" t="s">
        <v>4</v>
      </c>
      <c r="B10088" s="4" t="s">
        <v>5</v>
      </c>
      <c r="C10088" s="4" t="s">
        <v>10</v>
      </c>
      <c r="D10088" s="4" t="s">
        <v>14</v>
      </c>
      <c r="E10088" s="4" t="s">
        <v>14</v>
      </c>
      <c r="F10088" s="4" t="s">
        <v>6</v>
      </c>
    </row>
    <row r="10089" spans="1:13">
      <c r="A10089" t="n">
        <v>78293</v>
      </c>
      <c r="B10089" s="19" t="n">
        <v>20</v>
      </c>
      <c r="C10089" s="7" t="n">
        <v>61441</v>
      </c>
      <c r="D10089" s="7" t="n">
        <v>3</v>
      </c>
      <c r="E10089" s="7" t="n">
        <v>10</v>
      </c>
      <c r="F10089" s="7" t="s">
        <v>114</v>
      </c>
    </row>
    <row r="10090" spans="1:13">
      <c r="A10090" t="s">
        <v>4</v>
      </c>
      <c r="B10090" s="4" t="s">
        <v>5</v>
      </c>
      <c r="C10090" s="4" t="s">
        <v>10</v>
      </c>
    </row>
    <row r="10091" spans="1:13">
      <c r="A10091" t="n">
        <v>78311</v>
      </c>
      <c r="B10091" s="41" t="n">
        <v>16</v>
      </c>
      <c r="C10091" s="7" t="n">
        <v>0</v>
      </c>
    </row>
    <row r="10092" spans="1:13">
      <c r="A10092" t="s">
        <v>4</v>
      </c>
      <c r="B10092" s="4" t="s">
        <v>5</v>
      </c>
      <c r="C10092" s="4" t="s">
        <v>10</v>
      </c>
      <c r="D10092" s="4" t="s">
        <v>14</v>
      </c>
      <c r="E10092" s="4" t="s">
        <v>14</v>
      </c>
      <c r="F10092" s="4" t="s">
        <v>6</v>
      </c>
    </row>
    <row r="10093" spans="1:13">
      <c r="A10093" t="n">
        <v>78314</v>
      </c>
      <c r="B10093" s="19" t="n">
        <v>20</v>
      </c>
      <c r="C10093" s="7" t="n">
        <v>61442</v>
      </c>
      <c r="D10093" s="7" t="n">
        <v>3</v>
      </c>
      <c r="E10093" s="7" t="n">
        <v>10</v>
      </c>
      <c r="F10093" s="7" t="s">
        <v>114</v>
      </c>
    </row>
    <row r="10094" spans="1:13">
      <c r="A10094" t="s">
        <v>4</v>
      </c>
      <c r="B10094" s="4" t="s">
        <v>5</v>
      </c>
      <c r="C10094" s="4" t="s">
        <v>10</v>
      </c>
    </row>
    <row r="10095" spans="1:13">
      <c r="A10095" t="n">
        <v>78332</v>
      </c>
      <c r="B10095" s="41" t="n">
        <v>16</v>
      </c>
      <c r="C10095" s="7" t="n">
        <v>0</v>
      </c>
    </row>
    <row r="10096" spans="1:13">
      <c r="A10096" t="s">
        <v>4</v>
      </c>
      <c r="B10096" s="4" t="s">
        <v>5</v>
      </c>
      <c r="C10096" s="4" t="s">
        <v>10</v>
      </c>
      <c r="D10096" s="4" t="s">
        <v>14</v>
      </c>
      <c r="E10096" s="4" t="s">
        <v>14</v>
      </c>
      <c r="F10096" s="4" t="s">
        <v>6</v>
      </c>
    </row>
    <row r="10097" spans="1:6">
      <c r="A10097" t="n">
        <v>78335</v>
      </c>
      <c r="B10097" s="19" t="n">
        <v>20</v>
      </c>
      <c r="C10097" s="7" t="n">
        <v>61443</v>
      </c>
      <c r="D10097" s="7" t="n">
        <v>3</v>
      </c>
      <c r="E10097" s="7" t="n">
        <v>10</v>
      </c>
      <c r="F10097" s="7" t="s">
        <v>114</v>
      </c>
    </row>
    <row r="10098" spans="1:6">
      <c r="A10098" t="s">
        <v>4</v>
      </c>
      <c r="B10098" s="4" t="s">
        <v>5</v>
      </c>
      <c r="C10098" s="4" t="s">
        <v>10</v>
      </c>
    </row>
    <row r="10099" spans="1:6">
      <c r="A10099" t="n">
        <v>78353</v>
      </c>
      <c r="B10099" s="41" t="n">
        <v>16</v>
      </c>
      <c r="C10099" s="7" t="n">
        <v>0</v>
      </c>
    </row>
    <row r="10100" spans="1:6">
      <c r="A10100" t="s">
        <v>4</v>
      </c>
      <c r="B10100" s="4" t="s">
        <v>5</v>
      </c>
      <c r="C10100" s="4" t="s">
        <v>10</v>
      </c>
      <c r="D10100" s="4" t="s">
        <v>14</v>
      </c>
      <c r="E10100" s="4" t="s">
        <v>14</v>
      </c>
      <c r="F10100" s="4" t="s">
        <v>6</v>
      </c>
    </row>
    <row r="10101" spans="1:6">
      <c r="A10101" t="n">
        <v>78356</v>
      </c>
      <c r="B10101" s="19" t="n">
        <v>20</v>
      </c>
      <c r="C10101" s="7" t="n">
        <v>61444</v>
      </c>
      <c r="D10101" s="7" t="n">
        <v>3</v>
      </c>
      <c r="E10101" s="7" t="n">
        <v>10</v>
      </c>
      <c r="F10101" s="7" t="s">
        <v>114</v>
      </c>
    </row>
    <row r="10102" spans="1:6">
      <c r="A10102" t="s">
        <v>4</v>
      </c>
      <c r="B10102" s="4" t="s">
        <v>5</v>
      </c>
      <c r="C10102" s="4" t="s">
        <v>10</v>
      </c>
    </row>
    <row r="10103" spans="1:6">
      <c r="A10103" t="n">
        <v>78374</v>
      </c>
      <c r="B10103" s="41" t="n">
        <v>16</v>
      </c>
      <c r="C10103" s="7" t="n">
        <v>0</v>
      </c>
    </row>
    <row r="10104" spans="1:6">
      <c r="A10104" t="s">
        <v>4</v>
      </c>
      <c r="B10104" s="4" t="s">
        <v>5</v>
      </c>
      <c r="C10104" s="4" t="s">
        <v>10</v>
      </c>
      <c r="D10104" s="4" t="s">
        <v>14</v>
      </c>
      <c r="E10104" s="4" t="s">
        <v>14</v>
      </c>
      <c r="F10104" s="4" t="s">
        <v>6</v>
      </c>
    </row>
    <row r="10105" spans="1:6">
      <c r="A10105" t="n">
        <v>78377</v>
      </c>
      <c r="B10105" s="19" t="n">
        <v>20</v>
      </c>
      <c r="C10105" s="7" t="n">
        <v>61445</v>
      </c>
      <c r="D10105" s="7" t="n">
        <v>3</v>
      </c>
      <c r="E10105" s="7" t="n">
        <v>10</v>
      </c>
      <c r="F10105" s="7" t="s">
        <v>114</v>
      </c>
    </row>
    <row r="10106" spans="1:6">
      <c r="A10106" t="s">
        <v>4</v>
      </c>
      <c r="B10106" s="4" t="s">
        <v>5</v>
      </c>
      <c r="C10106" s="4" t="s">
        <v>10</v>
      </c>
    </row>
    <row r="10107" spans="1:6">
      <c r="A10107" t="n">
        <v>78395</v>
      </c>
      <c r="B10107" s="41" t="n">
        <v>16</v>
      </c>
      <c r="C10107" s="7" t="n">
        <v>0</v>
      </c>
    </row>
    <row r="10108" spans="1:6">
      <c r="A10108" t="s">
        <v>4</v>
      </c>
      <c r="B10108" s="4" t="s">
        <v>5</v>
      </c>
      <c r="C10108" s="4" t="s">
        <v>10</v>
      </c>
      <c r="D10108" s="4" t="s">
        <v>24</v>
      </c>
      <c r="E10108" s="4" t="s">
        <v>24</v>
      </c>
      <c r="F10108" s="4" t="s">
        <v>24</v>
      </c>
      <c r="G10108" s="4" t="s">
        <v>24</v>
      </c>
    </row>
    <row r="10109" spans="1:6">
      <c r="A10109" t="n">
        <v>78398</v>
      </c>
      <c r="B10109" s="51" t="n">
        <v>46</v>
      </c>
      <c r="C10109" s="7" t="n">
        <v>0</v>
      </c>
      <c r="D10109" s="7" t="n">
        <v>44.8499984741211</v>
      </c>
      <c r="E10109" s="7" t="n">
        <v>-1.16999995708466</v>
      </c>
      <c r="F10109" s="7" t="n">
        <v>70.120002746582</v>
      </c>
      <c r="G10109" s="7" t="n">
        <v>24.7999992370605</v>
      </c>
    </row>
    <row r="10110" spans="1:6">
      <c r="A10110" t="s">
        <v>4</v>
      </c>
      <c r="B10110" s="4" t="s">
        <v>5</v>
      </c>
      <c r="C10110" s="4" t="s">
        <v>10</v>
      </c>
      <c r="D10110" s="4" t="s">
        <v>24</v>
      </c>
      <c r="E10110" s="4" t="s">
        <v>24</v>
      </c>
      <c r="F10110" s="4" t="s">
        <v>24</v>
      </c>
      <c r="G10110" s="4" t="s">
        <v>24</v>
      </c>
    </row>
    <row r="10111" spans="1:6">
      <c r="A10111" t="n">
        <v>78417</v>
      </c>
      <c r="B10111" s="51" t="n">
        <v>46</v>
      </c>
      <c r="C10111" s="7" t="n">
        <v>8</v>
      </c>
      <c r="D10111" s="7" t="n">
        <v>42.4900016784668</v>
      </c>
      <c r="E10111" s="7" t="n">
        <v>-1.16999995708466</v>
      </c>
      <c r="F10111" s="7" t="n">
        <v>69.9899978637695</v>
      </c>
      <c r="G10111" s="7" t="n">
        <v>29.7000007629395</v>
      </c>
    </row>
    <row r="10112" spans="1:6">
      <c r="A10112" t="s">
        <v>4</v>
      </c>
      <c r="B10112" s="4" t="s">
        <v>5</v>
      </c>
      <c r="C10112" s="4" t="s">
        <v>10</v>
      </c>
      <c r="D10112" s="4" t="s">
        <v>24</v>
      </c>
      <c r="E10112" s="4" t="s">
        <v>24</v>
      </c>
      <c r="F10112" s="4" t="s">
        <v>24</v>
      </c>
      <c r="G10112" s="4" t="s">
        <v>24</v>
      </c>
    </row>
    <row r="10113" spans="1:7">
      <c r="A10113" t="n">
        <v>78436</v>
      </c>
      <c r="B10113" s="51" t="n">
        <v>46</v>
      </c>
      <c r="C10113" s="7" t="n">
        <v>61491</v>
      </c>
      <c r="D10113" s="7" t="n">
        <v>45.7799987792969</v>
      </c>
      <c r="E10113" s="7" t="n">
        <v>-1.1599999666214</v>
      </c>
      <c r="F10113" s="7" t="n">
        <v>68.1999969482422</v>
      </c>
      <c r="G10113" s="7" t="n">
        <v>35.2000007629395</v>
      </c>
    </row>
    <row r="10114" spans="1:7">
      <c r="A10114" t="s">
        <v>4</v>
      </c>
      <c r="B10114" s="4" t="s">
        <v>5</v>
      </c>
      <c r="C10114" s="4" t="s">
        <v>10</v>
      </c>
      <c r="D10114" s="4" t="s">
        <v>24</v>
      </c>
      <c r="E10114" s="4" t="s">
        <v>24</v>
      </c>
      <c r="F10114" s="4" t="s">
        <v>24</v>
      </c>
      <c r="G10114" s="4" t="s">
        <v>24</v>
      </c>
    </row>
    <row r="10115" spans="1:7">
      <c r="A10115" t="n">
        <v>78455</v>
      </c>
      <c r="B10115" s="51" t="n">
        <v>46</v>
      </c>
      <c r="C10115" s="7" t="n">
        <v>61492</v>
      </c>
      <c r="D10115" s="7" t="n">
        <v>42.8199996948242</v>
      </c>
      <c r="E10115" s="7" t="n">
        <v>-1.16999995708466</v>
      </c>
      <c r="F10115" s="7" t="n">
        <v>67.3899993896484</v>
      </c>
      <c r="G10115" s="7" t="n">
        <v>31.1000003814697</v>
      </c>
    </row>
    <row r="10116" spans="1:7">
      <c r="A10116" t="s">
        <v>4</v>
      </c>
      <c r="B10116" s="4" t="s">
        <v>5</v>
      </c>
      <c r="C10116" s="4" t="s">
        <v>10</v>
      </c>
      <c r="D10116" s="4" t="s">
        <v>24</v>
      </c>
      <c r="E10116" s="4" t="s">
        <v>24</v>
      </c>
      <c r="F10116" s="4" t="s">
        <v>24</v>
      </c>
      <c r="G10116" s="4" t="s">
        <v>24</v>
      </c>
    </row>
    <row r="10117" spans="1:7">
      <c r="A10117" t="n">
        <v>78474</v>
      </c>
      <c r="B10117" s="51" t="n">
        <v>46</v>
      </c>
      <c r="C10117" s="7" t="n">
        <v>61493</v>
      </c>
      <c r="D10117" s="7" t="n">
        <v>41.2400016784668</v>
      </c>
      <c r="E10117" s="7" t="n">
        <v>-1.17999994754791</v>
      </c>
      <c r="F10117" s="7" t="n">
        <v>67.870002746582</v>
      </c>
      <c r="G10117" s="7" t="n">
        <v>16.2999992370605</v>
      </c>
    </row>
    <row r="10118" spans="1:7">
      <c r="A10118" t="s">
        <v>4</v>
      </c>
      <c r="B10118" s="4" t="s">
        <v>5</v>
      </c>
      <c r="C10118" s="4" t="s">
        <v>10</v>
      </c>
      <c r="D10118" s="4" t="s">
        <v>24</v>
      </c>
      <c r="E10118" s="4" t="s">
        <v>24</v>
      </c>
      <c r="F10118" s="4" t="s">
        <v>24</v>
      </c>
      <c r="G10118" s="4" t="s">
        <v>24</v>
      </c>
    </row>
    <row r="10119" spans="1:7">
      <c r="A10119" t="n">
        <v>78493</v>
      </c>
      <c r="B10119" s="51" t="n">
        <v>46</v>
      </c>
      <c r="C10119" s="7" t="n">
        <v>61494</v>
      </c>
      <c r="D10119" s="7" t="n">
        <v>44.1500015258789</v>
      </c>
      <c r="E10119" s="7" t="n">
        <v>-1.16999995708466</v>
      </c>
      <c r="F10119" s="7" t="n">
        <v>66.5500030517578</v>
      </c>
      <c r="G10119" s="7" t="n">
        <v>40.4000015258789</v>
      </c>
    </row>
    <row r="10120" spans="1:7">
      <c r="A10120" t="s">
        <v>4</v>
      </c>
      <c r="B10120" s="4" t="s">
        <v>5</v>
      </c>
      <c r="C10120" s="4" t="s">
        <v>10</v>
      </c>
      <c r="D10120" s="4" t="s">
        <v>9</v>
      </c>
    </row>
    <row r="10121" spans="1:7">
      <c r="A10121" t="n">
        <v>78512</v>
      </c>
      <c r="B10121" s="52" t="n">
        <v>43</v>
      </c>
      <c r="C10121" s="7" t="n">
        <v>0</v>
      </c>
      <c r="D10121" s="7" t="n">
        <v>256</v>
      </c>
    </row>
    <row r="10122" spans="1:7">
      <c r="A10122" t="s">
        <v>4</v>
      </c>
      <c r="B10122" s="4" t="s">
        <v>5</v>
      </c>
      <c r="C10122" s="4" t="s">
        <v>10</v>
      </c>
      <c r="D10122" s="4" t="s">
        <v>9</v>
      </c>
    </row>
    <row r="10123" spans="1:7">
      <c r="A10123" t="n">
        <v>78519</v>
      </c>
      <c r="B10123" s="52" t="n">
        <v>43</v>
      </c>
      <c r="C10123" s="7" t="n">
        <v>8</v>
      </c>
      <c r="D10123" s="7" t="n">
        <v>256</v>
      </c>
    </row>
    <row r="10124" spans="1:7">
      <c r="A10124" t="s">
        <v>4</v>
      </c>
      <c r="B10124" s="4" t="s">
        <v>5</v>
      </c>
      <c r="C10124" s="4" t="s">
        <v>10</v>
      </c>
      <c r="D10124" s="4" t="s">
        <v>9</v>
      </c>
    </row>
    <row r="10125" spans="1:7">
      <c r="A10125" t="n">
        <v>78526</v>
      </c>
      <c r="B10125" s="52" t="n">
        <v>43</v>
      </c>
      <c r="C10125" s="7" t="n">
        <v>61491</v>
      </c>
      <c r="D10125" s="7" t="n">
        <v>256</v>
      </c>
    </row>
    <row r="10126" spans="1:7">
      <c r="A10126" t="s">
        <v>4</v>
      </c>
      <c r="B10126" s="4" t="s">
        <v>5</v>
      </c>
      <c r="C10126" s="4" t="s">
        <v>10</v>
      </c>
      <c r="D10126" s="4" t="s">
        <v>9</v>
      </c>
    </row>
    <row r="10127" spans="1:7">
      <c r="A10127" t="n">
        <v>78533</v>
      </c>
      <c r="B10127" s="52" t="n">
        <v>43</v>
      </c>
      <c r="C10127" s="7" t="n">
        <v>61492</v>
      </c>
      <c r="D10127" s="7" t="n">
        <v>256</v>
      </c>
    </row>
    <row r="10128" spans="1:7">
      <c r="A10128" t="s">
        <v>4</v>
      </c>
      <c r="B10128" s="4" t="s">
        <v>5</v>
      </c>
      <c r="C10128" s="4" t="s">
        <v>10</v>
      </c>
      <c r="D10128" s="4" t="s">
        <v>9</v>
      </c>
    </row>
    <row r="10129" spans="1:7">
      <c r="A10129" t="n">
        <v>78540</v>
      </c>
      <c r="B10129" s="52" t="n">
        <v>43</v>
      </c>
      <c r="C10129" s="7" t="n">
        <v>61493</v>
      </c>
      <c r="D10129" s="7" t="n">
        <v>256</v>
      </c>
    </row>
    <row r="10130" spans="1:7">
      <c r="A10130" t="s">
        <v>4</v>
      </c>
      <c r="B10130" s="4" t="s">
        <v>5</v>
      </c>
      <c r="C10130" s="4" t="s">
        <v>10</v>
      </c>
      <c r="D10130" s="4" t="s">
        <v>9</v>
      </c>
    </row>
    <row r="10131" spans="1:7">
      <c r="A10131" t="n">
        <v>78547</v>
      </c>
      <c r="B10131" s="52" t="n">
        <v>43</v>
      </c>
      <c r="C10131" s="7" t="n">
        <v>61494</v>
      </c>
      <c r="D10131" s="7" t="n">
        <v>256</v>
      </c>
    </row>
    <row r="10132" spans="1:7">
      <c r="A10132" t="s">
        <v>4</v>
      </c>
      <c r="B10132" s="4" t="s">
        <v>5</v>
      </c>
      <c r="C10132" s="4" t="s">
        <v>14</v>
      </c>
      <c r="D10132" s="4" t="s">
        <v>14</v>
      </c>
      <c r="E10132" s="4" t="s">
        <v>24</v>
      </c>
      <c r="F10132" s="4" t="s">
        <v>24</v>
      </c>
      <c r="G10132" s="4" t="s">
        <v>24</v>
      </c>
      <c r="H10132" s="4" t="s">
        <v>10</v>
      </c>
    </row>
    <row r="10133" spans="1:7">
      <c r="A10133" t="n">
        <v>78554</v>
      </c>
      <c r="B10133" s="66" t="n">
        <v>45</v>
      </c>
      <c r="C10133" s="7" t="n">
        <v>2</v>
      </c>
      <c r="D10133" s="7" t="n">
        <v>3</v>
      </c>
      <c r="E10133" s="7" t="n">
        <v>50.0200004577637</v>
      </c>
      <c r="F10133" s="7" t="n">
        <v>0.579999983310699</v>
      </c>
      <c r="G10133" s="7" t="n">
        <v>83.3600006103516</v>
      </c>
      <c r="H10133" s="7" t="n">
        <v>0</v>
      </c>
    </row>
    <row r="10134" spans="1:7">
      <c r="A10134" t="s">
        <v>4</v>
      </c>
      <c r="B10134" s="4" t="s">
        <v>5</v>
      </c>
      <c r="C10134" s="4" t="s">
        <v>14</v>
      </c>
      <c r="D10134" s="4" t="s">
        <v>14</v>
      </c>
      <c r="E10134" s="4" t="s">
        <v>24</v>
      </c>
      <c r="F10134" s="4" t="s">
        <v>24</v>
      </c>
      <c r="G10134" s="4" t="s">
        <v>24</v>
      </c>
      <c r="H10134" s="4" t="s">
        <v>10</v>
      </c>
      <c r="I10134" s="4" t="s">
        <v>14</v>
      </c>
    </row>
    <row r="10135" spans="1:7">
      <c r="A10135" t="n">
        <v>78571</v>
      </c>
      <c r="B10135" s="66" t="n">
        <v>45</v>
      </c>
      <c r="C10135" s="7" t="n">
        <v>4</v>
      </c>
      <c r="D10135" s="7" t="n">
        <v>3</v>
      </c>
      <c r="E10135" s="7" t="n">
        <v>19.5300006866455</v>
      </c>
      <c r="F10135" s="7" t="n">
        <v>20.9099998474121</v>
      </c>
      <c r="G10135" s="7" t="n">
        <v>0</v>
      </c>
      <c r="H10135" s="7" t="n">
        <v>0</v>
      </c>
      <c r="I10135" s="7" t="n">
        <v>0</v>
      </c>
    </row>
    <row r="10136" spans="1:7">
      <c r="A10136" t="s">
        <v>4</v>
      </c>
      <c r="B10136" s="4" t="s">
        <v>5</v>
      </c>
      <c r="C10136" s="4" t="s">
        <v>14</v>
      </c>
      <c r="D10136" s="4" t="s">
        <v>14</v>
      </c>
      <c r="E10136" s="4" t="s">
        <v>24</v>
      </c>
      <c r="F10136" s="4" t="s">
        <v>10</v>
      </c>
    </row>
    <row r="10137" spans="1:7">
      <c r="A10137" t="n">
        <v>78589</v>
      </c>
      <c r="B10137" s="66" t="n">
        <v>45</v>
      </c>
      <c r="C10137" s="7" t="n">
        <v>5</v>
      </c>
      <c r="D10137" s="7" t="n">
        <v>3</v>
      </c>
      <c r="E10137" s="7" t="n">
        <v>3.29999995231628</v>
      </c>
      <c r="F10137" s="7" t="n">
        <v>0</v>
      </c>
    </row>
    <row r="10138" spans="1:7">
      <c r="A10138" t="s">
        <v>4</v>
      </c>
      <c r="B10138" s="4" t="s">
        <v>5</v>
      </c>
      <c r="C10138" s="4" t="s">
        <v>14</v>
      </c>
      <c r="D10138" s="4" t="s">
        <v>14</v>
      </c>
      <c r="E10138" s="4" t="s">
        <v>24</v>
      </c>
      <c r="F10138" s="4" t="s">
        <v>10</v>
      </c>
    </row>
    <row r="10139" spans="1:7">
      <c r="A10139" t="n">
        <v>78598</v>
      </c>
      <c r="B10139" s="66" t="n">
        <v>45</v>
      </c>
      <c r="C10139" s="7" t="n">
        <v>11</v>
      </c>
      <c r="D10139" s="7" t="n">
        <v>3</v>
      </c>
      <c r="E10139" s="7" t="n">
        <v>45</v>
      </c>
      <c r="F10139" s="7" t="n">
        <v>0</v>
      </c>
    </row>
    <row r="10140" spans="1:7">
      <c r="A10140" t="s">
        <v>4</v>
      </c>
      <c r="B10140" s="4" t="s">
        <v>5</v>
      </c>
      <c r="C10140" s="4" t="s">
        <v>14</v>
      </c>
      <c r="D10140" s="4" t="s">
        <v>14</v>
      </c>
      <c r="E10140" s="4" t="s">
        <v>24</v>
      </c>
      <c r="F10140" s="4" t="s">
        <v>24</v>
      </c>
      <c r="G10140" s="4" t="s">
        <v>24</v>
      </c>
      <c r="H10140" s="4" t="s">
        <v>10</v>
      </c>
    </row>
    <row r="10141" spans="1:7">
      <c r="A10141" t="n">
        <v>78607</v>
      </c>
      <c r="B10141" s="66" t="n">
        <v>45</v>
      </c>
      <c r="C10141" s="7" t="n">
        <v>2</v>
      </c>
      <c r="D10141" s="7" t="n">
        <v>3</v>
      </c>
      <c r="E10141" s="7" t="n">
        <v>42.7700004577637</v>
      </c>
      <c r="F10141" s="7" t="n">
        <v>0.140000000596046</v>
      </c>
      <c r="G10141" s="7" t="n">
        <v>65.8000030517578</v>
      </c>
      <c r="H10141" s="7" t="n">
        <v>8500</v>
      </c>
    </row>
    <row r="10142" spans="1:7">
      <c r="A10142" t="s">
        <v>4</v>
      </c>
      <c r="B10142" s="4" t="s">
        <v>5</v>
      </c>
      <c r="C10142" s="4" t="s">
        <v>14</v>
      </c>
      <c r="D10142" s="4" t="s">
        <v>14</v>
      </c>
      <c r="E10142" s="4" t="s">
        <v>24</v>
      </c>
      <c r="F10142" s="4" t="s">
        <v>24</v>
      </c>
      <c r="G10142" s="4" t="s">
        <v>24</v>
      </c>
      <c r="H10142" s="4" t="s">
        <v>10</v>
      </c>
      <c r="I10142" s="4" t="s">
        <v>14</v>
      </c>
    </row>
    <row r="10143" spans="1:7">
      <c r="A10143" t="n">
        <v>78624</v>
      </c>
      <c r="B10143" s="66" t="n">
        <v>45</v>
      </c>
      <c r="C10143" s="7" t="n">
        <v>4</v>
      </c>
      <c r="D10143" s="7" t="n">
        <v>3</v>
      </c>
      <c r="E10143" s="7" t="n">
        <v>35.0900001525879</v>
      </c>
      <c r="F10143" s="7" t="n">
        <v>32.9000015258789</v>
      </c>
      <c r="G10143" s="7" t="n">
        <v>6</v>
      </c>
      <c r="H10143" s="7" t="n">
        <v>8500</v>
      </c>
      <c r="I10143" s="7" t="n">
        <v>1</v>
      </c>
    </row>
    <row r="10144" spans="1:7">
      <c r="A10144" t="s">
        <v>4</v>
      </c>
      <c r="B10144" s="4" t="s">
        <v>5</v>
      </c>
      <c r="C10144" s="4" t="s">
        <v>14</v>
      </c>
      <c r="D10144" s="4" t="s">
        <v>14</v>
      </c>
      <c r="E10144" s="4" t="s">
        <v>24</v>
      </c>
      <c r="F10144" s="4" t="s">
        <v>10</v>
      </c>
    </row>
    <row r="10145" spans="1:9">
      <c r="A10145" t="n">
        <v>78642</v>
      </c>
      <c r="B10145" s="66" t="n">
        <v>45</v>
      </c>
      <c r="C10145" s="7" t="n">
        <v>5</v>
      </c>
      <c r="D10145" s="7" t="n">
        <v>3</v>
      </c>
      <c r="E10145" s="7" t="n">
        <v>74.6999969482422</v>
      </c>
      <c r="F10145" s="7" t="n">
        <v>8500</v>
      </c>
    </row>
    <row r="10146" spans="1:9">
      <c r="A10146" t="s">
        <v>4</v>
      </c>
      <c r="B10146" s="4" t="s">
        <v>5</v>
      </c>
      <c r="C10146" s="4" t="s">
        <v>10</v>
      </c>
      <c r="D10146" s="4" t="s">
        <v>10</v>
      </c>
      <c r="E10146" s="4" t="s">
        <v>24</v>
      </c>
      <c r="F10146" s="4" t="s">
        <v>24</v>
      </c>
      <c r="G10146" s="4" t="s">
        <v>24</v>
      </c>
      <c r="H10146" s="4" t="s">
        <v>24</v>
      </c>
      <c r="I10146" s="4" t="s">
        <v>14</v>
      </c>
      <c r="J10146" s="4" t="s">
        <v>10</v>
      </c>
    </row>
    <row r="10147" spans="1:9">
      <c r="A10147" t="n">
        <v>78651</v>
      </c>
      <c r="B10147" s="75" t="n">
        <v>55</v>
      </c>
      <c r="C10147" s="7" t="n">
        <v>0</v>
      </c>
      <c r="D10147" s="7" t="n">
        <v>65533</v>
      </c>
      <c r="E10147" s="7" t="n">
        <v>49.0800018310547</v>
      </c>
      <c r="F10147" s="7" t="n">
        <v>-1.1599999666214</v>
      </c>
      <c r="G10147" s="7" t="n">
        <v>80.5</v>
      </c>
      <c r="H10147" s="7" t="n">
        <v>1.20000004768372</v>
      </c>
      <c r="I10147" s="7" t="n">
        <v>1</v>
      </c>
      <c r="J10147" s="7" t="n">
        <v>0</v>
      </c>
    </row>
    <row r="10148" spans="1:9">
      <c r="A10148" t="s">
        <v>4</v>
      </c>
      <c r="B10148" s="4" t="s">
        <v>5</v>
      </c>
      <c r="C10148" s="4" t="s">
        <v>10</v>
      </c>
      <c r="D10148" s="4" t="s">
        <v>10</v>
      </c>
      <c r="E10148" s="4" t="s">
        <v>24</v>
      </c>
      <c r="F10148" s="4" t="s">
        <v>24</v>
      </c>
      <c r="G10148" s="4" t="s">
        <v>24</v>
      </c>
      <c r="H10148" s="4" t="s">
        <v>24</v>
      </c>
      <c r="I10148" s="4" t="s">
        <v>14</v>
      </c>
      <c r="J10148" s="4" t="s">
        <v>10</v>
      </c>
    </row>
    <row r="10149" spans="1:9">
      <c r="A10149" t="n">
        <v>78675</v>
      </c>
      <c r="B10149" s="75" t="n">
        <v>55</v>
      </c>
      <c r="C10149" s="7" t="n">
        <v>8</v>
      </c>
      <c r="D10149" s="7" t="n">
        <v>65533</v>
      </c>
      <c r="E10149" s="7" t="n">
        <v>48.2099990844727</v>
      </c>
      <c r="F10149" s="7" t="n">
        <v>-1.1599999666214</v>
      </c>
      <c r="G10149" s="7" t="n">
        <v>81.1900024414063</v>
      </c>
      <c r="H10149" s="7" t="n">
        <v>1.20000004768372</v>
      </c>
      <c r="I10149" s="7" t="n">
        <v>1</v>
      </c>
      <c r="J10149" s="7" t="n">
        <v>0</v>
      </c>
    </row>
    <row r="10150" spans="1:9">
      <c r="A10150" t="s">
        <v>4</v>
      </c>
      <c r="B10150" s="4" t="s">
        <v>5</v>
      </c>
      <c r="C10150" s="4" t="s">
        <v>10</v>
      </c>
      <c r="D10150" s="4" t="s">
        <v>10</v>
      </c>
      <c r="E10150" s="4" t="s">
        <v>24</v>
      </c>
      <c r="F10150" s="4" t="s">
        <v>24</v>
      </c>
      <c r="G10150" s="4" t="s">
        <v>24</v>
      </c>
      <c r="H10150" s="4" t="s">
        <v>24</v>
      </c>
      <c r="I10150" s="4" t="s">
        <v>14</v>
      </c>
      <c r="J10150" s="4" t="s">
        <v>10</v>
      </c>
    </row>
    <row r="10151" spans="1:9">
      <c r="A10151" t="n">
        <v>78699</v>
      </c>
      <c r="B10151" s="75" t="n">
        <v>55</v>
      </c>
      <c r="C10151" s="7" t="n">
        <v>61491</v>
      </c>
      <c r="D10151" s="7" t="n">
        <v>65533</v>
      </c>
      <c r="E10151" s="7" t="n">
        <v>49.6500015258789</v>
      </c>
      <c r="F10151" s="7" t="n">
        <v>-1.1599999666214</v>
      </c>
      <c r="G10151" s="7" t="n">
        <v>79.4000015258789</v>
      </c>
      <c r="H10151" s="7" t="n">
        <v>1.20000004768372</v>
      </c>
      <c r="I10151" s="7" t="n">
        <v>1</v>
      </c>
      <c r="J10151" s="7" t="n">
        <v>0</v>
      </c>
    </row>
    <row r="10152" spans="1:9">
      <c r="A10152" t="s">
        <v>4</v>
      </c>
      <c r="B10152" s="4" t="s">
        <v>5</v>
      </c>
      <c r="C10152" s="4" t="s">
        <v>10</v>
      </c>
      <c r="D10152" s="4" t="s">
        <v>10</v>
      </c>
      <c r="E10152" s="4" t="s">
        <v>24</v>
      </c>
      <c r="F10152" s="4" t="s">
        <v>24</v>
      </c>
      <c r="G10152" s="4" t="s">
        <v>24</v>
      </c>
      <c r="H10152" s="4" t="s">
        <v>24</v>
      </c>
      <c r="I10152" s="4" t="s">
        <v>14</v>
      </c>
      <c r="J10152" s="4" t="s">
        <v>10</v>
      </c>
    </row>
    <row r="10153" spans="1:9">
      <c r="A10153" t="n">
        <v>78723</v>
      </c>
      <c r="B10153" s="75" t="n">
        <v>55</v>
      </c>
      <c r="C10153" s="7" t="n">
        <v>61492</v>
      </c>
      <c r="D10153" s="7" t="n">
        <v>65533</v>
      </c>
      <c r="E10153" s="7" t="n">
        <v>47.5699996948242</v>
      </c>
      <c r="F10153" s="7" t="n">
        <v>-1.1599999666214</v>
      </c>
      <c r="G10153" s="7" t="n">
        <v>78.6100006103516</v>
      </c>
      <c r="H10153" s="7" t="n">
        <v>1.20000004768372</v>
      </c>
      <c r="I10153" s="7" t="n">
        <v>1</v>
      </c>
      <c r="J10153" s="7" t="n">
        <v>0</v>
      </c>
    </row>
    <row r="10154" spans="1:9">
      <c r="A10154" t="s">
        <v>4</v>
      </c>
      <c r="B10154" s="4" t="s">
        <v>5</v>
      </c>
      <c r="C10154" s="4" t="s">
        <v>10</v>
      </c>
      <c r="D10154" s="4" t="s">
        <v>10</v>
      </c>
      <c r="E10154" s="4" t="s">
        <v>24</v>
      </c>
      <c r="F10154" s="4" t="s">
        <v>24</v>
      </c>
      <c r="G10154" s="4" t="s">
        <v>24</v>
      </c>
      <c r="H10154" s="4" t="s">
        <v>24</v>
      </c>
      <c r="I10154" s="4" t="s">
        <v>14</v>
      </c>
      <c r="J10154" s="4" t="s">
        <v>10</v>
      </c>
    </row>
    <row r="10155" spans="1:9">
      <c r="A10155" t="n">
        <v>78747</v>
      </c>
      <c r="B10155" s="75" t="n">
        <v>55</v>
      </c>
      <c r="C10155" s="7" t="n">
        <v>61493</v>
      </c>
      <c r="D10155" s="7" t="n">
        <v>65533</v>
      </c>
      <c r="E10155" s="7" t="n">
        <v>46.7900009155273</v>
      </c>
      <c r="F10155" s="7" t="n">
        <v>-1.1599999666214</v>
      </c>
      <c r="G10155" s="7" t="n">
        <v>79.9000015258789</v>
      </c>
      <c r="H10155" s="7" t="n">
        <v>1.20000004768372</v>
      </c>
      <c r="I10155" s="7" t="n">
        <v>1</v>
      </c>
      <c r="J10155" s="7" t="n">
        <v>0</v>
      </c>
    </row>
    <row r="10156" spans="1:9">
      <c r="A10156" t="s">
        <v>4</v>
      </c>
      <c r="B10156" s="4" t="s">
        <v>5</v>
      </c>
      <c r="C10156" s="4" t="s">
        <v>10</v>
      </c>
      <c r="D10156" s="4" t="s">
        <v>10</v>
      </c>
      <c r="E10156" s="4" t="s">
        <v>24</v>
      </c>
      <c r="F10156" s="4" t="s">
        <v>24</v>
      </c>
      <c r="G10156" s="4" t="s">
        <v>24</v>
      </c>
      <c r="H10156" s="4" t="s">
        <v>24</v>
      </c>
      <c r="I10156" s="4" t="s">
        <v>14</v>
      </c>
      <c r="J10156" s="4" t="s">
        <v>10</v>
      </c>
    </row>
    <row r="10157" spans="1:9">
      <c r="A10157" t="n">
        <v>78771</v>
      </c>
      <c r="B10157" s="75" t="n">
        <v>55</v>
      </c>
      <c r="C10157" s="7" t="n">
        <v>61494</v>
      </c>
      <c r="D10157" s="7" t="n">
        <v>65533</v>
      </c>
      <c r="E10157" s="7" t="n">
        <v>48.560001373291</v>
      </c>
      <c r="F10157" s="7" t="n">
        <v>-1.1599999666214</v>
      </c>
      <c r="G10157" s="7" t="n">
        <v>78.0699996948242</v>
      </c>
      <c r="H10157" s="7" t="n">
        <v>1.20000004768372</v>
      </c>
      <c r="I10157" s="7" t="n">
        <v>1</v>
      </c>
      <c r="J10157" s="7" t="n">
        <v>0</v>
      </c>
    </row>
    <row r="10158" spans="1:9">
      <c r="A10158" t="s">
        <v>4</v>
      </c>
      <c r="B10158" s="4" t="s">
        <v>5</v>
      </c>
      <c r="C10158" s="4" t="s">
        <v>14</v>
      </c>
      <c r="D10158" s="4" t="s">
        <v>10</v>
      </c>
      <c r="E10158" s="4" t="s">
        <v>24</v>
      </c>
    </row>
    <row r="10159" spans="1:9">
      <c r="A10159" t="n">
        <v>78795</v>
      </c>
      <c r="B10159" s="37" t="n">
        <v>58</v>
      </c>
      <c r="C10159" s="7" t="n">
        <v>100</v>
      </c>
      <c r="D10159" s="7" t="n">
        <v>1000</v>
      </c>
      <c r="E10159" s="7" t="n">
        <v>1</v>
      </c>
    </row>
    <row r="10160" spans="1:9">
      <c r="A10160" t="s">
        <v>4</v>
      </c>
      <c r="B10160" s="4" t="s">
        <v>5</v>
      </c>
      <c r="C10160" s="4" t="s">
        <v>14</v>
      </c>
      <c r="D10160" s="4" t="s">
        <v>10</v>
      </c>
    </row>
    <row r="10161" spans="1:10">
      <c r="A10161" t="n">
        <v>78803</v>
      </c>
      <c r="B10161" s="37" t="n">
        <v>58</v>
      </c>
      <c r="C10161" s="7" t="n">
        <v>255</v>
      </c>
      <c r="D10161" s="7" t="n">
        <v>0</v>
      </c>
    </row>
    <row r="10162" spans="1:10">
      <c r="A10162" t="s">
        <v>4</v>
      </c>
      <c r="B10162" s="4" t="s">
        <v>5</v>
      </c>
      <c r="C10162" s="4" t="s">
        <v>14</v>
      </c>
      <c r="D10162" s="4" t="s">
        <v>10</v>
      </c>
    </row>
    <row r="10163" spans="1:10">
      <c r="A10163" t="n">
        <v>78807</v>
      </c>
      <c r="B10163" s="66" t="n">
        <v>45</v>
      </c>
      <c r="C10163" s="7" t="n">
        <v>7</v>
      </c>
      <c r="D10163" s="7" t="n">
        <v>255</v>
      </c>
    </row>
    <row r="10164" spans="1:10">
      <c r="A10164" t="s">
        <v>4</v>
      </c>
      <c r="B10164" s="4" t="s">
        <v>5</v>
      </c>
      <c r="C10164" s="4" t="s">
        <v>14</v>
      </c>
      <c r="D10164" s="4" t="s">
        <v>14</v>
      </c>
      <c r="E10164" s="4" t="s">
        <v>24</v>
      </c>
      <c r="F10164" s="4" t="s">
        <v>24</v>
      </c>
      <c r="G10164" s="4" t="s">
        <v>24</v>
      </c>
      <c r="H10164" s="4" t="s">
        <v>10</v>
      </c>
    </row>
    <row r="10165" spans="1:10">
      <c r="A10165" t="n">
        <v>78811</v>
      </c>
      <c r="B10165" s="66" t="n">
        <v>45</v>
      </c>
      <c r="C10165" s="7" t="n">
        <v>2</v>
      </c>
      <c r="D10165" s="7" t="n">
        <v>3</v>
      </c>
      <c r="E10165" s="7" t="n">
        <v>114.300003051758</v>
      </c>
      <c r="F10165" s="7" t="n">
        <v>12.6599998474121</v>
      </c>
      <c r="G10165" s="7" t="n">
        <v>115.089996337891</v>
      </c>
      <c r="H10165" s="7" t="n">
        <v>8500</v>
      </c>
    </row>
    <row r="10166" spans="1:10">
      <c r="A10166" t="s">
        <v>4</v>
      </c>
      <c r="B10166" s="4" t="s">
        <v>5</v>
      </c>
      <c r="C10166" s="4" t="s">
        <v>14</v>
      </c>
      <c r="D10166" s="4" t="s">
        <v>14</v>
      </c>
      <c r="E10166" s="4" t="s">
        <v>24</v>
      </c>
      <c r="F10166" s="4" t="s">
        <v>24</v>
      </c>
      <c r="G10166" s="4" t="s">
        <v>24</v>
      </c>
      <c r="H10166" s="4" t="s">
        <v>10</v>
      </c>
      <c r="I10166" s="4" t="s">
        <v>14</v>
      </c>
    </row>
    <row r="10167" spans="1:10">
      <c r="A10167" t="n">
        <v>78828</v>
      </c>
      <c r="B10167" s="66" t="n">
        <v>45</v>
      </c>
      <c r="C10167" s="7" t="n">
        <v>4</v>
      </c>
      <c r="D10167" s="7" t="n">
        <v>3</v>
      </c>
      <c r="E10167" s="7" t="n">
        <v>0.620000004768372</v>
      </c>
      <c r="F10167" s="7" t="n">
        <v>286.029998779297</v>
      </c>
      <c r="G10167" s="7" t="n">
        <v>0</v>
      </c>
      <c r="H10167" s="7" t="n">
        <v>8500</v>
      </c>
      <c r="I10167" s="7" t="n">
        <v>1</v>
      </c>
    </row>
    <row r="10168" spans="1:10">
      <c r="A10168" t="s">
        <v>4</v>
      </c>
      <c r="B10168" s="4" t="s">
        <v>5</v>
      </c>
      <c r="C10168" s="4" t="s">
        <v>14</v>
      </c>
      <c r="D10168" s="4" t="s">
        <v>14</v>
      </c>
      <c r="E10168" s="4" t="s">
        <v>24</v>
      </c>
      <c r="F10168" s="4" t="s">
        <v>10</v>
      </c>
    </row>
    <row r="10169" spans="1:10">
      <c r="A10169" t="n">
        <v>78846</v>
      </c>
      <c r="B10169" s="66" t="n">
        <v>45</v>
      </c>
      <c r="C10169" s="7" t="n">
        <v>5</v>
      </c>
      <c r="D10169" s="7" t="n">
        <v>3</v>
      </c>
      <c r="E10169" s="7" t="n">
        <v>68</v>
      </c>
      <c r="F10169" s="7" t="n">
        <v>8500</v>
      </c>
    </row>
    <row r="10170" spans="1:10">
      <c r="A10170" t="s">
        <v>4</v>
      </c>
      <c r="B10170" s="4" t="s">
        <v>5</v>
      </c>
      <c r="C10170" s="4" t="s">
        <v>14</v>
      </c>
      <c r="D10170" s="4" t="s">
        <v>14</v>
      </c>
      <c r="E10170" s="4" t="s">
        <v>24</v>
      </c>
      <c r="F10170" s="4" t="s">
        <v>10</v>
      </c>
    </row>
    <row r="10171" spans="1:10">
      <c r="A10171" t="n">
        <v>78855</v>
      </c>
      <c r="B10171" s="66" t="n">
        <v>45</v>
      </c>
      <c r="C10171" s="7" t="n">
        <v>11</v>
      </c>
      <c r="D10171" s="7" t="n">
        <v>3</v>
      </c>
      <c r="E10171" s="7" t="n">
        <v>45</v>
      </c>
      <c r="F10171" s="7" t="n">
        <v>8500</v>
      </c>
    </row>
    <row r="10172" spans="1:10">
      <c r="A10172" t="s">
        <v>4</v>
      </c>
      <c r="B10172" s="4" t="s">
        <v>5</v>
      </c>
      <c r="C10172" s="4" t="s">
        <v>14</v>
      </c>
      <c r="D10172" s="4" t="s">
        <v>10</v>
      </c>
    </row>
    <row r="10173" spans="1:10">
      <c r="A10173" t="n">
        <v>78864</v>
      </c>
      <c r="B10173" s="66" t="n">
        <v>45</v>
      </c>
      <c r="C10173" s="7" t="n">
        <v>7</v>
      </c>
      <c r="D10173" s="7" t="n">
        <v>255</v>
      </c>
    </row>
    <row r="10174" spans="1:10">
      <c r="A10174" t="s">
        <v>4</v>
      </c>
      <c r="B10174" s="4" t="s">
        <v>5</v>
      </c>
      <c r="C10174" s="4" t="s">
        <v>10</v>
      </c>
      <c r="D10174" s="4" t="s">
        <v>14</v>
      </c>
    </row>
    <row r="10175" spans="1:10">
      <c r="A10175" t="n">
        <v>78868</v>
      </c>
      <c r="B10175" s="76" t="n">
        <v>56</v>
      </c>
      <c r="C10175" s="7" t="n">
        <v>0</v>
      </c>
      <c r="D10175" s="7" t="n">
        <v>0</v>
      </c>
    </row>
    <row r="10176" spans="1:10">
      <c r="A10176" t="s">
        <v>4</v>
      </c>
      <c r="B10176" s="4" t="s">
        <v>5</v>
      </c>
      <c r="C10176" s="4" t="s">
        <v>10</v>
      </c>
    </row>
    <row r="10177" spans="1:9">
      <c r="A10177" t="n">
        <v>78872</v>
      </c>
      <c r="B10177" s="41" t="n">
        <v>16</v>
      </c>
      <c r="C10177" s="7" t="n">
        <v>500</v>
      </c>
    </row>
    <row r="10178" spans="1:9">
      <c r="A10178" t="s">
        <v>4</v>
      </c>
      <c r="B10178" s="4" t="s">
        <v>5</v>
      </c>
      <c r="C10178" s="4" t="s">
        <v>14</v>
      </c>
      <c r="D10178" s="34" t="s">
        <v>52</v>
      </c>
      <c r="E10178" s="4" t="s">
        <v>5</v>
      </c>
      <c r="F10178" s="4" t="s">
        <v>14</v>
      </c>
      <c r="G10178" s="4" t="s">
        <v>10</v>
      </c>
      <c r="H10178" s="34" t="s">
        <v>53</v>
      </c>
      <c r="I10178" s="4" t="s">
        <v>14</v>
      </c>
      <c r="J10178" s="4" t="s">
        <v>25</v>
      </c>
    </row>
    <row r="10179" spans="1:9">
      <c r="A10179" t="n">
        <v>78875</v>
      </c>
      <c r="B10179" s="12" t="n">
        <v>5</v>
      </c>
      <c r="C10179" s="7" t="n">
        <v>28</v>
      </c>
      <c r="D10179" s="34" t="s">
        <v>3</v>
      </c>
      <c r="E10179" s="35" t="n">
        <v>64</v>
      </c>
      <c r="F10179" s="7" t="n">
        <v>5</v>
      </c>
      <c r="G10179" s="7" t="n">
        <v>4</v>
      </c>
      <c r="H10179" s="34" t="s">
        <v>3</v>
      </c>
      <c r="I10179" s="7" t="n">
        <v>1</v>
      </c>
      <c r="J10179" s="13" t="n">
        <f t="normal" ca="1">A10193</f>
        <v>0</v>
      </c>
    </row>
    <row r="10180" spans="1:9">
      <c r="A10180" t="s">
        <v>4</v>
      </c>
      <c r="B10180" s="4" t="s">
        <v>5</v>
      </c>
      <c r="C10180" s="4" t="s">
        <v>14</v>
      </c>
      <c r="D10180" s="4" t="s">
        <v>10</v>
      </c>
      <c r="E10180" s="4" t="s">
        <v>10</v>
      </c>
      <c r="F10180" s="4" t="s">
        <v>14</v>
      </c>
    </row>
    <row r="10181" spans="1:9">
      <c r="A10181" t="n">
        <v>78886</v>
      </c>
      <c r="B10181" s="31" t="n">
        <v>25</v>
      </c>
      <c r="C10181" s="7" t="n">
        <v>1</v>
      </c>
      <c r="D10181" s="7" t="n">
        <v>60</v>
      </c>
      <c r="E10181" s="7" t="n">
        <v>500</v>
      </c>
      <c r="F10181" s="7" t="n">
        <v>1</v>
      </c>
    </row>
    <row r="10182" spans="1:9">
      <c r="A10182" t="s">
        <v>4</v>
      </c>
      <c r="B10182" s="4" t="s">
        <v>5</v>
      </c>
      <c r="C10182" s="4" t="s">
        <v>14</v>
      </c>
      <c r="D10182" s="4" t="s">
        <v>10</v>
      </c>
      <c r="E10182" s="4" t="s">
        <v>6</v>
      </c>
    </row>
    <row r="10183" spans="1:9">
      <c r="A10183" t="n">
        <v>78893</v>
      </c>
      <c r="B10183" s="57" t="n">
        <v>51</v>
      </c>
      <c r="C10183" s="7" t="n">
        <v>4</v>
      </c>
      <c r="D10183" s="7" t="n">
        <v>4</v>
      </c>
      <c r="E10183" s="7" t="s">
        <v>188</v>
      </c>
    </row>
    <row r="10184" spans="1:9">
      <c r="A10184" t="s">
        <v>4</v>
      </c>
      <c r="B10184" s="4" t="s">
        <v>5</v>
      </c>
      <c r="C10184" s="4" t="s">
        <v>10</v>
      </c>
    </row>
    <row r="10185" spans="1:9">
      <c r="A10185" t="n">
        <v>78907</v>
      </c>
      <c r="B10185" s="41" t="n">
        <v>16</v>
      </c>
      <c r="C10185" s="7" t="n">
        <v>0</v>
      </c>
    </row>
    <row r="10186" spans="1:9">
      <c r="A10186" t="s">
        <v>4</v>
      </c>
      <c r="B10186" s="4" t="s">
        <v>5</v>
      </c>
      <c r="C10186" s="4" t="s">
        <v>10</v>
      </c>
      <c r="D10186" s="4" t="s">
        <v>50</v>
      </c>
      <c r="E10186" s="4" t="s">
        <v>14</v>
      </c>
      <c r="F10186" s="4" t="s">
        <v>14</v>
      </c>
    </row>
    <row r="10187" spans="1:9">
      <c r="A10187" t="n">
        <v>78910</v>
      </c>
      <c r="B10187" s="58" t="n">
        <v>26</v>
      </c>
      <c r="C10187" s="7" t="n">
        <v>4</v>
      </c>
      <c r="D10187" s="7" t="s">
        <v>661</v>
      </c>
      <c r="E10187" s="7" t="n">
        <v>2</v>
      </c>
      <c r="F10187" s="7" t="n">
        <v>0</v>
      </c>
    </row>
    <row r="10188" spans="1:9">
      <c r="A10188" t="s">
        <v>4</v>
      </c>
      <c r="B10188" s="4" t="s">
        <v>5</v>
      </c>
    </row>
    <row r="10189" spans="1:9">
      <c r="A10189" t="n">
        <v>79014</v>
      </c>
      <c r="B10189" s="33" t="n">
        <v>28</v>
      </c>
    </row>
    <row r="10190" spans="1:9">
      <c r="A10190" t="s">
        <v>4</v>
      </c>
      <c r="B10190" s="4" t="s">
        <v>5</v>
      </c>
      <c r="C10190" s="4" t="s">
        <v>25</v>
      </c>
    </row>
    <row r="10191" spans="1:9">
      <c r="A10191" t="n">
        <v>79015</v>
      </c>
      <c r="B10191" s="20" t="n">
        <v>3</v>
      </c>
      <c r="C10191" s="13" t="n">
        <f t="normal" ca="1">A10203</f>
        <v>0</v>
      </c>
    </row>
    <row r="10192" spans="1:9">
      <c r="A10192" t="s">
        <v>4</v>
      </c>
      <c r="B10192" s="4" t="s">
        <v>5</v>
      </c>
      <c r="C10192" s="4" t="s">
        <v>14</v>
      </c>
      <c r="D10192" s="4" t="s">
        <v>10</v>
      </c>
      <c r="E10192" s="4" t="s">
        <v>10</v>
      </c>
      <c r="F10192" s="4" t="s">
        <v>14</v>
      </c>
    </row>
    <row r="10193" spans="1:10">
      <c r="A10193" t="n">
        <v>79020</v>
      </c>
      <c r="B10193" s="31" t="n">
        <v>25</v>
      </c>
      <c r="C10193" s="7" t="n">
        <v>1</v>
      </c>
      <c r="D10193" s="7" t="n">
        <v>260</v>
      </c>
      <c r="E10193" s="7" t="n">
        <v>640</v>
      </c>
      <c r="F10193" s="7" t="n">
        <v>1</v>
      </c>
    </row>
    <row r="10194" spans="1:10">
      <c r="A10194" t="s">
        <v>4</v>
      </c>
      <c r="B10194" s="4" t="s">
        <v>5</v>
      </c>
      <c r="C10194" s="4" t="s">
        <v>14</v>
      </c>
      <c r="D10194" s="4" t="s">
        <v>10</v>
      </c>
      <c r="E10194" s="4" t="s">
        <v>6</v>
      </c>
    </row>
    <row r="10195" spans="1:10">
      <c r="A10195" t="n">
        <v>79027</v>
      </c>
      <c r="B10195" s="57" t="n">
        <v>51</v>
      </c>
      <c r="C10195" s="7" t="n">
        <v>4</v>
      </c>
      <c r="D10195" s="7" t="n">
        <v>8</v>
      </c>
      <c r="E10195" s="7" t="s">
        <v>188</v>
      </c>
    </row>
    <row r="10196" spans="1:10">
      <c r="A10196" t="s">
        <v>4</v>
      </c>
      <c r="B10196" s="4" t="s">
        <v>5</v>
      </c>
      <c r="C10196" s="4" t="s">
        <v>10</v>
      </c>
    </row>
    <row r="10197" spans="1:10">
      <c r="A10197" t="n">
        <v>79041</v>
      </c>
      <c r="B10197" s="41" t="n">
        <v>16</v>
      </c>
      <c r="C10197" s="7" t="n">
        <v>0</v>
      </c>
    </row>
    <row r="10198" spans="1:10">
      <c r="A10198" t="s">
        <v>4</v>
      </c>
      <c r="B10198" s="4" t="s">
        <v>5</v>
      </c>
      <c r="C10198" s="4" t="s">
        <v>10</v>
      </c>
      <c r="D10198" s="4" t="s">
        <v>50</v>
      </c>
      <c r="E10198" s="4" t="s">
        <v>14</v>
      </c>
      <c r="F10198" s="4" t="s">
        <v>14</v>
      </c>
    </row>
    <row r="10199" spans="1:10">
      <c r="A10199" t="n">
        <v>79044</v>
      </c>
      <c r="B10199" s="58" t="n">
        <v>26</v>
      </c>
      <c r="C10199" s="7" t="n">
        <v>8</v>
      </c>
      <c r="D10199" s="7" t="s">
        <v>662</v>
      </c>
      <c r="E10199" s="7" t="n">
        <v>2</v>
      </c>
      <c r="F10199" s="7" t="n">
        <v>0</v>
      </c>
    </row>
    <row r="10200" spans="1:10">
      <c r="A10200" t="s">
        <v>4</v>
      </c>
      <c r="B10200" s="4" t="s">
        <v>5</v>
      </c>
    </row>
    <row r="10201" spans="1:10">
      <c r="A10201" t="n">
        <v>79122</v>
      </c>
      <c r="B10201" s="33" t="n">
        <v>28</v>
      </c>
    </row>
    <row r="10202" spans="1:10">
      <c r="A10202" t="s">
        <v>4</v>
      </c>
      <c r="B10202" s="4" t="s">
        <v>5</v>
      </c>
      <c r="C10202" s="4" t="s">
        <v>14</v>
      </c>
      <c r="D10202" s="34" t="s">
        <v>52</v>
      </c>
      <c r="E10202" s="4" t="s">
        <v>5</v>
      </c>
      <c r="F10202" s="4" t="s">
        <v>14</v>
      </c>
      <c r="G10202" s="4" t="s">
        <v>10</v>
      </c>
      <c r="H10202" s="34" t="s">
        <v>53</v>
      </c>
      <c r="I10202" s="4" t="s">
        <v>14</v>
      </c>
      <c r="J10202" s="4" t="s">
        <v>25</v>
      </c>
    </row>
    <row r="10203" spans="1:10">
      <c r="A10203" t="n">
        <v>79123</v>
      </c>
      <c r="B10203" s="12" t="n">
        <v>5</v>
      </c>
      <c r="C10203" s="7" t="n">
        <v>28</v>
      </c>
      <c r="D10203" s="34" t="s">
        <v>3</v>
      </c>
      <c r="E10203" s="35" t="n">
        <v>64</v>
      </c>
      <c r="F10203" s="7" t="n">
        <v>5</v>
      </c>
      <c r="G10203" s="7" t="n">
        <v>1</v>
      </c>
      <c r="H10203" s="34" t="s">
        <v>3</v>
      </c>
      <c r="I10203" s="7" t="n">
        <v>1</v>
      </c>
      <c r="J10203" s="13" t="n">
        <f t="normal" ca="1">A10215</f>
        <v>0</v>
      </c>
    </row>
    <row r="10204" spans="1:10">
      <c r="A10204" t="s">
        <v>4</v>
      </c>
      <c r="B10204" s="4" t="s">
        <v>5</v>
      </c>
      <c r="C10204" s="4" t="s">
        <v>14</v>
      </c>
      <c r="D10204" s="4" t="s">
        <v>10</v>
      </c>
      <c r="E10204" s="4" t="s">
        <v>10</v>
      </c>
      <c r="F10204" s="4" t="s">
        <v>14</v>
      </c>
    </row>
    <row r="10205" spans="1:10">
      <c r="A10205" t="n">
        <v>79134</v>
      </c>
      <c r="B10205" s="31" t="n">
        <v>25</v>
      </c>
      <c r="C10205" s="7" t="n">
        <v>1</v>
      </c>
      <c r="D10205" s="7" t="n">
        <v>60</v>
      </c>
      <c r="E10205" s="7" t="n">
        <v>420</v>
      </c>
      <c r="F10205" s="7" t="n">
        <v>1</v>
      </c>
    </row>
    <row r="10206" spans="1:10">
      <c r="A10206" t="s">
        <v>4</v>
      </c>
      <c r="B10206" s="4" t="s">
        <v>5</v>
      </c>
      <c r="C10206" s="4" t="s">
        <v>14</v>
      </c>
      <c r="D10206" s="4" t="s">
        <v>10</v>
      </c>
      <c r="E10206" s="4" t="s">
        <v>6</v>
      </c>
    </row>
    <row r="10207" spans="1:10">
      <c r="A10207" t="n">
        <v>79141</v>
      </c>
      <c r="B10207" s="57" t="n">
        <v>51</v>
      </c>
      <c r="C10207" s="7" t="n">
        <v>4</v>
      </c>
      <c r="D10207" s="7" t="n">
        <v>1</v>
      </c>
      <c r="E10207" s="7" t="s">
        <v>663</v>
      </c>
    </row>
    <row r="10208" spans="1:10">
      <c r="A10208" t="s">
        <v>4</v>
      </c>
      <c r="B10208" s="4" t="s">
        <v>5</v>
      </c>
      <c r="C10208" s="4" t="s">
        <v>10</v>
      </c>
    </row>
    <row r="10209" spans="1:10">
      <c r="A10209" t="n">
        <v>79154</v>
      </c>
      <c r="B10209" s="41" t="n">
        <v>16</v>
      </c>
      <c r="C10209" s="7" t="n">
        <v>0</v>
      </c>
    </row>
    <row r="10210" spans="1:10">
      <c r="A10210" t="s">
        <v>4</v>
      </c>
      <c r="B10210" s="4" t="s">
        <v>5</v>
      </c>
      <c r="C10210" s="4" t="s">
        <v>10</v>
      </c>
      <c r="D10210" s="4" t="s">
        <v>50</v>
      </c>
      <c r="E10210" s="4" t="s">
        <v>14</v>
      </c>
      <c r="F10210" s="4" t="s">
        <v>14</v>
      </c>
    </row>
    <row r="10211" spans="1:10">
      <c r="A10211" t="n">
        <v>79157</v>
      </c>
      <c r="B10211" s="58" t="n">
        <v>26</v>
      </c>
      <c r="C10211" s="7" t="n">
        <v>1</v>
      </c>
      <c r="D10211" s="7" t="s">
        <v>664</v>
      </c>
      <c r="E10211" s="7" t="n">
        <v>2</v>
      </c>
      <c r="F10211" s="7" t="n">
        <v>0</v>
      </c>
    </row>
    <row r="10212" spans="1:10">
      <c r="A10212" t="s">
        <v>4</v>
      </c>
      <c r="B10212" s="4" t="s">
        <v>5</v>
      </c>
    </row>
    <row r="10213" spans="1:10">
      <c r="A10213" t="n">
        <v>79182</v>
      </c>
      <c r="B10213" s="33" t="n">
        <v>28</v>
      </c>
    </row>
    <row r="10214" spans="1:10">
      <c r="A10214" t="s">
        <v>4</v>
      </c>
      <c r="B10214" s="4" t="s">
        <v>5</v>
      </c>
      <c r="C10214" s="4" t="s">
        <v>14</v>
      </c>
      <c r="D10214" s="34" t="s">
        <v>52</v>
      </c>
      <c r="E10214" s="4" t="s">
        <v>5</v>
      </c>
      <c r="F10214" s="4" t="s">
        <v>14</v>
      </c>
      <c r="G10214" s="4" t="s">
        <v>10</v>
      </c>
      <c r="H10214" s="34" t="s">
        <v>53</v>
      </c>
      <c r="I10214" s="4" t="s">
        <v>14</v>
      </c>
      <c r="J10214" s="4" t="s">
        <v>25</v>
      </c>
    </row>
    <row r="10215" spans="1:10">
      <c r="A10215" t="n">
        <v>79183</v>
      </c>
      <c r="B10215" s="12" t="n">
        <v>5</v>
      </c>
      <c r="C10215" s="7" t="n">
        <v>28</v>
      </c>
      <c r="D10215" s="34" t="s">
        <v>3</v>
      </c>
      <c r="E10215" s="35" t="n">
        <v>64</v>
      </c>
      <c r="F10215" s="7" t="n">
        <v>5</v>
      </c>
      <c r="G10215" s="7" t="n">
        <v>3</v>
      </c>
      <c r="H10215" s="34" t="s">
        <v>3</v>
      </c>
      <c r="I10215" s="7" t="n">
        <v>1</v>
      </c>
      <c r="J10215" s="13" t="n">
        <f t="normal" ca="1">A10227</f>
        <v>0</v>
      </c>
    </row>
    <row r="10216" spans="1:10">
      <c r="A10216" t="s">
        <v>4</v>
      </c>
      <c r="B10216" s="4" t="s">
        <v>5</v>
      </c>
      <c r="C10216" s="4" t="s">
        <v>14</v>
      </c>
      <c r="D10216" s="4" t="s">
        <v>10</v>
      </c>
      <c r="E10216" s="4" t="s">
        <v>10</v>
      </c>
      <c r="F10216" s="4" t="s">
        <v>14</v>
      </c>
    </row>
    <row r="10217" spans="1:10">
      <c r="A10217" t="n">
        <v>79194</v>
      </c>
      <c r="B10217" s="31" t="n">
        <v>25</v>
      </c>
      <c r="C10217" s="7" t="n">
        <v>1</v>
      </c>
      <c r="D10217" s="7" t="n">
        <v>60</v>
      </c>
      <c r="E10217" s="7" t="n">
        <v>640</v>
      </c>
      <c r="F10217" s="7" t="n">
        <v>1</v>
      </c>
    </row>
    <row r="10218" spans="1:10">
      <c r="A10218" t="s">
        <v>4</v>
      </c>
      <c r="B10218" s="4" t="s">
        <v>5</v>
      </c>
      <c r="C10218" s="4" t="s">
        <v>14</v>
      </c>
      <c r="D10218" s="4" t="s">
        <v>10</v>
      </c>
      <c r="E10218" s="4" t="s">
        <v>6</v>
      </c>
    </row>
    <row r="10219" spans="1:10">
      <c r="A10219" t="n">
        <v>79201</v>
      </c>
      <c r="B10219" s="57" t="n">
        <v>51</v>
      </c>
      <c r="C10219" s="7" t="n">
        <v>4</v>
      </c>
      <c r="D10219" s="7" t="n">
        <v>3</v>
      </c>
      <c r="E10219" s="7" t="s">
        <v>145</v>
      </c>
    </row>
    <row r="10220" spans="1:10">
      <c r="A10220" t="s">
        <v>4</v>
      </c>
      <c r="B10220" s="4" t="s">
        <v>5</v>
      </c>
      <c r="C10220" s="4" t="s">
        <v>10</v>
      </c>
    </row>
    <row r="10221" spans="1:10">
      <c r="A10221" t="n">
        <v>79214</v>
      </c>
      <c r="B10221" s="41" t="n">
        <v>16</v>
      </c>
      <c r="C10221" s="7" t="n">
        <v>0</v>
      </c>
    </row>
    <row r="10222" spans="1:10">
      <c r="A10222" t="s">
        <v>4</v>
      </c>
      <c r="B10222" s="4" t="s">
        <v>5</v>
      </c>
      <c r="C10222" s="4" t="s">
        <v>10</v>
      </c>
      <c r="D10222" s="4" t="s">
        <v>50</v>
      </c>
      <c r="E10222" s="4" t="s">
        <v>14</v>
      </c>
      <c r="F10222" s="4" t="s">
        <v>14</v>
      </c>
    </row>
    <row r="10223" spans="1:10">
      <c r="A10223" t="n">
        <v>79217</v>
      </c>
      <c r="B10223" s="58" t="n">
        <v>26</v>
      </c>
      <c r="C10223" s="7" t="n">
        <v>3</v>
      </c>
      <c r="D10223" s="7" t="s">
        <v>665</v>
      </c>
      <c r="E10223" s="7" t="n">
        <v>2</v>
      </c>
      <c r="F10223" s="7" t="n">
        <v>0</v>
      </c>
    </row>
    <row r="10224" spans="1:10">
      <c r="A10224" t="s">
        <v>4</v>
      </c>
      <c r="B10224" s="4" t="s">
        <v>5</v>
      </c>
    </row>
    <row r="10225" spans="1:10">
      <c r="A10225" t="n">
        <v>79331</v>
      </c>
      <c r="B10225" s="33" t="n">
        <v>28</v>
      </c>
    </row>
    <row r="10226" spans="1:10">
      <c r="A10226" t="s">
        <v>4</v>
      </c>
      <c r="B10226" s="4" t="s">
        <v>5</v>
      </c>
      <c r="C10226" s="4" t="s">
        <v>14</v>
      </c>
      <c r="D10226" s="34" t="s">
        <v>52</v>
      </c>
      <c r="E10226" s="4" t="s">
        <v>5</v>
      </c>
      <c r="F10226" s="4" t="s">
        <v>14</v>
      </c>
      <c r="G10226" s="4" t="s">
        <v>10</v>
      </c>
      <c r="H10226" s="34" t="s">
        <v>53</v>
      </c>
      <c r="I10226" s="4" t="s">
        <v>14</v>
      </c>
      <c r="J10226" s="4" t="s">
        <v>25</v>
      </c>
    </row>
    <row r="10227" spans="1:10">
      <c r="A10227" t="n">
        <v>79332</v>
      </c>
      <c r="B10227" s="12" t="n">
        <v>5</v>
      </c>
      <c r="C10227" s="7" t="n">
        <v>28</v>
      </c>
      <c r="D10227" s="34" t="s">
        <v>3</v>
      </c>
      <c r="E10227" s="35" t="n">
        <v>64</v>
      </c>
      <c r="F10227" s="7" t="n">
        <v>5</v>
      </c>
      <c r="G10227" s="7" t="n">
        <v>6</v>
      </c>
      <c r="H10227" s="34" t="s">
        <v>3</v>
      </c>
      <c r="I10227" s="7" t="n">
        <v>1</v>
      </c>
      <c r="J10227" s="13" t="n">
        <f t="normal" ca="1">A10239</f>
        <v>0</v>
      </c>
    </row>
    <row r="10228" spans="1:10">
      <c r="A10228" t="s">
        <v>4</v>
      </c>
      <c r="B10228" s="4" t="s">
        <v>5</v>
      </c>
      <c r="C10228" s="4" t="s">
        <v>14</v>
      </c>
      <c r="D10228" s="4" t="s">
        <v>10</v>
      </c>
      <c r="E10228" s="4" t="s">
        <v>10</v>
      </c>
      <c r="F10228" s="4" t="s">
        <v>14</v>
      </c>
    </row>
    <row r="10229" spans="1:10">
      <c r="A10229" t="n">
        <v>79343</v>
      </c>
      <c r="B10229" s="31" t="n">
        <v>25</v>
      </c>
      <c r="C10229" s="7" t="n">
        <v>1</v>
      </c>
      <c r="D10229" s="7" t="n">
        <v>60</v>
      </c>
      <c r="E10229" s="7" t="n">
        <v>280</v>
      </c>
      <c r="F10229" s="7" t="n">
        <v>1</v>
      </c>
    </row>
    <row r="10230" spans="1:10">
      <c r="A10230" t="s">
        <v>4</v>
      </c>
      <c r="B10230" s="4" t="s">
        <v>5</v>
      </c>
      <c r="C10230" s="4" t="s">
        <v>14</v>
      </c>
      <c r="D10230" s="4" t="s">
        <v>10</v>
      </c>
      <c r="E10230" s="4" t="s">
        <v>6</v>
      </c>
    </row>
    <row r="10231" spans="1:10">
      <c r="A10231" t="n">
        <v>79350</v>
      </c>
      <c r="B10231" s="57" t="n">
        <v>51</v>
      </c>
      <c r="C10231" s="7" t="n">
        <v>4</v>
      </c>
      <c r="D10231" s="7" t="n">
        <v>6</v>
      </c>
      <c r="E10231" s="7" t="s">
        <v>268</v>
      </c>
    </row>
    <row r="10232" spans="1:10">
      <c r="A10232" t="s">
        <v>4</v>
      </c>
      <c r="B10232" s="4" t="s">
        <v>5</v>
      </c>
      <c r="C10232" s="4" t="s">
        <v>10</v>
      </c>
    </row>
    <row r="10233" spans="1:10">
      <c r="A10233" t="n">
        <v>79364</v>
      </c>
      <c r="B10233" s="41" t="n">
        <v>16</v>
      </c>
      <c r="C10233" s="7" t="n">
        <v>0</v>
      </c>
    </row>
    <row r="10234" spans="1:10">
      <c r="A10234" t="s">
        <v>4</v>
      </c>
      <c r="B10234" s="4" t="s">
        <v>5</v>
      </c>
      <c r="C10234" s="4" t="s">
        <v>10</v>
      </c>
      <c r="D10234" s="4" t="s">
        <v>50</v>
      </c>
      <c r="E10234" s="4" t="s">
        <v>14</v>
      </c>
      <c r="F10234" s="4" t="s">
        <v>14</v>
      </c>
    </row>
    <row r="10235" spans="1:10">
      <c r="A10235" t="n">
        <v>79367</v>
      </c>
      <c r="B10235" s="58" t="n">
        <v>26</v>
      </c>
      <c r="C10235" s="7" t="n">
        <v>6</v>
      </c>
      <c r="D10235" s="7" t="s">
        <v>666</v>
      </c>
      <c r="E10235" s="7" t="n">
        <v>2</v>
      </c>
      <c r="F10235" s="7" t="n">
        <v>0</v>
      </c>
    </row>
    <row r="10236" spans="1:10">
      <c r="A10236" t="s">
        <v>4</v>
      </c>
      <c r="B10236" s="4" t="s">
        <v>5</v>
      </c>
    </row>
    <row r="10237" spans="1:10">
      <c r="A10237" t="n">
        <v>79439</v>
      </c>
      <c r="B10237" s="33" t="n">
        <v>28</v>
      </c>
    </row>
    <row r="10238" spans="1:10">
      <c r="A10238" t="s">
        <v>4</v>
      </c>
      <c r="B10238" s="4" t="s">
        <v>5</v>
      </c>
      <c r="C10238" s="4" t="s">
        <v>14</v>
      </c>
      <c r="D10238" s="34" t="s">
        <v>52</v>
      </c>
      <c r="E10238" s="4" t="s">
        <v>5</v>
      </c>
      <c r="F10238" s="4" t="s">
        <v>14</v>
      </c>
      <c r="G10238" s="4" t="s">
        <v>10</v>
      </c>
      <c r="H10238" s="34" t="s">
        <v>53</v>
      </c>
      <c r="I10238" s="4" t="s">
        <v>14</v>
      </c>
      <c r="J10238" s="4" t="s">
        <v>25</v>
      </c>
    </row>
    <row r="10239" spans="1:10">
      <c r="A10239" t="n">
        <v>79440</v>
      </c>
      <c r="B10239" s="12" t="n">
        <v>5</v>
      </c>
      <c r="C10239" s="7" t="n">
        <v>28</v>
      </c>
      <c r="D10239" s="34" t="s">
        <v>3</v>
      </c>
      <c r="E10239" s="35" t="n">
        <v>64</v>
      </c>
      <c r="F10239" s="7" t="n">
        <v>5</v>
      </c>
      <c r="G10239" s="7" t="n">
        <v>9</v>
      </c>
      <c r="H10239" s="34" t="s">
        <v>3</v>
      </c>
      <c r="I10239" s="7" t="n">
        <v>1</v>
      </c>
      <c r="J10239" s="13" t="n">
        <f t="normal" ca="1">A10251</f>
        <v>0</v>
      </c>
    </row>
    <row r="10240" spans="1:10">
      <c r="A10240" t="s">
        <v>4</v>
      </c>
      <c r="B10240" s="4" t="s">
        <v>5</v>
      </c>
      <c r="C10240" s="4" t="s">
        <v>14</v>
      </c>
      <c r="D10240" s="4" t="s">
        <v>10</v>
      </c>
      <c r="E10240" s="4" t="s">
        <v>10</v>
      </c>
      <c r="F10240" s="4" t="s">
        <v>14</v>
      </c>
    </row>
    <row r="10241" spans="1:10">
      <c r="A10241" t="n">
        <v>79451</v>
      </c>
      <c r="B10241" s="31" t="n">
        <v>25</v>
      </c>
      <c r="C10241" s="7" t="n">
        <v>1</v>
      </c>
      <c r="D10241" s="7" t="n">
        <v>160</v>
      </c>
      <c r="E10241" s="7" t="n">
        <v>350</v>
      </c>
      <c r="F10241" s="7" t="n">
        <v>1</v>
      </c>
    </row>
    <row r="10242" spans="1:10">
      <c r="A10242" t="s">
        <v>4</v>
      </c>
      <c r="B10242" s="4" t="s">
        <v>5</v>
      </c>
      <c r="C10242" s="4" t="s">
        <v>14</v>
      </c>
      <c r="D10242" s="4" t="s">
        <v>10</v>
      </c>
      <c r="E10242" s="4" t="s">
        <v>6</v>
      </c>
    </row>
    <row r="10243" spans="1:10">
      <c r="A10243" t="n">
        <v>79458</v>
      </c>
      <c r="B10243" s="57" t="n">
        <v>51</v>
      </c>
      <c r="C10243" s="7" t="n">
        <v>4</v>
      </c>
      <c r="D10243" s="7" t="n">
        <v>9</v>
      </c>
      <c r="E10243" s="7" t="s">
        <v>327</v>
      </c>
    </row>
    <row r="10244" spans="1:10">
      <c r="A10244" t="s">
        <v>4</v>
      </c>
      <c r="B10244" s="4" t="s">
        <v>5</v>
      </c>
      <c r="C10244" s="4" t="s">
        <v>10</v>
      </c>
    </row>
    <row r="10245" spans="1:10">
      <c r="A10245" t="n">
        <v>79472</v>
      </c>
      <c r="B10245" s="41" t="n">
        <v>16</v>
      </c>
      <c r="C10245" s="7" t="n">
        <v>0</v>
      </c>
    </row>
    <row r="10246" spans="1:10">
      <c r="A10246" t="s">
        <v>4</v>
      </c>
      <c r="B10246" s="4" t="s">
        <v>5</v>
      </c>
      <c r="C10246" s="4" t="s">
        <v>10</v>
      </c>
      <c r="D10246" s="4" t="s">
        <v>50</v>
      </c>
      <c r="E10246" s="4" t="s">
        <v>14</v>
      </c>
      <c r="F10246" s="4" t="s">
        <v>14</v>
      </c>
    </row>
    <row r="10247" spans="1:10">
      <c r="A10247" t="n">
        <v>79475</v>
      </c>
      <c r="B10247" s="58" t="n">
        <v>26</v>
      </c>
      <c r="C10247" s="7" t="n">
        <v>9</v>
      </c>
      <c r="D10247" s="7" t="s">
        <v>667</v>
      </c>
      <c r="E10247" s="7" t="n">
        <v>2</v>
      </c>
      <c r="F10247" s="7" t="n">
        <v>0</v>
      </c>
    </row>
    <row r="10248" spans="1:10">
      <c r="A10248" t="s">
        <v>4</v>
      </c>
      <c r="B10248" s="4" t="s">
        <v>5</v>
      </c>
    </row>
    <row r="10249" spans="1:10">
      <c r="A10249" t="n">
        <v>79534</v>
      </c>
      <c r="B10249" s="33" t="n">
        <v>28</v>
      </c>
    </row>
    <row r="10250" spans="1:10">
      <c r="A10250" t="s">
        <v>4</v>
      </c>
      <c r="B10250" s="4" t="s">
        <v>5</v>
      </c>
      <c r="C10250" s="4" t="s">
        <v>14</v>
      </c>
      <c r="D10250" s="4" t="s">
        <v>10</v>
      </c>
      <c r="E10250" s="4" t="s">
        <v>10</v>
      </c>
      <c r="F10250" s="4" t="s">
        <v>14</v>
      </c>
    </row>
    <row r="10251" spans="1:10">
      <c r="A10251" t="n">
        <v>79535</v>
      </c>
      <c r="B10251" s="31" t="n">
        <v>25</v>
      </c>
      <c r="C10251" s="7" t="n">
        <v>1</v>
      </c>
      <c r="D10251" s="7" t="n">
        <v>160</v>
      </c>
      <c r="E10251" s="7" t="n">
        <v>570</v>
      </c>
      <c r="F10251" s="7" t="n">
        <v>1</v>
      </c>
    </row>
    <row r="10252" spans="1:10">
      <c r="A10252" t="s">
        <v>4</v>
      </c>
      <c r="B10252" s="4" t="s">
        <v>5</v>
      </c>
      <c r="C10252" s="4" t="s">
        <v>14</v>
      </c>
      <c r="D10252" s="4" t="s">
        <v>10</v>
      </c>
      <c r="E10252" s="4" t="s">
        <v>6</v>
      </c>
    </row>
    <row r="10253" spans="1:10">
      <c r="A10253" t="n">
        <v>79542</v>
      </c>
      <c r="B10253" s="57" t="n">
        <v>51</v>
      </c>
      <c r="C10253" s="7" t="n">
        <v>4</v>
      </c>
      <c r="D10253" s="7" t="n">
        <v>0</v>
      </c>
      <c r="E10253" s="7" t="s">
        <v>327</v>
      </c>
    </row>
    <row r="10254" spans="1:10">
      <c r="A10254" t="s">
        <v>4</v>
      </c>
      <c r="B10254" s="4" t="s">
        <v>5</v>
      </c>
      <c r="C10254" s="4" t="s">
        <v>10</v>
      </c>
    </row>
    <row r="10255" spans="1:10">
      <c r="A10255" t="n">
        <v>79556</v>
      </c>
      <c r="B10255" s="41" t="n">
        <v>16</v>
      </c>
      <c r="C10255" s="7" t="n">
        <v>0</v>
      </c>
    </row>
    <row r="10256" spans="1:10">
      <c r="A10256" t="s">
        <v>4</v>
      </c>
      <c r="B10256" s="4" t="s">
        <v>5</v>
      </c>
      <c r="C10256" s="4" t="s">
        <v>10</v>
      </c>
      <c r="D10256" s="4" t="s">
        <v>50</v>
      </c>
      <c r="E10256" s="4" t="s">
        <v>14</v>
      </c>
      <c r="F10256" s="4" t="s">
        <v>14</v>
      </c>
      <c r="G10256" s="4" t="s">
        <v>50</v>
      </c>
      <c r="H10256" s="4" t="s">
        <v>14</v>
      </c>
      <c r="I10256" s="4" t="s">
        <v>14</v>
      </c>
    </row>
    <row r="10257" spans="1:9">
      <c r="A10257" t="n">
        <v>79559</v>
      </c>
      <c r="B10257" s="58" t="n">
        <v>26</v>
      </c>
      <c r="C10257" s="7" t="n">
        <v>0</v>
      </c>
      <c r="D10257" s="7" t="s">
        <v>668</v>
      </c>
      <c r="E10257" s="7" t="n">
        <v>2</v>
      </c>
      <c r="F10257" s="7" t="n">
        <v>3</v>
      </c>
      <c r="G10257" s="7" t="s">
        <v>669</v>
      </c>
      <c r="H10257" s="7" t="n">
        <v>2</v>
      </c>
      <c r="I10257" s="7" t="n">
        <v>0</v>
      </c>
    </row>
    <row r="10258" spans="1:9">
      <c r="A10258" t="s">
        <v>4</v>
      </c>
      <c r="B10258" s="4" t="s">
        <v>5</v>
      </c>
    </row>
    <row r="10259" spans="1:9">
      <c r="A10259" t="n">
        <v>79734</v>
      </c>
      <c r="B10259" s="33" t="n">
        <v>28</v>
      </c>
    </row>
    <row r="10260" spans="1:9">
      <c r="A10260" t="s">
        <v>4</v>
      </c>
      <c r="B10260" s="4" t="s">
        <v>5</v>
      </c>
      <c r="C10260" s="4" t="s">
        <v>14</v>
      </c>
      <c r="D10260" s="34" t="s">
        <v>52</v>
      </c>
      <c r="E10260" s="4" t="s">
        <v>5</v>
      </c>
      <c r="F10260" s="4" t="s">
        <v>14</v>
      </c>
      <c r="G10260" s="4" t="s">
        <v>10</v>
      </c>
      <c r="H10260" s="34" t="s">
        <v>53</v>
      </c>
      <c r="I10260" s="4" t="s">
        <v>14</v>
      </c>
      <c r="J10260" s="4" t="s">
        <v>25</v>
      </c>
    </row>
    <row r="10261" spans="1:9">
      <c r="A10261" t="n">
        <v>79735</v>
      </c>
      <c r="B10261" s="12" t="n">
        <v>5</v>
      </c>
      <c r="C10261" s="7" t="n">
        <v>28</v>
      </c>
      <c r="D10261" s="34" t="s">
        <v>3</v>
      </c>
      <c r="E10261" s="35" t="n">
        <v>64</v>
      </c>
      <c r="F10261" s="7" t="n">
        <v>5</v>
      </c>
      <c r="G10261" s="7" t="n">
        <v>11</v>
      </c>
      <c r="H10261" s="34" t="s">
        <v>3</v>
      </c>
      <c r="I10261" s="7" t="n">
        <v>1</v>
      </c>
      <c r="J10261" s="13" t="n">
        <f t="normal" ca="1">A10275</f>
        <v>0</v>
      </c>
    </row>
    <row r="10262" spans="1:9">
      <c r="A10262" t="s">
        <v>4</v>
      </c>
      <c r="B10262" s="4" t="s">
        <v>5</v>
      </c>
      <c r="C10262" s="4" t="s">
        <v>14</v>
      </c>
      <c r="D10262" s="4" t="s">
        <v>10</v>
      </c>
      <c r="E10262" s="4" t="s">
        <v>10</v>
      </c>
      <c r="F10262" s="4" t="s">
        <v>14</v>
      </c>
    </row>
    <row r="10263" spans="1:9">
      <c r="A10263" t="n">
        <v>79746</v>
      </c>
      <c r="B10263" s="31" t="n">
        <v>25</v>
      </c>
      <c r="C10263" s="7" t="n">
        <v>1</v>
      </c>
      <c r="D10263" s="7" t="n">
        <v>260</v>
      </c>
      <c r="E10263" s="7" t="n">
        <v>280</v>
      </c>
      <c r="F10263" s="7" t="n">
        <v>1</v>
      </c>
    </row>
    <row r="10264" spans="1:9">
      <c r="A10264" t="s">
        <v>4</v>
      </c>
      <c r="B10264" s="4" t="s">
        <v>5</v>
      </c>
      <c r="C10264" s="4" t="s">
        <v>14</v>
      </c>
      <c r="D10264" s="4" t="s">
        <v>10</v>
      </c>
      <c r="E10264" s="4" t="s">
        <v>6</v>
      </c>
    </row>
    <row r="10265" spans="1:9">
      <c r="A10265" t="n">
        <v>79753</v>
      </c>
      <c r="B10265" s="57" t="n">
        <v>51</v>
      </c>
      <c r="C10265" s="7" t="n">
        <v>4</v>
      </c>
      <c r="D10265" s="7" t="n">
        <v>11</v>
      </c>
      <c r="E10265" s="7" t="s">
        <v>147</v>
      </c>
    </row>
    <row r="10266" spans="1:9">
      <c r="A10266" t="s">
        <v>4</v>
      </c>
      <c r="B10266" s="4" t="s">
        <v>5</v>
      </c>
      <c r="C10266" s="4" t="s">
        <v>10</v>
      </c>
    </row>
    <row r="10267" spans="1:9">
      <c r="A10267" t="n">
        <v>79766</v>
      </c>
      <c r="B10267" s="41" t="n">
        <v>16</v>
      </c>
      <c r="C10267" s="7" t="n">
        <v>0</v>
      </c>
    </row>
    <row r="10268" spans="1:9">
      <c r="A10268" t="s">
        <v>4</v>
      </c>
      <c r="B10268" s="4" t="s">
        <v>5</v>
      </c>
      <c r="C10268" s="4" t="s">
        <v>10</v>
      </c>
      <c r="D10268" s="4" t="s">
        <v>50</v>
      </c>
      <c r="E10268" s="4" t="s">
        <v>14</v>
      </c>
      <c r="F10268" s="4" t="s">
        <v>14</v>
      </c>
    </row>
    <row r="10269" spans="1:9">
      <c r="A10269" t="n">
        <v>79769</v>
      </c>
      <c r="B10269" s="58" t="n">
        <v>26</v>
      </c>
      <c r="C10269" s="7" t="n">
        <v>11</v>
      </c>
      <c r="D10269" s="7" t="s">
        <v>670</v>
      </c>
      <c r="E10269" s="7" t="n">
        <v>2</v>
      </c>
      <c r="F10269" s="7" t="n">
        <v>0</v>
      </c>
    </row>
    <row r="10270" spans="1:9">
      <c r="A10270" t="s">
        <v>4</v>
      </c>
      <c r="B10270" s="4" t="s">
        <v>5</v>
      </c>
    </row>
    <row r="10271" spans="1:9">
      <c r="A10271" t="n">
        <v>79866</v>
      </c>
      <c r="B10271" s="33" t="n">
        <v>28</v>
      </c>
    </row>
    <row r="10272" spans="1:9">
      <c r="A10272" t="s">
        <v>4</v>
      </c>
      <c r="B10272" s="4" t="s">
        <v>5</v>
      </c>
      <c r="C10272" s="4" t="s">
        <v>25</v>
      </c>
    </row>
    <row r="10273" spans="1:10">
      <c r="A10273" t="n">
        <v>79867</v>
      </c>
      <c r="B10273" s="20" t="n">
        <v>3</v>
      </c>
      <c r="C10273" s="13" t="n">
        <f t="normal" ca="1">A10285</f>
        <v>0</v>
      </c>
    </row>
    <row r="10274" spans="1:10">
      <c r="A10274" t="s">
        <v>4</v>
      </c>
      <c r="B10274" s="4" t="s">
        <v>5</v>
      </c>
      <c r="C10274" s="4" t="s">
        <v>14</v>
      </c>
      <c r="D10274" s="4" t="s">
        <v>10</v>
      </c>
      <c r="E10274" s="4" t="s">
        <v>10</v>
      </c>
      <c r="F10274" s="4" t="s">
        <v>14</v>
      </c>
    </row>
    <row r="10275" spans="1:10">
      <c r="A10275" t="n">
        <v>79872</v>
      </c>
      <c r="B10275" s="31" t="n">
        <v>25</v>
      </c>
      <c r="C10275" s="7" t="n">
        <v>1</v>
      </c>
      <c r="D10275" s="7" t="n">
        <v>260</v>
      </c>
      <c r="E10275" s="7" t="n">
        <v>640</v>
      </c>
      <c r="F10275" s="7" t="n">
        <v>1</v>
      </c>
    </row>
    <row r="10276" spans="1:10">
      <c r="A10276" t="s">
        <v>4</v>
      </c>
      <c r="B10276" s="4" t="s">
        <v>5</v>
      </c>
      <c r="C10276" s="4" t="s">
        <v>14</v>
      </c>
      <c r="D10276" s="4" t="s">
        <v>10</v>
      </c>
      <c r="E10276" s="4" t="s">
        <v>6</v>
      </c>
    </row>
    <row r="10277" spans="1:10">
      <c r="A10277" t="n">
        <v>79879</v>
      </c>
      <c r="B10277" s="57" t="n">
        <v>51</v>
      </c>
      <c r="C10277" s="7" t="n">
        <v>4</v>
      </c>
      <c r="D10277" s="7" t="n">
        <v>8</v>
      </c>
      <c r="E10277" s="7" t="s">
        <v>76</v>
      </c>
    </row>
    <row r="10278" spans="1:10">
      <c r="A10278" t="s">
        <v>4</v>
      </c>
      <c r="B10278" s="4" t="s">
        <v>5</v>
      </c>
      <c r="C10278" s="4" t="s">
        <v>10</v>
      </c>
    </row>
    <row r="10279" spans="1:10">
      <c r="A10279" t="n">
        <v>79892</v>
      </c>
      <c r="B10279" s="41" t="n">
        <v>16</v>
      </c>
      <c r="C10279" s="7" t="n">
        <v>0</v>
      </c>
    </row>
    <row r="10280" spans="1:10">
      <c r="A10280" t="s">
        <v>4</v>
      </c>
      <c r="B10280" s="4" t="s">
        <v>5</v>
      </c>
      <c r="C10280" s="4" t="s">
        <v>10</v>
      </c>
      <c r="D10280" s="4" t="s">
        <v>50</v>
      </c>
      <c r="E10280" s="4" t="s">
        <v>14</v>
      </c>
      <c r="F10280" s="4" t="s">
        <v>14</v>
      </c>
    </row>
    <row r="10281" spans="1:10">
      <c r="A10281" t="n">
        <v>79895</v>
      </c>
      <c r="B10281" s="58" t="n">
        <v>26</v>
      </c>
      <c r="C10281" s="7" t="n">
        <v>8</v>
      </c>
      <c r="D10281" s="7" t="s">
        <v>671</v>
      </c>
      <c r="E10281" s="7" t="n">
        <v>2</v>
      </c>
      <c r="F10281" s="7" t="n">
        <v>0</v>
      </c>
    </row>
    <row r="10282" spans="1:10">
      <c r="A10282" t="s">
        <v>4</v>
      </c>
      <c r="B10282" s="4" t="s">
        <v>5</v>
      </c>
    </row>
    <row r="10283" spans="1:10">
      <c r="A10283" t="n">
        <v>79936</v>
      </c>
      <c r="B10283" s="33" t="n">
        <v>28</v>
      </c>
    </row>
    <row r="10284" spans="1:10">
      <c r="A10284" t="s">
        <v>4</v>
      </c>
      <c r="B10284" s="4" t="s">
        <v>5</v>
      </c>
      <c r="C10284" s="4" t="s">
        <v>14</v>
      </c>
      <c r="D10284" s="4" t="s">
        <v>10</v>
      </c>
      <c r="E10284" s="4" t="s">
        <v>24</v>
      </c>
    </row>
    <row r="10285" spans="1:10">
      <c r="A10285" t="n">
        <v>79937</v>
      </c>
      <c r="B10285" s="37" t="n">
        <v>58</v>
      </c>
      <c r="C10285" s="7" t="n">
        <v>0</v>
      </c>
      <c r="D10285" s="7" t="n">
        <v>1000</v>
      </c>
      <c r="E10285" s="7" t="n">
        <v>1</v>
      </c>
    </row>
    <row r="10286" spans="1:10">
      <c r="A10286" t="s">
        <v>4</v>
      </c>
      <c r="B10286" s="4" t="s">
        <v>5</v>
      </c>
      <c r="C10286" s="4" t="s">
        <v>14</v>
      </c>
      <c r="D10286" s="4" t="s">
        <v>10</v>
      </c>
    </row>
    <row r="10287" spans="1:10">
      <c r="A10287" t="n">
        <v>79945</v>
      </c>
      <c r="B10287" s="37" t="n">
        <v>58</v>
      </c>
      <c r="C10287" s="7" t="n">
        <v>255</v>
      </c>
      <c r="D10287" s="7" t="n">
        <v>0</v>
      </c>
    </row>
    <row r="10288" spans="1:10">
      <c r="A10288" t="s">
        <v>4</v>
      </c>
      <c r="B10288" s="4" t="s">
        <v>5</v>
      </c>
      <c r="C10288" s="4" t="s">
        <v>10</v>
      </c>
    </row>
    <row r="10289" spans="1:6">
      <c r="A10289" t="n">
        <v>79949</v>
      </c>
      <c r="B10289" s="41" t="n">
        <v>16</v>
      </c>
      <c r="C10289" s="7" t="n">
        <v>1500</v>
      </c>
    </row>
    <row r="10290" spans="1:6">
      <c r="A10290" t="s">
        <v>4</v>
      </c>
      <c r="B10290" s="4" t="s">
        <v>5</v>
      </c>
      <c r="C10290" s="4" t="s">
        <v>14</v>
      </c>
      <c r="D10290" s="34" t="s">
        <v>52</v>
      </c>
      <c r="E10290" s="4" t="s">
        <v>5</v>
      </c>
      <c r="F10290" s="4" t="s">
        <v>14</v>
      </c>
      <c r="G10290" s="4" t="s">
        <v>10</v>
      </c>
      <c r="H10290" s="34" t="s">
        <v>53</v>
      </c>
      <c r="I10290" s="4" t="s">
        <v>14</v>
      </c>
      <c r="J10290" s="4" t="s">
        <v>25</v>
      </c>
    </row>
    <row r="10291" spans="1:6">
      <c r="A10291" t="n">
        <v>79952</v>
      </c>
      <c r="B10291" s="12" t="n">
        <v>5</v>
      </c>
      <c r="C10291" s="7" t="n">
        <v>28</v>
      </c>
      <c r="D10291" s="34" t="s">
        <v>3</v>
      </c>
      <c r="E10291" s="35" t="n">
        <v>64</v>
      </c>
      <c r="F10291" s="7" t="n">
        <v>5</v>
      </c>
      <c r="G10291" s="7" t="n">
        <v>5</v>
      </c>
      <c r="H10291" s="34" t="s">
        <v>3</v>
      </c>
      <c r="I10291" s="7" t="n">
        <v>1</v>
      </c>
      <c r="J10291" s="13" t="n">
        <f t="normal" ca="1">A10309</f>
        <v>0</v>
      </c>
    </row>
    <row r="10292" spans="1:6">
      <c r="A10292" t="s">
        <v>4</v>
      </c>
      <c r="B10292" s="4" t="s">
        <v>5</v>
      </c>
      <c r="C10292" s="4" t="s">
        <v>10</v>
      </c>
      <c r="D10292" s="4" t="s">
        <v>14</v>
      </c>
      <c r="E10292" s="4" t="s">
        <v>24</v>
      </c>
      <c r="F10292" s="4" t="s">
        <v>10</v>
      </c>
    </row>
    <row r="10293" spans="1:6">
      <c r="A10293" t="n">
        <v>79963</v>
      </c>
      <c r="B10293" s="54" t="n">
        <v>59</v>
      </c>
      <c r="C10293" s="7" t="n">
        <v>5</v>
      </c>
      <c r="D10293" s="7" t="n">
        <v>13</v>
      </c>
      <c r="E10293" s="7" t="n">
        <v>0.100000001490116</v>
      </c>
      <c r="F10293" s="7" t="n">
        <v>4</v>
      </c>
    </row>
    <row r="10294" spans="1:6">
      <c r="A10294" t="s">
        <v>4</v>
      </c>
      <c r="B10294" s="4" t="s">
        <v>5</v>
      </c>
      <c r="C10294" s="4" t="s">
        <v>14</v>
      </c>
      <c r="D10294" s="4" t="s">
        <v>10</v>
      </c>
      <c r="E10294" s="4" t="s">
        <v>10</v>
      </c>
      <c r="F10294" s="4" t="s">
        <v>14</v>
      </c>
    </row>
    <row r="10295" spans="1:6">
      <c r="A10295" t="n">
        <v>79973</v>
      </c>
      <c r="B10295" s="31" t="n">
        <v>25</v>
      </c>
      <c r="C10295" s="7" t="n">
        <v>1</v>
      </c>
      <c r="D10295" s="7" t="n">
        <v>65535</v>
      </c>
      <c r="E10295" s="7" t="n">
        <v>500</v>
      </c>
      <c r="F10295" s="7" t="n">
        <v>5</v>
      </c>
    </row>
    <row r="10296" spans="1:6">
      <c r="A10296" t="s">
        <v>4</v>
      </c>
      <c r="B10296" s="4" t="s">
        <v>5</v>
      </c>
      <c r="C10296" s="4" t="s">
        <v>14</v>
      </c>
      <c r="D10296" s="4" t="s">
        <v>10</v>
      </c>
      <c r="E10296" s="4" t="s">
        <v>6</v>
      </c>
    </row>
    <row r="10297" spans="1:6">
      <c r="A10297" t="n">
        <v>79980</v>
      </c>
      <c r="B10297" s="57" t="n">
        <v>51</v>
      </c>
      <c r="C10297" s="7" t="n">
        <v>4</v>
      </c>
      <c r="D10297" s="7" t="n">
        <v>5</v>
      </c>
      <c r="E10297" s="7" t="s">
        <v>196</v>
      </c>
    </row>
    <row r="10298" spans="1:6">
      <c r="A10298" t="s">
        <v>4</v>
      </c>
      <c r="B10298" s="4" t="s">
        <v>5</v>
      </c>
      <c r="C10298" s="4" t="s">
        <v>10</v>
      </c>
    </row>
    <row r="10299" spans="1:6">
      <c r="A10299" t="n">
        <v>79994</v>
      </c>
      <c r="B10299" s="41" t="n">
        <v>16</v>
      </c>
      <c r="C10299" s="7" t="n">
        <v>0</v>
      </c>
    </row>
    <row r="10300" spans="1:6">
      <c r="A10300" t="s">
        <v>4</v>
      </c>
      <c r="B10300" s="4" t="s">
        <v>5</v>
      </c>
      <c r="C10300" s="4" t="s">
        <v>10</v>
      </c>
      <c r="D10300" s="4" t="s">
        <v>50</v>
      </c>
      <c r="E10300" s="4" t="s">
        <v>14</v>
      </c>
      <c r="F10300" s="4" t="s">
        <v>14</v>
      </c>
      <c r="G10300" s="4" t="s">
        <v>50</v>
      </c>
      <c r="H10300" s="4" t="s">
        <v>14</v>
      </c>
      <c r="I10300" s="4" t="s">
        <v>14</v>
      </c>
      <c r="J10300" s="4" t="s">
        <v>50</v>
      </c>
      <c r="K10300" s="4" t="s">
        <v>14</v>
      </c>
      <c r="L10300" s="4" t="s">
        <v>14</v>
      </c>
    </row>
    <row r="10301" spans="1:6">
      <c r="A10301" t="n">
        <v>79997</v>
      </c>
      <c r="B10301" s="58" t="n">
        <v>26</v>
      </c>
      <c r="C10301" s="7" t="n">
        <v>5</v>
      </c>
      <c r="D10301" s="7" t="s">
        <v>672</v>
      </c>
      <c r="E10301" s="7" t="n">
        <v>2</v>
      </c>
      <c r="F10301" s="7" t="n">
        <v>3</v>
      </c>
      <c r="G10301" s="7" t="s">
        <v>673</v>
      </c>
      <c r="H10301" s="7" t="n">
        <v>2</v>
      </c>
      <c r="I10301" s="7" t="n">
        <v>3</v>
      </c>
      <c r="J10301" s="7" t="s">
        <v>674</v>
      </c>
      <c r="K10301" s="7" t="n">
        <v>2</v>
      </c>
      <c r="L10301" s="7" t="n">
        <v>0</v>
      </c>
    </row>
    <row r="10302" spans="1:6">
      <c r="A10302" t="s">
        <v>4</v>
      </c>
      <c r="B10302" s="4" t="s">
        <v>5</v>
      </c>
    </row>
    <row r="10303" spans="1:6">
      <c r="A10303" t="n">
        <v>80116</v>
      </c>
      <c r="B10303" s="33" t="n">
        <v>28</v>
      </c>
    </row>
    <row r="10304" spans="1:6">
      <c r="A10304" t="s">
        <v>4</v>
      </c>
      <c r="B10304" s="4" t="s">
        <v>5</v>
      </c>
      <c r="C10304" s="4" t="s">
        <v>10</v>
      </c>
      <c r="D10304" s="4" t="s">
        <v>14</v>
      </c>
    </row>
    <row r="10305" spans="1:12">
      <c r="A10305" t="n">
        <v>80117</v>
      </c>
      <c r="B10305" s="69" t="n">
        <v>89</v>
      </c>
      <c r="C10305" s="7" t="n">
        <v>65533</v>
      </c>
      <c r="D10305" s="7" t="n">
        <v>1</v>
      </c>
    </row>
    <row r="10306" spans="1:12">
      <c r="A10306" t="s">
        <v>4</v>
      </c>
      <c r="B10306" s="4" t="s">
        <v>5</v>
      </c>
      <c r="C10306" s="4" t="s">
        <v>25</v>
      </c>
    </row>
    <row r="10307" spans="1:12">
      <c r="A10307" t="n">
        <v>80121</v>
      </c>
      <c r="B10307" s="20" t="n">
        <v>3</v>
      </c>
      <c r="C10307" s="13" t="n">
        <f t="normal" ca="1">A10323</f>
        <v>0</v>
      </c>
    </row>
    <row r="10308" spans="1:12">
      <c r="A10308" t="s">
        <v>4</v>
      </c>
      <c r="B10308" s="4" t="s">
        <v>5</v>
      </c>
      <c r="C10308" s="4" t="s">
        <v>10</v>
      </c>
      <c r="D10308" s="4" t="s">
        <v>14</v>
      </c>
      <c r="E10308" s="4" t="s">
        <v>24</v>
      </c>
      <c r="F10308" s="4" t="s">
        <v>10</v>
      </c>
    </row>
    <row r="10309" spans="1:12">
      <c r="A10309" t="n">
        <v>80126</v>
      </c>
      <c r="B10309" s="54" t="n">
        <v>59</v>
      </c>
      <c r="C10309" s="7" t="n">
        <v>0</v>
      </c>
      <c r="D10309" s="7" t="n">
        <v>13</v>
      </c>
      <c r="E10309" s="7" t="n">
        <v>0.100000001490116</v>
      </c>
      <c r="F10309" s="7" t="n">
        <v>4</v>
      </c>
    </row>
    <row r="10310" spans="1:12">
      <c r="A10310" t="s">
        <v>4</v>
      </c>
      <c r="B10310" s="4" t="s">
        <v>5</v>
      </c>
      <c r="C10310" s="4" t="s">
        <v>14</v>
      </c>
      <c r="D10310" s="4" t="s">
        <v>10</v>
      </c>
      <c r="E10310" s="4" t="s">
        <v>10</v>
      </c>
      <c r="F10310" s="4" t="s">
        <v>14</v>
      </c>
    </row>
    <row r="10311" spans="1:12">
      <c r="A10311" t="n">
        <v>80136</v>
      </c>
      <c r="B10311" s="31" t="n">
        <v>25</v>
      </c>
      <c r="C10311" s="7" t="n">
        <v>1</v>
      </c>
      <c r="D10311" s="7" t="n">
        <v>160</v>
      </c>
      <c r="E10311" s="7" t="n">
        <v>570</v>
      </c>
      <c r="F10311" s="7" t="n">
        <v>1</v>
      </c>
    </row>
    <row r="10312" spans="1:12">
      <c r="A10312" t="s">
        <v>4</v>
      </c>
      <c r="B10312" s="4" t="s">
        <v>5</v>
      </c>
      <c r="C10312" s="4" t="s">
        <v>14</v>
      </c>
      <c r="D10312" s="4" t="s">
        <v>10</v>
      </c>
      <c r="E10312" s="4" t="s">
        <v>6</v>
      </c>
    </row>
    <row r="10313" spans="1:12">
      <c r="A10313" t="n">
        <v>80143</v>
      </c>
      <c r="B10313" s="57" t="n">
        <v>51</v>
      </c>
      <c r="C10313" s="7" t="n">
        <v>4</v>
      </c>
      <c r="D10313" s="7" t="n">
        <v>0</v>
      </c>
      <c r="E10313" s="7" t="s">
        <v>78</v>
      </c>
    </row>
    <row r="10314" spans="1:12">
      <c r="A10314" t="s">
        <v>4</v>
      </c>
      <c r="B10314" s="4" t="s">
        <v>5</v>
      </c>
      <c r="C10314" s="4" t="s">
        <v>10</v>
      </c>
    </row>
    <row r="10315" spans="1:12">
      <c r="A10315" t="n">
        <v>80157</v>
      </c>
      <c r="B10315" s="41" t="n">
        <v>16</v>
      </c>
      <c r="C10315" s="7" t="n">
        <v>0</v>
      </c>
    </row>
    <row r="10316" spans="1:12">
      <c r="A10316" t="s">
        <v>4</v>
      </c>
      <c r="B10316" s="4" t="s">
        <v>5</v>
      </c>
      <c r="C10316" s="4" t="s">
        <v>10</v>
      </c>
      <c r="D10316" s="4" t="s">
        <v>50</v>
      </c>
      <c r="E10316" s="4" t="s">
        <v>14</v>
      </c>
      <c r="F10316" s="4" t="s">
        <v>14</v>
      </c>
      <c r="G10316" s="4" t="s">
        <v>50</v>
      </c>
      <c r="H10316" s="4" t="s">
        <v>14</v>
      </c>
      <c r="I10316" s="4" t="s">
        <v>14</v>
      </c>
      <c r="J10316" s="4" t="s">
        <v>50</v>
      </c>
      <c r="K10316" s="4" t="s">
        <v>14</v>
      </c>
      <c r="L10316" s="4" t="s">
        <v>14</v>
      </c>
    </row>
    <row r="10317" spans="1:12">
      <c r="A10317" t="n">
        <v>80160</v>
      </c>
      <c r="B10317" s="58" t="n">
        <v>26</v>
      </c>
      <c r="C10317" s="7" t="n">
        <v>0</v>
      </c>
      <c r="D10317" s="7" t="s">
        <v>675</v>
      </c>
      <c r="E10317" s="7" t="n">
        <v>2</v>
      </c>
      <c r="F10317" s="7" t="n">
        <v>3</v>
      </c>
      <c r="G10317" s="7" t="s">
        <v>676</v>
      </c>
      <c r="H10317" s="7" t="n">
        <v>2</v>
      </c>
      <c r="I10317" s="7" t="n">
        <v>3</v>
      </c>
      <c r="J10317" s="7" t="s">
        <v>674</v>
      </c>
      <c r="K10317" s="7" t="n">
        <v>2</v>
      </c>
      <c r="L10317" s="7" t="n">
        <v>0</v>
      </c>
    </row>
    <row r="10318" spans="1:12">
      <c r="A10318" t="s">
        <v>4</v>
      </c>
      <c r="B10318" s="4" t="s">
        <v>5</v>
      </c>
    </row>
    <row r="10319" spans="1:12">
      <c r="A10319" t="n">
        <v>80270</v>
      </c>
      <c r="B10319" s="33" t="n">
        <v>28</v>
      </c>
    </row>
    <row r="10320" spans="1:12">
      <c r="A10320" t="s">
        <v>4</v>
      </c>
      <c r="B10320" s="4" t="s">
        <v>5</v>
      </c>
      <c r="C10320" s="4" t="s">
        <v>10</v>
      </c>
      <c r="D10320" s="4" t="s">
        <v>14</v>
      </c>
    </row>
    <row r="10321" spans="1:12">
      <c r="A10321" t="n">
        <v>80271</v>
      </c>
      <c r="B10321" s="69" t="n">
        <v>89</v>
      </c>
      <c r="C10321" s="7" t="n">
        <v>65533</v>
      </c>
      <c r="D10321" s="7" t="n">
        <v>1</v>
      </c>
    </row>
    <row r="10322" spans="1:12">
      <c r="A10322" t="s">
        <v>4</v>
      </c>
      <c r="B10322" s="4" t="s">
        <v>5</v>
      </c>
      <c r="C10322" s="4" t="s">
        <v>14</v>
      </c>
      <c r="D10322" s="4" t="s">
        <v>10</v>
      </c>
      <c r="E10322" s="4" t="s">
        <v>10</v>
      </c>
      <c r="F10322" s="4" t="s">
        <v>14</v>
      </c>
    </row>
    <row r="10323" spans="1:12">
      <c r="A10323" t="n">
        <v>80275</v>
      </c>
      <c r="B10323" s="31" t="n">
        <v>25</v>
      </c>
      <c r="C10323" s="7" t="n">
        <v>1</v>
      </c>
      <c r="D10323" s="7" t="n">
        <v>65535</v>
      </c>
      <c r="E10323" s="7" t="n">
        <v>65535</v>
      </c>
      <c r="F10323" s="7" t="n">
        <v>0</v>
      </c>
    </row>
    <row r="10324" spans="1:12">
      <c r="A10324" t="s">
        <v>4</v>
      </c>
      <c r="B10324" s="4" t="s">
        <v>5</v>
      </c>
      <c r="C10324" s="4" t="s">
        <v>10</v>
      </c>
    </row>
    <row r="10325" spans="1:12">
      <c r="A10325" t="n">
        <v>80282</v>
      </c>
      <c r="B10325" s="41" t="n">
        <v>16</v>
      </c>
      <c r="C10325" s="7" t="n">
        <v>1500</v>
      </c>
    </row>
    <row r="10326" spans="1:12">
      <c r="A10326" t="s">
        <v>4</v>
      </c>
      <c r="B10326" s="4" t="s">
        <v>5</v>
      </c>
      <c r="C10326" s="4" t="s">
        <v>10</v>
      </c>
    </row>
    <row r="10327" spans="1:12">
      <c r="A10327" t="n">
        <v>80285</v>
      </c>
      <c r="B10327" s="18" t="n">
        <v>12</v>
      </c>
      <c r="C10327" s="7" t="n">
        <v>9482</v>
      </c>
    </row>
    <row r="10328" spans="1:12">
      <c r="A10328" t="s">
        <v>4</v>
      </c>
      <c r="B10328" s="4" t="s">
        <v>5</v>
      </c>
      <c r="C10328" s="4" t="s">
        <v>10</v>
      </c>
      <c r="D10328" s="4" t="s">
        <v>9</v>
      </c>
    </row>
    <row r="10329" spans="1:12">
      <c r="A10329" t="n">
        <v>80288</v>
      </c>
      <c r="B10329" s="79" t="n">
        <v>44</v>
      </c>
      <c r="C10329" s="7" t="n">
        <v>0</v>
      </c>
      <c r="D10329" s="7" t="n">
        <v>256</v>
      </c>
    </row>
    <row r="10330" spans="1:12">
      <c r="A10330" t="s">
        <v>4</v>
      </c>
      <c r="B10330" s="4" t="s">
        <v>5</v>
      </c>
      <c r="C10330" s="4" t="s">
        <v>10</v>
      </c>
      <c r="D10330" s="4" t="s">
        <v>9</v>
      </c>
    </row>
    <row r="10331" spans="1:12">
      <c r="A10331" t="n">
        <v>80295</v>
      </c>
      <c r="B10331" s="79" t="n">
        <v>44</v>
      </c>
      <c r="C10331" s="7" t="n">
        <v>8</v>
      </c>
      <c r="D10331" s="7" t="n">
        <v>256</v>
      </c>
    </row>
    <row r="10332" spans="1:12">
      <c r="A10332" t="s">
        <v>4</v>
      </c>
      <c r="B10332" s="4" t="s">
        <v>5</v>
      </c>
      <c r="C10332" s="4" t="s">
        <v>10</v>
      </c>
      <c r="D10332" s="4" t="s">
        <v>9</v>
      </c>
    </row>
    <row r="10333" spans="1:12">
      <c r="A10333" t="n">
        <v>80302</v>
      </c>
      <c r="B10333" s="79" t="n">
        <v>44</v>
      </c>
      <c r="C10333" s="7" t="n">
        <v>61491</v>
      </c>
      <c r="D10333" s="7" t="n">
        <v>256</v>
      </c>
    </row>
    <row r="10334" spans="1:12">
      <c r="A10334" t="s">
        <v>4</v>
      </c>
      <c r="B10334" s="4" t="s">
        <v>5</v>
      </c>
      <c r="C10334" s="4" t="s">
        <v>10</v>
      </c>
      <c r="D10334" s="4" t="s">
        <v>9</v>
      </c>
    </row>
    <row r="10335" spans="1:12">
      <c r="A10335" t="n">
        <v>80309</v>
      </c>
      <c r="B10335" s="79" t="n">
        <v>44</v>
      </c>
      <c r="C10335" s="7" t="n">
        <v>61492</v>
      </c>
      <c r="D10335" s="7" t="n">
        <v>256</v>
      </c>
    </row>
    <row r="10336" spans="1:12">
      <c r="A10336" t="s">
        <v>4</v>
      </c>
      <c r="B10336" s="4" t="s">
        <v>5</v>
      </c>
      <c r="C10336" s="4" t="s">
        <v>10</v>
      </c>
      <c r="D10336" s="4" t="s">
        <v>9</v>
      </c>
    </row>
    <row r="10337" spans="1:6">
      <c r="A10337" t="n">
        <v>80316</v>
      </c>
      <c r="B10337" s="79" t="n">
        <v>44</v>
      </c>
      <c r="C10337" s="7" t="n">
        <v>61493</v>
      </c>
      <c r="D10337" s="7" t="n">
        <v>256</v>
      </c>
    </row>
    <row r="10338" spans="1:6">
      <c r="A10338" t="s">
        <v>4</v>
      </c>
      <c r="B10338" s="4" t="s">
        <v>5</v>
      </c>
      <c r="C10338" s="4" t="s">
        <v>10</v>
      </c>
      <c r="D10338" s="4" t="s">
        <v>9</v>
      </c>
    </row>
    <row r="10339" spans="1:6">
      <c r="A10339" t="n">
        <v>80323</v>
      </c>
      <c r="B10339" s="79" t="n">
        <v>44</v>
      </c>
      <c r="C10339" s="7" t="n">
        <v>61494</v>
      </c>
      <c r="D10339" s="7" t="n">
        <v>256</v>
      </c>
    </row>
    <row r="10340" spans="1:6">
      <c r="A10340" t="s">
        <v>4</v>
      </c>
      <c r="B10340" s="4" t="s">
        <v>5</v>
      </c>
      <c r="C10340" s="4" t="s">
        <v>10</v>
      </c>
      <c r="D10340" s="4" t="s">
        <v>24</v>
      </c>
      <c r="E10340" s="4" t="s">
        <v>24</v>
      </c>
      <c r="F10340" s="4" t="s">
        <v>24</v>
      </c>
      <c r="G10340" s="4" t="s">
        <v>24</v>
      </c>
    </row>
    <row r="10341" spans="1:6">
      <c r="A10341" t="n">
        <v>80330</v>
      </c>
      <c r="B10341" s="51" t="n">
        <v>46</v>
      </c>
      <c r="C10341" s="7" t="n">
        <v>61440</v>
      </c>
      <c r="D10341" s="7" t="n">
        <v>48.7400016784668</v>
      </c>
      <c r="E10341" s="7" t="n">
        <v>-1.1599999666214</v>
      </c>
      <c r="F10341" s="7" t="n">
        <v>80.2600021362305</v>
      </c>
      <c r="G10341" s="7" t="n">
        <v>45.0999984741211</v>
      </c>
    </row>
    <row r="10342" spans="1:6">
      <c r="A10342" t="s">
        <v>4</v>
      </c>
      <c r="B10342" s="4" t="s">
        <v>5</v>
      </c>
      <c r="C10342" s="4" t="s">
        <v>14</v>
      </c>
      <c r="D10342" s="4" t="s">
        <v>14</v>
      </c>
      <c r="E10342" s="4" t="s">
        <v>24</v>
      </c>
      <c r="F10342" s="4" t="s">
        <v>24</v>
      </c>
      <c r="G10342" s="4" t="s">
        <v>24</v>
      </c>
      <c r="H10342" s="4" t="s">
        <v>10</v>
      </c>
      <c r="I10342" s="4" t="s">
        <v>14</v>
      </c>
    </row>
    <row r="10343" spans="1:6">
      <c r="A10343" t="n">
        <v>80349</v>
      </c>
      <c r="B10343" s="66" t="n">
        <v>45</v>
      </c>
      <c r="C10343" s="7" t="n">
        <v>4</v>
      </c>
      <c r="D10343" s="7" t="n">
        <v>3</v>
      </c>
      <c r="E10343" s="7" t="n">
        <v>0.439999997615814</v>
      </c>
      <c r="F10343" s="7" t="n">
        <v>238.619995117188</v>
      </c>
      <c r="G10343" s="7" t="n">
        <v>0</v>
      </c>
      <c r="H10343" s="7" t="n">
        <v>0</v>
      </c>
      <c r="I10343" s="7" t="n">
        <v>0</v>
      </c>
    </row>
    <row r="10344" spans="1:6">
      <c r="A10344" t="s">
        <v>4</v>
      </c>
      <c r="B10344" s="4" t="s">
        <v>5</v>
      </c>
      <c r="C10344" s="4" t="s">
        <v>14</v>
      </c>
      <c r="D10344" s="4" t="s">
        <v>6</v>
      </c>
    </row>
    <row r="10345" spans="1:6">
      <c r="A10345" t="n">
        <v>80367</v>
      </c>
      <c r="B10345" s="9" t="n">
        <v>2</v>
      </c>
      <c r="C10345" s="7" t="n">
        <v>10</v>
      </c>
      <c r="D10345" s="7" t="s">
        <v>677</v>
      </c>
    </row>
    <row r="10346" spans="1:6">
      <c r="A10346" t="s">
        <v>4</v>
      </c>
      <c r="B10346" s="4" t="s">
        <v>5</v>
      </c>
      <c r="C10346" s="4" t="s">
        <v>10</v>
      </c>
    </row>
    <row r="10347" spans="1:6">
      <c r="A10347" t="n">
        <v>80382</v>
      </c>
      <c r="B10347" s="41" t="n">
        <v>16</v>
      </c>
      <c r="C10347" s="7" t="n">
        <v>0</v>
      </c>
    </row>
    <row r="10348" spans="1:6">
      <c r="A10348" t="s">
        <v>4</v>
      </c>
      <c r="B10348" s="4" t="s">
        <v>5</v>
      </c>
      <c r="C10348" s="4" t="s">
        <v>14</v>
      </c>
      <c r="D10348" s="4" t="s">
        <v>10</v>
      </c>
    </row>
    <row r="10349" spans="1:6">
      <c r="A10349" t="n">
        <v>80385</v>
      </c>
      <c r="B10349" s="37" t="n">
        <v>58</v>
      </c>
      <c r="C10349" s="7" t="n">
        <v>105</v>
      </c>
      <c r="D10349" s="7" t="n">
        <v>300</v>
      </c>
    </row>
    <row r="10350" spans="1:6">
      <c r="A10350" t="s">
        <v>4</v>
      </c>
      <c r="B10350" s="4" t="s">
        <v>5</v>
      </c>
      <c r="C10350" s="4" t="s">
        <v>24</v>
      </c>
      <c r="D10350" s="4" t="s">
        <v>10</v>
      </c>
    </row>
    <row r="10351" spans="1:6">
      <c r="A10351" t="n">
        <v>80389</v>
      </c>
      <c r="B10351" s="62" t="n">
        <v>103</v>
      </c>
      <c r="C10351" s="7" t="n">
        <v>1</v>
      </c>
      <c r="D10351" s="7" t="n">
        <v>300</v>
      </c>
    </row>
    <row r="10352" spans="1:6">
      <c r="A10352" t="s">
        <v>4</v>
      </c>
      <c r="B10352" s="4" t="s">
        <v>5</v>
      </c>
      <c r="C10352" s="4" t="s">
        <v>14</v>
      </c>
      <c r="D10352" s="4" t="s">
        <v>10</v>
      </c>
    </row>
    <row r="10353" spans="1:9">
      <c r="A10353" t="n">
        <v>80396</v>
      </c>
      <c r="B10353" s="63" t="n">
        <v>72</v>
      </c>
      <c r="C10353" s="7" t="n">
        <v>4</v>
      </c>
      <c r="D10353" s="7" t="n">
        <v>0</v>
      </c>
    </row>
    <row r="10354" spans="1:9">
      <c r="A10354" t="s">
        <v>4</v>
      </c>
      <c r="B10354" s="4" t="s">
        <v>5</v>
      </c>
      <c r="C10354" s="4" t="s">
        <v>9</v>
      </c>
    </row>
    <row r="10355" spans="1:9">
      <c r="A10355" t="n">
        <v>80400</v>
      </c>
      <c r="B10355" s="44" t="n">
        <v>15</v>
      </c>
      <c r="C10355" s="7" t="n">
        <v>1073741824</v>
      </c>
    </row>
    <row r="10356" spans="1:9">
      <c r="A10356" t="s">
        <v>4</v>
      </c>
      <c r="B10356" s="4" t="s">
        <v>5</v>
      </c>
      <c r="C10356" s="4" t="s">
        <v>14</v>
      </c>
    </row>
    <row r="10357" spans="1:9">
      <c r="A10357" t="n">
        <v>80405</v>
      </c>
      <c r="B10357" s="35" t="n">
        <v>64</v>
      </c>
      <c r="C10357" s="7" t="n">
        <v>3</v>
      </c>
    </row>
    <row r="10358" spans="1:9">
      <c r="A10358" t="s">
        <v>4</v>
      </c>
      <c r="B10358" s="4" t="s">
        <v>5</v>
      </c>
      <c r="C10358" s="4" t="s">
        <v>14</v>
      </c>
    </row>
    <row r="10359" spans="1:9">
      <c r="A10359" t="n">
        <v>80407</v>
      </c>
      <c r="B10359" s="15" t="n">
        <v>74</v>
      </c>
      <c r="C10359" s="7" t="n">
        <v>67</v>
      </c>
    </row>
    <row r="10360" spans="1:9">
      <c r="A10360" t="s">
        <v>4</v>
      </c>
      <c r="B10360" s="4" t="s">
        <v>5</v>
      </c>
      <c r="C10360" s="4" t="s">
        <v>14</v>
      </c>
      <c r="D10360" s="4" t="s">
        <v>14</v>
      </c>
      <c r="E10360" s="4" t="s">
        <v>10</v>
      </c>
    </row>
    <row r="10361" spans="1:9">
      <c r="A10361" t="n">
        <v>80409</v>
      </c>
      <c r="B10361" s="66" t="n">
        <v>45</v>
      </c>
      <c r="C10361" s="7" t="n">
        <v>8</v>
      </c>
      <c r="D10361" s="7" t="n">
        <v>1</v>
      </c>
      <c r="E10361" s="7" t="n">
        <v>0</v>
      </c>
    </row>
    <row r="10362" spans="1:9">
      <c r="A10362" t="s">
        <v>4</v>
      </c>
      <c r="B10362" s="4" t="s">
        <v>5</v>
      </c>
      <c r="C10362" s="4" t="s">
        <v>10</v>
      </c>
    </row>
    <row r="10363" spans="1:9">
      <c r="A10363" t="n">
        <v>80414</v>
      </c>
      <c r="B10363" s="83" t="n">
        <v>13</v>
      </c>
      <c r="C10363" s="7" t="n">
        <v>6409</v>
      </c>
    </row>
    <row r="10364" spans="1:9">
      <c r="A10364" t="s">
        <v>4</v>
      </c>
      <c r="B10364" s="4" t="s">
        <v>5</v>
      </c>
      <c r="C10364" s="4" t="s">
        <v>10</v>
      </c>
    </row>
    <row r="10365" spans="1:9">
      <c r="A10365" t="n">
        <v>80417</v>
      </c>
      <c r="B10365" s="83" t="n">
        <v>13</v>
      </c>
      <c r="C10365" s="7" t="n">
        <v>6408</v>
      </c>
    </row>
    <row r="10366" spans="1:9">
      <c r="A10366" t="s">
        <v>4</v>
      </c>
      <c r="B10366" s="4" t="s">
        <v>5</v>
      </c>
      <c r="C10366" s="4" t="s">
        <v>10</v>
      </c>
    </row>
    <row r="10367" spans="1:9">
      <c r="A10367" t="n">
        <v>80420</v>
      </c>
      <c r="B10367" s="18" t="n">
        <v>12</v>
      </c>
      <c r="C10367" s="7" t="n">
        <v>6464</v>
      </c>
    </row>
    <row r="10368" spans="1:9">
      <c r="A10368" t="s">
        <v>4</v>
      </c>
      <c r="B10368" s="4" t="s">
        <v>5</v>
      </c>
      <c r="C10368" s="4" t="s">
        <v>10</v>
      </c>
    </row>
    <row r="10369" spans="1:5">
      <c r="A10369" t="n">
        <v>80423</v>
      </c>
      <c r="B10369" s="83" t="n">
        <v>13</v>
      </c>
      <c r="C10369" s="7" t="n">
        <v>6465</v>
      </c>
    </row>
    <row r="10370" spans="1:5">
      <c r="A10370" t="s">
        <v>4</v>
      </c>
      <c r="B10370" s="4" t="s">
        <v>5</v>
      </c>
      <c r="C10370" s="4" t="s">
        <v>10</v>
      </c>
    </row>
    <row r="10371" spans="1:5">
      <c r="A10371" t="n">
        <v>80426</v>
      </c>
      <c r="B10371" s="83" t="n">
        <v>13</v>
      </c>
      <c r="C10371" s="7" t="n">
        <v>6466</v>
      </c>
    </row>
    <row r="10372" spans="1:5">
      <c r="A10372" t="s">
        <v>4</v>
      </c>
      <c r="B10372" s="4" t="s">
        <v>5</v>
      </c>
      <c r="C10372" s="4" t="s">
        <v>10</v>
      </c>
    </row>
    <row r="10373" spans="1:5">
      <c r="A10373" t="n">
        <v>80429</v>
      </c>
      <c r="B10373" s="83" t="n">
        <v>13</v>
      </c>
      <c r="C10373" s="7" t="n">
        <v>6467</v>
      </c>
    </row>
    <row r="10374" spans="1:5">
      <c r="A10374" t="s">
        <v>4</v>
      </c>
      <c r="B10374" s="4" t="s">
        <v>5</v>
      </c>
      <c r="C10374" s="4" t="s">
        <v>10</v>
      </c>
    </row>
    <row r="10375" spans="1:5">
      <c r="A10375" t="n">
        <v>80432</v>
      </c>
      <c r="B10375" s="83" t="n">
        <v>13</v>
      </c>
      <c r="C10375" s="7" t="n">
        <v>6468</v>
      </c>
    </row>
    <row r="10376" spans="1:5">
      <c r="A10376" t="s">
        <v>4</v>
      </c>
      <c r="B10376" s="4" t="s">
        <v>5</v>
      </c>
      <c r="C10376" s="4" t="s">
        <v>10</v>
      </c>
    </row>
    <row r="10377" spans="1:5">
      <c r="A10377" t="n">
        <v>80435</v>
      </c>
      <c r="B10377" s="83" t="n">
        <v>13</v>
      </c>
      <c r="C10377" s="7" t="n">
        <v>6469</v>
      </c>
    </row>
    <row r="10378" spans="1:5">
      <c r="A10378" t="s">
        <v>4</v>
      </c>
      <c r="B10378" s="4" t="s">
        <v>5</v>
      </c>
      <c r="C10378" s="4" t="s">
        <v>10</v>
      </c>
    </row>
    <row r="10379" spans="1:5">
      <c r="A10379" t="n">
        <v>80438</v>
      </c>
      <c r="B10379" s="83" t="n">
        <v>13</v>
      </c>
      <c r="C10379" s="7" t="n">
        <v>6470</v>
      </c>
    </row>
    <row r="10380" spans="1:5">
      <c r="A10380" t="s">
        <v>4</v>
      </c>
      <c r="B10380" s="4" t="s">
        <v>5</v>
      </c>
      <c r="C10380" s="4" t="s">
        <v>10</v>
      </c>
    </row>
    <row r="10381" spans="1:5">
      <c r="A10381" t="n">
        <v>80441</v>
      </c>
      <c r="B10381" s="83" t="n">
        <v>13</v>
      </c>
      <c r="C10381" s="7" t="n">
        <v>6471</v>
      </c>
    </row>
    <row r="10382" spans="1:5">
      <c r="A10382" t="s">
        <v>4</v>
      </c>
      <c r="B10382" s="4" t="s">
        <v>5</v>
      </c>
      <c r="C10382" s="4" t="s">
        <v>14</v>
      </c>
    </row>
    <row r="10383" spans="1:5">
      <c r="A10383" t="n">
        <v>80444</v>
      </c>
      <c r="B10383" s="15" t="n">
        <v>74</v>
      </c>
      <c r="C10383" s="7" t="n">
        <v>18</v>
      </c>
    </row>
    <row r="10384" spans="1:5">
      <c r="A10384" t="s">
        <v>4</v>
      </c>
      <c r="B10384" s="4" t="s">
        <v>5</v>
      </c>
      <c r="C10384" s="4" t="s">
        <v>14</v>
      </c>
    </row>
    <row r="10385" spans="1:3">
      <c r="A10385" t="n">
        <v>80446</v>
      </c>
      <c r="B10385" s="15" t="n">
        <v>74</v>
      </c>
      <c r="C10385" s="7" t="n">
        <v>45</v>
      </c>
    </row>
    <row r="10386" spans="1:3">
      <c r="A10386" t="s">
        <v>4</v>
      </c>
      <c r="B10386" s="4" t="s">
        <v>5</v>
      </c>
      <c r="C10386" s="4" t="s">
        <v>10</v>
      </c>
    </row>
    <row r="10387" spans="1:3">
      <c r="A10387" t="n">
        <v>80448</v>
      </c>
      <c r="B10387" s="41" t="n">
        <v>16</v>
      </c>
      <c r="C10387" s="7" t="n">
        <v>0</v>
      </c>
    </row>
    <row r="10388" spans="1:3">
      <c r="A10388" t="s">
        <v>4</v>
      </c>
      <c r="B10388" s="4" t="s">
        <v>5</v>
      </c>
      <c r="C10388" s="4" t="s">
        <v>14</v>
      </c>
      <c r="D10388" s="4" t="s">
        <v>14</v>
      </c>
      <c r="E10388" s="4" t="s">
        <v>14</v>
      </c>
      <c r="F10388" s="4" t="s">
        <v>14</v>
      </c>
    </row>
    <row r="10389" spans="1:3">
      <c r="A10389" t="n">
        <v>80451</v>
      </c>
      <c r="B10389" s="8" t="n">
        <v>14</v>
      </c>
      <c r="C10389" s="7" t="n">
        <v>0</v>
      </c>
      <c r="D10389" s="7" t="n">
        <v>8</v>
      </c>
      <c r="E10389" s="7" t="n">
        <v>0</v>
      </c>
      <c r="F10389" s="7" t="n">
        <v>0</v>
      </c>
    </row>
    <row r="10390" spans="1:3">
      <c r="A10390" t="s">
        <v>4</v>
      </c>
      <c r="B10390" s="4" t="s">
        <v>5</v>
      </c>
      <c r="C10390" s="4" t="s">
        <v>14</v>
      </c>
      <c r="D10390" s="4" t="s">
        <v>6</v>
      </c>
    </row>
    <row r="10391" spans="1:3">
      <c r="A10391" t="n">
        <v>80456</v>
      </c>
      <c r="B10391" s="9" t="n">
        <v>2</v>
      </c>
      <c r="C10391" s="7" t="n">
        <v>11</v>
      </c>
      <c r="D10391" s="7" t="s">
        <v>34</v>
      </c>
    </row>
    <row r="10392" spans="1:3">
      <c r="A10392" t="s">
        <v>4</v>
      </c>
      <c r="B10392" s="4" t="s">
        <v>5</v>
      </c>
      <c r="C10392" s="4" t="s">
        <v>10</v>
      </c>
    </row>
    <row r="10393" spans="1:3">
      <c r="A10393" t="n">
        <v>80470</v>
      </c>
      <c r="B10393" s="41" t="n">
        <v>16</v>
      </c>
      <c r="C10393" s="7" t="n">
        <v>0</v>
      </c>
    </row>
    <row r="10394" spans="1:3">
      <c r="A10394" t="s">
        <v>4</v>
      </c>
      <c r="B10394" s="4" t="s">
        <v>5</v>
      </c>
      <c r="C10394" s="4" t="s">
        <v>14</v>
      </c>
      <c r="D10394" s="4" t="s">
        <v>6</v>
      </c>
    </row>
    <row r="10395" spans="1:3">
      <c r="A10395" t="n">
        <v>80473</v>
      </c>
      <c r="B10395" s="9" t="n">
        <v>2</v>
      </c>
      <c r="C10395" s="7" t="n">
        <v>11</v>
      </c>
      <c r="D10395" s="7" t="s">
        <v>678</v>
      </c>
    </row>
    <row r="10396" spans="1:3">
      <c r="A10396" t="s">
        <v>4</v>
      </c>
      <c r="B10396" s="4" t="s">
        <v>5</v>
      </c>
      <c r="C10396" s="4" t="s">
        <v>10</v>
      </c>
    </row>
    <row r="10397" spans="1:3">
      <c r="A10397" t="n">
        <v>80482</v>
      </c>
      <c r="B10397" s="41" t="n">
        <v>16</v>
      </c>
      <c r="C10397" s="7" t="n">
        <v>0</v>
      </c>
    </row>
    <row r="10398" spans="1:3">
      <c r="A10398" t="s">
        <v>4</v>
      </c>
      <c r="B10398" s="4" t="s">
        <v>5</v>
      </c>
      <c r="C10398" s="4" t="s">
        <v>9</v>
      </c>
    </row>
    <row r="10399" spans="1:3">
      <c r="A10399" t="n">
        <v>80485</v>
      </c>
      <c r="B10399" s="44" t="n">
        <v>15</v>
      </c>
      <c r="C10399" s="7" t="n">
        <v>2048</v>
      </c>
    </row>
    <row r="10400" spans="1:3">
      <c r="A10400" t="s">
        <v>4</v>
      </c>
      <c r="B10400" s="4" t="s">
        <v>5</v>
      </c>
      <c r="C10400" s="4" t="s">
        <v>14</v>
      </c>
      <c r="D10400" s="4" t="s">
        <v>6</v>
      </c>
    </row>
    <row r="10401" spans="1:6">
      <c r="A10401" t="n">
        <v>80490</v>
      </c>
      <c r="B10401" s="9" t="n">
        <v>2</v>
      </c>
      <c r="C10401" s="7" t="n">
        <v>10</v>
      </c>
      <c r="D10401" s="7" t="s">
        <v>59</v>
      </c>
    </row>
    <row r="10402" spans="1:6">
      <c r="A10402" t="s">
        <v>4</v>
      </c>
      <c r="B10402" s="4" t="s">
        <v>5</v>
      </c>
      <c r="C10402" s="4" t="s">
        <v>10</v>
      </c>
    </row>
    <row r="10403" spans="1:6">
      <c r="A10403" t="n">
        <v>80508</v>
      </c>
      <c r="B10403" s="41" t="n">
        <v>16</v>
      </c>
      <c r="C10403" s="7" t="n">
        <v>0</v>
      </c>
    </row>
    <row r="10404" spans="1:6">
      <c r="A10404" t="s">
        <v>4</v>
      </c>
      <c r="B10404" s="4" t="s">
        <v>5</v>
      </c>
      <c r="C10404" s="4" t="s">
        <v>14</v>
      </c>
      <c r="D10404" s="4" t="s">
        <v>6</v>
      </c>
    </row>
    <row r="10405" spans="1:6">
      <c r="A10405" t="n">
        <v>80511</v>
      </c>
      <c r="B10405" s="9" t="n">
        <v>2</v>
      </c>
      <c r="C10405" s="7" t="n">
        <v>10</v>
      </c>
      <c r="D10405" s="7" t="s">
        <v>60</v>
      </c>
    </row>
    <row r="10406" spans="1:6">
      <c r="A10406" t="s">
        <v>4</v>
      </c>
      <c r="B10406" s="4" t="s">
        <v>5</v>
      </c>
      <c r="C10406" s="4" t="s">
        <v>10</v>
      </c>
    </row>
    <row r="10407" spans="1:6">
      <c r="A10407" t="n">
        <v>80530</v>
      </c>
      <c r="B10407" s="41" t="n">
        <v>16</v>
      </c>
      <c r="C10407" s="7" t="n">
        <v>0</v>
      </c>
    </row>
    <row r="10408" spans="1:6">
      <c r="A10408" t="s">
        <v>4</v>
      </c>
      <c r="B10408" s="4" t="s">
        <v>5</v>
      </c>
      <c r="C10408" s="4" t="s">
        <v>14</v>
      </c>
      <c r="D10408" s="4" t="s">
        <v>10</v>
      </c>
      <c r="E10408" s="4" t="s">
        <v>24</v>
      </c>
    </row>
    <row r="10409" spans="1:6">
      <c r="A10409" t="n">
        <v>80533</v>
      </c>
      <c r="B10409" s="37" t="n">
        <v>58</v>
      </c>
      <c r="C10409" s="7" t="n">
        <v>100</v>
      </c>
      <c r="D10409" s="7" t="n">
        <v>300</v>
      </c>
      <c r="E10409" s="7" t="n">
        <v>1</v>
      </c>
    </row>
    <row r="10410" spans="1:6">
      <c r="A10410" t="s">
        <v>4</v>
      </c>
      <c r="B10410" s="4" t="s">
        <v>5</v>
      </c>
      <c r="C10410" s="4" t="s">
        <v>14</v>
      </c>
      <c r="D10410" s="4" t="s">
        <v>10</v>
      </c>
    </row>
    <row r="10411" spans="1:6">
      <c r="A10411" t="n">
        <v>80541</v>
      </c>
      <c r="B10411" s="37" t="n">
        <v>58</v>
      </c>
      <c r="C10411" s="7" t="n">
        <v>255</v>
      </c>
      <c r="D10411" s="7" t="n">
        <v>0</v>
      </c>
    </row>
    <row r="10412" spans="1:6">
      <c r="A10412" t="s">
        <v>4</v>
      </c>
      <c r="B10412" s="4" t="s">
        <v>5</v>
      </c>
      <c r="C10412" s="4" t="s">
        <v>14</v>
      </c>
    </row>
    <row r="10413" spans="1:6">
      <c r="A10413" t="n">
        <v>80545</v>
      </c>
      <c r="B10413" s="46" t="n">
        <v>23</v>
      </c>
      <c r="C10413" s="7" t="n">
        <v>0</v>
      </c>
    </row>
    <row r="10414" spans="1:6">
      <c r="A10414" t="s">
        <v>4</v>
      </c>
      <c r="B10414" s="4" t="s">
        <v>5</v>
      </c>
    </row>
    <row r="10415" spans="1:6">
      <c r="A10415" t="n">
        <v>80547</v>
      </c>
      <c r="B10415" s="5" t="n">
        <v>1</v>
      </c>
    </row>
    <row r="10416" spans="1:6" s="3" customFormat="1" customHeight="0">
      <c r="A10416" s="3" t="s">
        <v>2</v>
      </c>
      <c r="B10416" s="3" t="s">
        <v>679</v>
      </c>
    </row>
    <row r="10417" spans="1:5">
      <c r="A10417" t="s">
        <v>4</v>
      </c>
      <c r="B10417" s="4" t="s">
        <v>5</v>
      </c>
      <c r="C10417" s="4" t="s">
        <v>14</v>
      </c>
      <c r="D10417" s="4" t="s">
        <v>14</v>
      </c>
      <c r="E10417" s="4" t="s">
        <v>14</v>
      </c>
      <c r="F10417" s="4" t="s">
        <v>14</v>
      </c>
    </row>
    <row r="10418" spans="1:5">
      <c r="A10418" t="n">
        <v>80548</v>
      </c>
      <c r="B10418" s="8" t="n">
        <v>14</v>
      </c>
      <c r="C10418" s="7" t="n">
        <v>2</v>
      </c>
      <c r="D10418" s="7" t="n">
        <v>0</v>
      </c>
      <c r="E10418" s="7" t="n">
        <v>0</v>
      </c>
      <c r="F10418" s="7" t="n">
        <v>0</v>
      </c>
    </row>
    <row r="10419" spans="1:5">
      <c r="A10419" t="s">
        <v>4</v>
      </c>
      <c r="B10419" s="4" t="s">
        <v>5</v>
      </c>
      <c r="C10419" s="4" t="s">
        <v>14</v>
      </c>
      <c r="D10419" s="34" t="s">
        <v>52</v>
      </c>
      <c r="E10419" s="4" t="s">
        <v>5</v>
      </c>
      <c r="F10419" s="4" t="s">
        <v>14</v>
      </c>
      <c r="G10419" s="4" t="s">
        <v>10</v>
      </c>
      <c r="H10419" s="34" t="s">
        <v>53</v>
      </c>
      <c r="I10419" s="4" t="s">
        <v>14</v>
      </c>
      <c r="J10419" s="4" t="s">
        <v>9</v>
      </c>
      <c r="K10419" s="4" t="s">
        <v>14</v>
      </c>
      <c r="L10419" s="4" t="s">
        <v>14</v>
      </c>
      <c r="M10419" s="34" t="s">
        <v>52</v>
      </c>
      <c r="N10419" s="4" t="s">
        <v>5</v>
      </c>
      <c r="O10419" s="4" t="s">
        <v>14</v>
      </c>
      <c r="P10419" s="4" t="s">
        <v>10</v>
      </c>
      <c r="Q10419" s="34" t="s">
        <v>53</v>
      </c>
      <c r="R10419" s="4" t="s">
        <v>14</v>
      </c>
      <c r="S10419" s="4" t="s">
        <v>9</v>
      </c>
      <c r="T10419" s="4" t="s">
        <v>14</v>
      </c>
      <c r="U10419" s="4" t="s">
        <v>14</v>
      </c>
      <c r="V10419" s="4" t="s">
        <v>14</v>
      </c>
      <c r="W10419" s="4" t="s">
        <v>25</v>
      </c>
    </row>
    <row r="10420" spans="1:5">
      <c r="A10420" t="n">
        <v>80553</v>
      </c>
      <c r="B10420" s="12" t="n">
        <v>5</v>
      </c>
      <c r="C10420" s="7" t="n">
        <v>28</v>
      </c>
      <c r="D10420" s="34" t="s">
        <v>3</v>
      </c>
      <c r="E10420" s="10" t="n">
        <v>162</v>
      </c>
      <c r="F10420" s="7" t="n">
        <v>3</v>
      </c>
      <c r="G10420" s="7" t="n">
        <v>28743</v>
      </c>
      <c r="H10420" s="34" t="s">
        <v>3</v>
      </c>
      <c r="I10420" s="7" t="n">
        <v>0</v>
      </c>
      <c r="J10420" s="7" t="n">
        <v>1</v>
      </c>
      <c r="K10420" s="7" t="n">
        <v>2</v>
      </c>
      <c r="L10420" s="7" t="n">
        <v>28</v>
      </c>
      <c r="M10420" s="34" t="s">
        <v>3</v>
      </c>
      <c r="N10420" s="10" t="n">
        <v>162</v>
      </c>
      <c r="O10420" s="7" t="n">
        <v>3</v>
      </c>
      <c r="P10420" s="7" t="n">
        <v>28743</v>
      </c>
      <c r="Q10420" s="34" t="s">
        <v>3</v>
      </c>
      <c r="R10420" s="7" t="n">
        <v>0</v>
      </c>
      <c r="S10420" s="7" t="n">
        <v>2</v>
      </c>
      <c r="T10420" s="7" t="n">
        <v>2</v>
      </c>
      <c r="U10420" s="7" t="n">
        <v>11</v>
      </c>
      <c r="V10420" s="7" t="n">
        <v>1</v>
      </c>
      <c r="W10420" s="13" t="n">
        <f t="normal" ca="1">A10424</f>
        <v>0</v>
      </c>
    </row>
    <row r="10421" spans="1:5">
      <c r="A10421" t="s">
        <v>4</v>
      </c>
      <c r="B10421" s="4" t="s">
        <v>5</v>
      </c>
      <c r="C10421" s="4" t="s">
        <v>14</v>
      </c>
      <c r="D10421" s="4" t="s">
        <v>10</v>
      </c>
      <c r="E10421" s="4" t="s">
        <v>24</v>
      </c>
    </row>
    <row r="10422" spans="1:5">
      <c r="A10422" t="n">
        <v>80582</v>
      </c>
      <c r="B10422" s="37" t="n">
        <v>58</v>
      </c>
      <c r="C10422" s="7" t="n">
        <v>0</v>
      </c>
      <c r="D10422" s="7" t="n">
        <v>0</v>
      </c>
      <c r="E10422" s="7" t="n">
        <v>1</v>
      </c>
    </row>
    <row r="10423" spans="1:5">
      <c r="A10423" t="s">
        <v>4</v>
      </c>
      <c r="B10423" s="4" t="s">
        <v>5</v>
      </c>
      <c r="C10423" s="4" t="s">
        <v>14</v>
      </c>
      <c r="D10423" s="34" t="s">
        <v>52</v>
      </c>
      <c r="E10423" s="4" t="s">
        <v>5</v>
      </c>
      <c r="F10423" s="4" t="s">
        <v>14</v>
      </c>
      <c r="G10423" s="4" t="s">
        <v>10</v>
      </c>
      <c r="H10423" s="34" t="s">
        <v>53</v>
      </c>
      <c r="I10423" s="4" t="s">
        <v>14</v>
      </c>
      <c r="J10423" s="4" t="s">
        <v>9</v>
      </c>
      <c r="K10423" s="4" t="s">
        <v>14</v>
      </c>
      <c r="L10423" s="4" t="s">
        <v>14</v>
      </c>
      <c r="M10423" s="34" t="s">
        <v>52</v>
      </c>
      <c r="N10423" s="4" t="s">
        <v>5</v>
      </c>
      <c r="O10423" s="4" t="s">
        <v>14</v>
      </c>
      <c r="P10423" s="4" t="s">
        <v>10</v>
      </c>
      <c r="Q10423" s="34" t="s">
        <v>53</v>
      </c>
      <c r="R10423" s="4" t="s">
        <v>14</v>
      </c>
      <c r="S10423" s="4" t="s">
        <v>9</v>
      </c>
      <c r="T10423" s="4" t="s">
        <v>14</v>
      </c>
      <c r="U10423" s="4" t="s">
        <v>14</v>
      </c>
      <c r="V10423" s="4" t="s">
        <v>14</v>
      </c>
      <c r="W10423" s="4" t="s">
        <v>25</v>
      </c>
    </row>
    <row r="10424" spans="1:5">
      <c r="A10424" t="n">
        <v>80590</v>
      </c>
      <c r="B10424" s="12" t="n">
        <v>5</v>
      </c>
      <c r="C10424" s="7" t="n">
        <v>28</v>
      </c>
      <c r="D10424" s="34" t="s">
        <v>3</v>
      </c>
      <c r="E10424" s="10" t="n">
        <v>162</v>
      </c>
      <c r="F10424" s="7" t="n">
        <v>3</v>
      </c>
      <c r="G10424" s="7" t="n">
        <v>28743</v>
      </c>
      <c r="H10424" s="34" t="s">
        <v>3</v>
      </c>
      <c r="I10424" s="7" t="n">
        <v>0</v>
      </c>
      <c r="J10424" s="7" t="n">
        <v>1</v>
      </c>
      <c r="K10424" s="7" t="n">
        <v>3</v>
      </c>
      <c r="L10424" s="7" t="n">
        <v>28</v>
      </c>
      <c r="M10424" s="34" t="s">
        <v>3</v>
      </c>
      <c r="N10424" s="10" t="n">
        <v>162</v>
      </c>
      <c r="O10424" s="7" t="n">
        <v>3</v>
      </c>
      <c r="P10424" s="7" t="n">
        <v>28743</v>
      </c>
      <c r="Q10424" s="34" t="s">
        <v>3</v>
      </c>
      <c r="R10424" s="7" t="n">
        <v>0</v>
      </c>
      <c r="S10424" s="7" t="n">
        <v>2</v>
      </c>
      <c r="T10424" s="7" t="n">
        <v>3</v>
      </c>
      <c r="U10424" s="7" t="n">
        <v>9</v>
      </c>
      <c r="V10424" s="7" t="n">
        <v>1</v>
      </c>
      <c r="W10424" s="13" t="n">
        <f t="normal" ca="1">A10434</f>
        <v>0</v>
      </c>
    </row>
    <row r="10425" spans="1:5">
      <c r="A10425" t="s">
        <v>4</v>
      </c>
      <c r="B10425" s="4" t="s">
        <v>5</v>
      </c>
      <c r="C10425" s="4" t="s">
        <v>14</v>
      </c>
      <c r="D10425" s="34" t="s">
        <v>52</v>
      </c>
      <c r="E10425" s="4" t="s">
        <v>5</v>
      </c>
      <c r="F10425" s="4" t="s">
        <v>10</v>
      </c>
      <c r="G10425" s="4" t="s">
        <v>14</v>
      </c>
      <c r="H10425" s="4" t="s">
        <v>14</v>
      </c>
      <c r="I10425" s="4" t="s">
        <v>6</v>
      </c>
      <c r="J10425" s="34" t="s">
        <v>53</v>
      </c>
      <c r="K10425" s="4" t="s">
        <v>14</v>
      </c>
      <c r="L10425" s="4" t="s">
        <v>14</v>
      </c>
      <c r="M10425" s="34" t="s">
        <v>52</v>
      </c>
      <c r="N10425" s="4" t="s">
        <v>5</v>
      </c>
      <c r="O10425" s="4" t="s">
        <v>14</v>
      </c>
      <c r="P10425" s="34" t="s">
        <v>53</v>
      </c>
      <c r="Q10425" s="4" t="s">
        <v>14</v>
      </c>
      <c r="R10425" s="4" t="s">
        <v>9</v>
      </c>
      <c r="S10425" s="4" t="s">
        <v>14</v>
      </c>
      <c r="T10425" s="4" t="s">
        <v>14</v>
      </c>
      <c r="U10425" s="4" t="s">
        <v>14</v>
      </c>
      <c r="V10425" s="34" t="s">
        <v>52</v>
      </c>
      <c r="W10425" s="4" t="s">
        <v>5</v>
      </c>
      <c r="X10425" s="4" t="s">
        <v>14</v>
      </c>
      <c r="Y10425" s="34" t="s">
        <v>53</v>
      </c>
      <c r="Z10425" s="4" t="s">
        <v>14</v>
      </c>
      <c r="AA10425" s="4" t="s">
        <v>9</v>
      </c>
      <c r="AB10425" s="4" t="s">
        <v>14</v>
      </c>
      <c r="AC10425" s="4" t="s">
        <v>14</v>
      </c>
      <c r="AD10425" s="4" t="s">
        <v>14</v>
      </c>
      <c r="AE10425" s="4" t="s">
        <v>25</v>
      </c>
    </row>
    <row r="10426" spans="1:5">
      <c r="A10426" t="n">
        <v>80619</v>
      </c>
      <c r="B10426" s="12" t="n">
        <v>5</v>
      </c>
      <c r="C10426" s="7" t="n">
        <v>28</v>
      </c>
      <c r="D10426" s="34" t="s">
        <v>3</v>
      </c>
      <c r="E10426" s="61" t="n">
        <v>47</v>
      </c>
      <c r="F10426" s="7" t="n">
        <v>61456</v>
      </c>
      <c r="G10426" s="7" t="n">
        <v>2</v>
      </c>
      <c r="H10426" s="7" t="n">
        <v>0</v>
      </c>
      <c r="I10426" s="7" t="s">
        <v>99</v>
      </c>
      <c r="J10426" s="34" t="s">
        <v>3</v>
      </c>
      <c r="K10426" s="7" t="n">
        <v>8</v>
      </c>
      <c r="L10426" s="7" t="n">
        <v>28</v>
      </c>
      <c r="M10426" s="34" t="s">
        <v>3</v>
      </c>
      <c r="N10426" s="15" t="n">
        <v>74</v>
      </c>
      <c r="O10426" s="7" t="n">
        <v>65</v>
      </c>
      <c r="P10426" s="34" t="s">
        <v>3</v>
      </c>
      <c r="Q10426" s="7" t="n">
        <v>0</v>
      </c>
      <c r="R10426" s="7" t="n">
        <v>1</v>
      </c>
      <c r="S10426" s="7" t="n">
        <v>3</v>
      </c>
      <c r="T10426" s="7" t="n">
        <v>9</v>
      </c>
      <c r="U10426" s="7" t="n">
        <v>28</v>
      </c>
      <c r="V10426" s="34" t="s">
        <v>3</v>
      </c>
      <c r="W10426" s="15" t="n">
        <v>74</v>
      </c>
      <c r="X10426" s="7" t="n">
        <v>65</v>
      </c>
      <c r="Y10426" s="34" t="s">
        <v>3</v>
      </c>
      <c r="Z10426" s="7" t="n">
        <v>0</v>
      </c>
      <c r="AA10426" s="7" t="n">
        <v>2</v>
      </c>
      <c r="AB10426" s="7" t="n">
        <v>3</v>
      </c>
      <c r="AC10426" s="7" t="n">
        <v>9</v>
      </c>
      <c r="AD10426" s="7" t="n">
        <v>1</v>
      </c>
      <c r="AE10426" s="13" t="n">
        <f t="normal" ca="1">A10430</f>
        <v>0</v>
      </c>
    </row>
    <row r="10427" spans="1:5">
      <c r="A10427" t="s">
        <v>4</v>
      </c>
      <c r="B10427" s="4" t="s">
        <v>5</v>
      </c>
      <c r="C10427" s="4" t="s">
        <v>10</v>
      </c>
      <c r="D10427" s="4" t="s">
        <v>14</v>
      </c>
      <c r="E10427" s="4" t="s">
        <v>14</v>
      </c>
      <c r="F10427" s="4" t="s">
        <v>6</v>
      </c>
    </row>
    <row r="10428" spans="1:5">
      <c r="A10428" t="n">
        <v>80667</v>
      </c>
      <c r="B10428" s="61" t="n">
        <v>47</v>
      </c>
      <c r="C10428" s="7" t="n">
        <v>61456</v>
      </c>
      <c r="D10428" s="7" t="n">
        <v>0</v>
      </c>
      <c r="E10428" s="7" t="n">
        <v>0</v>
      </c>
      <c r="F10428" s="7" t="s">
        <v>100</v>
      </c>
    </row>
    <row r="10429" spans="1:5">
      <c r="A10429" t="s">
        <v>4</v>
      </c>
      <c r="B10429" s="4" t="s">
        <v>5</v>
      </c>
      <c r="C10429" s="4" t="s">
        <v>14</v>
      </c>
      <c r="D10429" s="4" t="s">
        <v>10</v>
      </c>
      <c r="E10429" s="4" t="s">
        <v>24</v>
      </c>
    </row>
    <row r="10430" spans="1:5">
      <c r="A10430" t="n">
        <v>80680</v>
      </c>
      <c r="B10430" s="37" t="n">
        <v>58</v>
      </c>
      <c r="C10430" s="7" t="n">
        <v>0</v>
      </c>
      <c r="D10430" s="7" t="n">
        <v>300</v>
      </c>
      <c r="E10430" s="7" t="n">
        <v>1</v>
      </c>
    </row>
    <row r="10431" spans="1:5">
      <c r="A10431" t="s">
        <v>4</v>
      </c>
      <c r="B10431" s="4" t="s">
        <v>5</v>
      </c>
      <c r="C10431" s="4" t="s">
        <v>14</v>
      </c>
      <c r="D10431" s="4" t="s">
        <v>10</v>
      </c>
    </row>
    <row r="10432" spans="1:5">
      <c r="A10432" t="n">
        <v>80688</v>
      </c>
      <c r="B10432" s="37" t="n">
        <v>58</v>
      </c>
      <c r="C10432" s="7" t="n">
        <v>255</v>
      </c>
      <c r="D10432" s="7" t="n">
        <v>0</v>
      </c>
    </row>
    <row r="10433" spans="1:31">
      <c r="A10433" t="s">
        <v>4</v>
      </c>
      <c r="B10433" s="4" t="s">
        <v>5</v>
      </c>
      <c r="C10433" s="4" t="s">
        <v>14</v>
      </c>
      <c r="D10433" s="4" t="s">
        <v>14</v>
      </c>
      <c r="E10433" s="4" t="s">
        <v>14</v>
      </c>
      <c r="F10433" s="4" t="s">
        <v>14</v>
      </c>
    </row>
    <row r="10434" spans="1:31">
      <c r="A10434" t="n">
        <v>80692</v>
      </c>
      <c r="B10434" s="8" t="n">
        <v>14</v>
      </c>
      <c r="C10434" s="7" t="n">
        <v>0</v>
      </c>
      <c r="D10434" s="7" t="n">
        <v>0</v>
      </c>
      <c r="E10434" s="7" t="n">
        <v>0</v>
      </c>
      <c r="F10434" s="7" t="n">
        <v>64</v>
      </c>
    </row>
    <row r="10435" spans="1:31">
      <c r="A10435" t="s">
        <v>4</v>
      </c>
      <c r="B10435" s="4" t="s">
        <v>5</v>
      </c>
      <c r="C10435" s="4" t="s">
        <v>14</v>
      </c>
      <c r="D10435" s="4" t="s">
        <v>10</v>
      </c>
    </row>
    <row r="10436" spans="1:31">
      <c r="A10436" t="n">
        <v>80697</v>
      </c>
      <c r="B10436" s="29" t="n">
        <v>22</v>
      </c>
      <c r="C10436" s="7" t="n">
        <v>0</v>
      </c>
      <c r="D10436" s="7" t="n">
        <v>28743</v>
      </c>
    </row>
    <row r="10437" spans="1:31">
      <c r="A10437" t="s">
        <v>4</v>
      </c>
      <c r="B10437" s="4" t="s">
        <v>5</v>
      </c>
      <c r="C10437" s="4" t="s">
        <v>14</v>
      </c>
      <c r="D10437" s="4" t="s">
        <v>10</v>
      </c>
    </row>
    <row r="10438" spans="1:31">
      <c r="A10438" t="n">
        <v>80701</v>
      </c>
      <c r="B10438" s="37" t="n">
        <v>58</v>
      </c>
      <c r="C10438" s="7" t="n">
        <v>5</v>
      </c>
      <c r="D10438" s="7" t="n">
        <v>300</v>
      </c>
    </row>
    <row r="10439" spans="1:31">
      <c r="A10439" t="s">
        <v>4</v>
      </c>
      <c r="B10439" s="4" t="s">
        <v>5</v>
      </c>
      <c r="C10439" s="4" t="s">
        <v>24</v>
      </c>
      <c r="D10439" s="4" t="s">
        <v>10</v>
      </c>
    </row>
    <row r="10440" spans="1:31">
      <c r="A10440" t="n">
        <v>80705</v>
      </c>
      <c r="B10440" s="62" t="n">
        <v>103</v>
      </c>
      <c r="C10440" s="7" t="n">
        <v>0</v>
      </c>
      <c r="D10440" s="7" t="n">
        <v>300</v>
      </c>
    </row>
    <row r="10441" spans="1:31">
      <c r="A10441" t="s">
        <v>4</v>
      </c>
      <c r="B10441" s="4" t="s">
        <v>5</v>
      </c>
      <c r="C10441" s="4" t="s">
        <v>14</v>
      </c>
    </row>
    <row r="10442" spans="1:31">
      <c r="A10442" t="n">
        <v>80712</v>
      </c>
      <c r="B10442" s="35" t="n">
        <v>64</v>
      </c>
      <c r="C10442" s="7" t="n">
        <v>7</v>
      </c>
    </row>
    <row r="10443" spans="1:31">
      <c r="A10443" t="s">
        <v>4</v>
      </c>
      <c r="B10443" s="4" t="s">
        <v>5</v>
      </c>
      <c r="C10443" s="4" t="s">
        <v>14</v>
      </c>
      <c r="D10443" s="4" t="s">
        <v>10</v>
      </c>
    </row>
    <row r="10444" spans="1:31">
      <c r="A10444" t="n">
        <v>80714</v>
      </c>
      <c r="B10444" s="63" t="n">
        <v>72</v>
      </c>
      <c r="C10444" s="7" t="n">
        <v>5</v>
      </c>
      <c r="D10444" s="7" t="n">
        <v>0</v>
      </c>
    </row>
    <row r="10445" spans="1:31">
      <c r="A10445" t="s">
        <v>4</v>
      </c>
      <c r="B10445" s="4" t="s">
        <v>5</v>
      </c>
      <c r="C10445" s="4" t="s">
        <v>14</v>
      </c>
      <c r="D10445" s="34" t="s">
        <v>52</v>
      </c>
      <c r="E10445" s="4" t="s">
        <v>5</v>
      </c>
      <c r="F10445" s="4" t="s">
        <v>14</v>
      </c>
      <c r="G10445" s="4" t="s">
        <v>10</v>
      </c>
      <c r="H10445" s="34" t="s">
        <v>53</v>
      </c>
      <c r="I10445" s="4" t="s">
        <v>14</v>
      </c>
      <c r="J10445" s="4" t="s">
        <v>9</v>
      </c>
      <c r="K10445" s="4" t="s">
        <v>14</v>
      </c>
      <c r="L10445" s="4" t="s">
        <v>14</v>
      </c>
      <c r="M10445" s="4" t="s">
        <v>25</v>
      </c>
    </row>
    <row r="10446" spans="1:31">
      <c r="A10446" t="n">
        <v>80718</v>
      </c>
      <c r="B10446" s="12" t="n">
        <v>5</v>
      </c>
      <c r="C10446" s="7" t="n">
        <v>28</v>
      </c>
      <c r="D10446" s="34" t="s">
        <v>3</v>
      </c>
      <c r="E10446" s="10" t="n">
        <v>162</v>
      </c>
      <c r="F10446" s="7" t="n">
        <v>4</v>
      </c>
      <c r="G10446" s="7" t="n">
        <v>28743</v>
      </c>
      <c r="H10446" s="34" t="s">
        <v>3</v>
      </c>
      <c r="I10446" s="7" t="n">
        <v>0</v>
      </c>
      <c r="J10446" s="7" t="n">
        <v>1</v>
      </c>
      <c r="K10446" s="7" t="n">
        <v>2</v>
      </c>
      <c r="L10446" s="7" t="n">
        <v>1</v>
      </c>
      <c r="M10446" s="13" t="n">
        <f t="normal" ca="1">A10452</f>
        <v>0</v>
      </c>
    </row>
    <row r="10447" spans="1:31">
      <c r="A10447" t="s">
        <v>4</v>
      </c>
      <c r="B10447" s="4" t="s">
        <v>5</v>
      </c>
      <c r="C10447" s="4" t="s">
        <v>14</v>
      </c>
      <c r="D10447" s="4" t="s">
        <v>6</v>
      </c>
    </row>
    <row r="10448" spans="1:31">
      <c r="A10448" t="n">
        <v>80735</v>
      </c>
      <c r="B10448" s="9" t="n">
        <v>2</v>
      </c>
      <c r="C10448" s="7" t="n">
        <v>10</v>
      </c>
      <c r="D10448" s="7" t="s">
        <v>101</v>
      </c>
    </row>
    <row r="10449" spans="1:13">
      <c r="A10449" t="s">
        <v>4</v>
      </c>
      <c r="B10449" s="4" t="s">
        <v>5</v>
      </c>
      <c r="C10449" s="4" t="s">
        <v>10</v>
      </c>
    </row>
    <row r="10450" spans="1:13">
      <c r="A10450" t="n">
        <v>80752</v>
      </c>
      <c r="B10450" s="41" t="n">
        <v>16</v>
      </c>
      <c r="C10450" s="7" t="n">
        <v>0</v>
      </c>
    </row>
    <row r="10451" spans="1:13">
      <c r="A10451" t="s">
        <v>4</v>
      </c>
      <c r="B10451" s="4" t="s">
        <v>5</v>
      </c>
      <c r="C10451" s="4" t="s">
        <v>14</v>
      </c>
      <c r="D10451" s="4" t="s">
        <v>6</v>
      </c>
    </row>
    <row r="10452" spans="1:13">
      <c r="A10452" t="n">
        <v>80755</v>
      </c>
      <c r="B10452" s="9" t="n">
        <v>2</v>
      </c>
      <c r="C10452" s="7" t="n">
        <v>10</v>
      </c>
      <c r="D10452" s="7" t="s">
        <v>680</v>
      </c>
    </row>
    <row r="10453" spans="1:13">
      <c r="A10453" t="s">
        <v>4</v>
      </c>
      <c r="B10453" s="4" t="s">
        <v>5</v>
      </c>
      <c r="C10453" s="4" t="s">
        <v>14</v>
      </c>
      <c r="D10453" s="4" t="s">
        <v>10</v>
      </c>
      <c r="E10453" s="4" t="s">
        <v>14</v>
      </c>
      <c r="F10453" s="4" t="s">
        <v>25</v>
      </c>
    </row>
    <row r="10454" spans="1:13">
      <c r="A10454" t="n">
        <v>80776</v>
      </c>
      <c r="B10454" s="12" t="n">
        <v>5</v>
      </c>
      <c r="C10454" s="7" t="n">
        <v>30</v>
      </c>
      <c r="D10454" s="7" t="n">
        <v>6471</v>
      </c>
      <c r="E10454" s="7" t="n">
        <v>1</v>
      </c>
      <c r="F10454" s="13" t="n">
        <f t="normal" ca="1">A10456</f>
        <v>0</v>
      </c>
    </row>
    <row r="10455" spans="1:13">
      <c r="A10455" t="s">
        <v>4</v>
      </c>
      <c r="B10455" s="4" t="s">
        <v>5</v>
      </c>
      <c r="C10455" s="4" t="s">
        <v>10</v>
      </c>
      <c r="D10455" s="4" t="s">
        <v>14</v>
      </c>
      <c r="E10455" s="4" t="s">
        <v>14</v>
      </c>
      <c r="F10455" s="4" t="s">
        <v>6</v>
      </c>
    </row>
    <row r="10456" spans="1:13">
      <c r="A10456" t="n">
        <v>80785</v>
      </c>
      <c r="B10456" s="19" t="n">
        <v>20</v>
      </c>
      <c r="C10456" s="7" t="n">
        <v>61456</v>
      </c>
      <c r="D10456" s="7" t="n">
        <v>3</v>
      </c>
      <c r="E10456" s="7" t="n">
        <v>10</v>
      </c>
      <c r="F10456" s="7" t="s">
        <v>114</v>
      </c>
    </row>
    <row r="10457" spans="1:13">
      <c r="A10457" t="s">
        <v>4</v>
      </c>
      <c r="B10457" s="4" t="s">
        <v>5</v>
      </c>
      <c r="C10457" s="4" t="s">
        <v>10</v>
      </c>
    </row>
    <row r="10458" spans="1:13">
      <c r="A10458" t="n">
        <v>80803</v>
      </c>
      <c r="B10458" s="41" t="n">
        <v>16</v>
      </c>
      <c r="C10458" s="7" t="n">
        <v>0</v>
      </c>
    </row>
    <row r="10459" spans="1:13">
      <c r="A10459" t="s">
        <v>4</v>
      </c>
      <c r="B10459" s="4" t="s">
        <v>5</v>
      </c>
      <c r="C10459" s="4" t="s">
        <v>10</v>
      </c>
      <c r="D10459" s="4" t="s">
        <v>14</v>
      </c>
      <c r="E10459" s="4" t="s">
        <v>14</v>
      </c>
      <c r="F10459" s="4" t="s">
        <v>6</v>
      </c>
    </row>
    <row r="10460" spans="1:13">
      <c r="A10460" t="n">
        <v>80806</v>
      </c>
      <c r="B10460" s="19" t="n">
        <v>20</v>
      </c>
      <c r="C10460" s="7" t="n">
        <v>5943</v>
      </c>
      <c r="D10460" s="7" t="n">
        <v>3</v>
      </c>
      <c r="E10460" s="7" t="n">
        <v>10</v>
      </c>
      <c r="F10460" s="7" t="s">
        <v>114</v>
      </c>
    </row>
    <row r="10461" spans="1:13">
      <c r="A10461" t="s">
        <v>4</v>
      </c>
      <c r="B10461" s="4" t="s">
        <v>5</v>
      </c>
      <c r="C10461" s="4" t="s">
        <v>10</v>
      </c>
    </row>
    <row r="10462" spans="1:13">
      <c r="A10462" t="n">
        <v>80824</v>
      </c>
      <c r="B10462" s="41" t="n">
        <v>16</v>
      </c>
      <c r="C10462" s="7" t="n">
        <v>0</v>
      </c>
    </row>
    <row r="10463" spans="1:13">
      <c r="A10463" t="s">
        <v>4</v>
      </c>
      <c r="B10463" s="4" t="s">
        <v>5</v>
      </c>
      <c r="C10463" s="4" t="s">
        <v>10</v>
      </c>
      <c r="D10463" s="4" t="s">
        <v>14</v>
      </c>
      <c r="E10463" s="4" t="s">
        <v>14</v>
      </c>
      <c r="F10463" s="4" t="s">
        <v>6</v>
      </c>
    </row>
    <row r="10464" spans="1:13">
      <c r="A10464" t="n">
        <v>80827</v>
      </c>
      <c r="B10464" s="19" t="n">
        <v>20</v>
      </c>
      <c r="C10464" s="7" t="n">
        <v>5944</v>
      </c>
      <c r="D10464" s="7" t="n">
        <v>3</v>
      </c>
      <c r="E10464" s="7" t="n">
        <v>10</v>
      </c>
      <c r="F10464" s="7" t="s">
        <v>114</v>
      </c>
    </row>
    <row r="10465" spans="1:6">
      <c r="A10465" t="s">
        <v>4</v>
      </c>
      <c r="B10465" s="4" t="s">
        <v>5</v>
      </c>
      <c r="C10465" s="4" t="s">
        <v>10</v>
      </c>
    </row>
    <row r="10466" spans="1:6">
      <c r="A10466" t="n">
        <v>80845</v>
      </c>
      <c r="B10466" s="41" t="n">
        <v>16</v>
      </c>
      <c r="C10466" s="7" t="n">
        <v>0</v>
      </c>
    </row>
    <row r="10467" spans="1:6">
      <c r="A10467" t="s">
        <v>4</v>
      </c>
      <c r="B10467" s="4" t="s">
        <v>5</v>
      </c>
      <c r="C10467" s="4" t="s">
        <v>10</v>
      </c>
      <c r="D10467" s="4" t="s">
        <v>24</v>
      </c>
      <c r="E10467" s="4" t="s">
        <v>24</v>
      </c>
      <c r="F10467" s="4" t="s">
        <v>24</v>
      </c>
      <c r="G10467" s="4" t="s">
        <v>24</v>
      </c>
    </row>
    <row r="10468" spans="1:6">
      <c r="A10468" t="n">
        <v>80848</v>
      </c>
      <c r="B10468" s="51" t="n">
        <v>46</v>
      </c>
      <c r="C10468" s="7" t="n">
        <v>61456</v>
      </c>
      <c r="D10468" s="7" t="n">
        <v>-127.5</v>
      </c>
      <c r="E10468" s="7" t="n">
        <v>-1.1599999666214</v>
      </c>
      <c r="F10468" s="7" t="n">
        <v>161.350006103516</v>
      </c>
      <c r="G10468" s="7" t="n">
        <v>270</v>
      </c>
    </row>
    <row r="10469" spans="1:6">
      <c r="A10469" t="s">
        <v>4</v>
      </c>
      <c r="B10469" s="4" t="s">
        <v>5</v>
      </c>
      <c r="C10469" s="4" t="s">
        <v>10</v>
      </c>
      <c r="D10469" s="4" t="s">
        <v>24</v>
      </c>
      <c r="E10469" s="4" t="s">
        <v>24</v>
      </c>
      <c r="F10469" s="4" t="s">
        <v>24</v>
      </c>
      <c r="G10469" s="4" t="s">
        <v>24</v>
      </c>
    </row>
    <row r="10470" spans="1:6">
      <c r="A10470" t="n">
        <v>80867</v>
      </c>
      <c r="B10470" s="51" t="n">
        <v>46</v>
      </c>
      <c r="C10470" s="7" t="n">
        <v>5943</v>
      </c>
      <c r="D10470" s="7" t="n">
        <v>-129</v>
      </c>
      <c r="E10470" s="7" t="n">
        <v>-1.1599999666214</v>
      </c>
      <c r="F10470" s="7" t="n">
        <v>160.759994506836</v>
      </c>
      <c r="G10470" s="7" t="n">
        <v>65.9000015258789</v>
      </c>
    </row>
    <row r="10471" spans="1:6">
      <c r="A10471" t="s">
        <v>4</v>
      </c>
      <c r="B10471" s="4" t="s">
        <v>5</v>
      </c>
      <c r="C10471" s="4" t="s">
        <v>10</v>
      </c>
      <c r="D10471" s="4" t="s">
        <v>24</v>
      </c>
      <c r="E10471" s="4" t="s">
        <v>24</v>
      </c>
      <c r="F10471" s="4" t="s">
        <v>24</v>
      </c>
      <c r="G10471" s="4" t="s">
        <v>24</v>
      </c>
    </row>
    <row r="10472" spans="1:6">
      <c r="A10472" t="n">
        <v>80886</v>
      </c>
      <c r="B10472" s="51" t="n">
        <v>46</v>
      </c>
      <c r="C10472" s="7" t="n">
        <v>5944</v>
      </c>
      <c r="D10472" s="7" t="n">
        <v>-129</v>
      </c>
      <c r="E10472" s="7" t="n">
        <v>-1.1599999666214</v>
      </c>
      <c r="F10472" s="7" t="n">
        <v>161.949996948242</v>
      </c>
      <c r="G10472" s="7" t="n">
        <v>114.099998474121</v>
      </c>
    </row>
    <row r="10473" spans="1:6">
      <c r="A10473" t="s">
        <v>4</v>
      </c>
      <c r="B10473" s="4" t="s">
        <v>5</v>
      </c>
      <c r="C10473" s="4" t="s">
        <v>14</v>
      </c>
      <c r="D10473" s="4" t="s">
        <v>14</v>
      </c>
      <c r="E10473" s="4" t="s">
        <v>24</v>
      </c>
      <c r="F10473" s="4" t="s">
        <v>24</v>
      </c>
      <c r="G10473" s="4" t="s">
        <v>24</v>
      </c>
      <c r="H10473" s="4" t="s">
        <v>10</v>
      </c>
    </row>
    <row r="10474" spans="1:6">
      <c r="A10474" t="n">
        <v>80905</v>
      </c>
      <c r="B10474" s="66" t="n">
        <v>45</v>
      </c>
      <c r="C10474" s="7" t="n">
        <v>2</v>
      </c>
      <c r="D10474" s="7" t="n">
        <v>3</v>
      </c>
      <c r="E10474" s="7" t="n">
        <v>-129.050003051758</v>
      </c>
      <c r="F10474" s="7" t="n">
        <v>0.0799999982118607</v>
      </c>
      <c r="G10474" s="7" t="n">
        <v>160.729995727539</v>
      </c>
      <c r="H10474" s="7" t="n">
        <v>0</v>
      </c>
    </row>
    <row r="10475" spans="1:6">
      <c r="A10475" t="s">
        <v>4</v>
      </c>
      <c r="B10475" s="4" t="s">
        <v>5</v>
      </c>
      <c r="C10475" s="4" t="s">
        <v>14</v>
      </c>
      <c r="D10475" s="4" t="s">
        <v>14</v>
      </c>
      <c r="E10475" s="4" t="s">
        <v>24</v>
      </c>
      <c r="F10475" s="4" t="s">
        <v>24</v>
      </c>
      <c r="G10475" s="4" t="s">
        <v>24</v>
      </c>
      <c r="H10475" s="4" t="s">
        <v>10</v>
      </c>
      <c r="I10475" s="4" t="s">
        <v>14</v>
      </c>
    </row>
    <row r="10476" spans="1:6">
      <c r="A10476" t="n">
        <v>80922</v>
      </c>
      <c r="B10476" s="66" t="n">
        <v>45</v>
      </c>
      <c r="C10476" s="7" t="n">
        <v>4</v>
      </c>
      <c r="D10476" s="7" t="n">
        <v>3</v>
      </c>
      <c r="E10476" s="7" t="n">
        <v>0.939999997615814</v>
      </c>
      <c r="F10476" s="7" t="n">
        <v>46.1300010681152</v>
      </c>
      <c r="G10476" s="7" t="n">
        <v>0</v>
      </c>
      <c r="H10476" s="7" t="n">
        <v>0</v>
      </c>
      <c r="I10476" s="7" t="n">
        <v>0</v>
      </c>
    </row>
    <row r="10477" spans="1:6">
      <c r="A10477" t="s">
        <v>4</v>
      </c>
      <c r="B10477" s="4" t="s">
        <v>5</v>
      </c>
      <c r="C10477" s="4" t="s">
        <v>14</v>
      </c>
      <c r="D10477" s="4" t="s">
        <v>14</v>
      </c>
      <c r="E10477" s="4" t="s">
        <v>24</v>
      </c>
      <c r="F10477" s="4" t="s">
        <v>10</v>
      </c>
    </row>
    <row r="10478" spans="1:6">
      <c r="A10478" t="n">
        <v>80940</v>
      </c>
      <c r="B10478" s="66" t="n">
        <v>45</v>
      </c>
      <c r="C10478" s="7" t="n">
        <v>5</v>
      </c>
      <c r="D10478" s="7" t="n">
        <v>3</v>
      </c>
      <c r="E10478" s="7" t="n">
        <v>4</v>
      </c>
      <c r="F10478" s="7" t="n">
        <v>0</v>
      </c>
    </row>
    <row r="10479" spans="1:6">
      <c r="A10479" t="s">
        <v>4</v>
      </c>
      <c r="B10479" s="4" t="s">
        <v>5</v>
      </c>
      <c r="C10479" s="4" t="s">
        <v>14</v>
      </c>
      <c r="D10479" s="4" t="s">
        <v>14</v>
      </c>
      <c r="E10479" s="4" t="s">
        <v>24</v>
      </c>
      <c r="F10479" s="4" t="s">
        <v>10</v>
      </c>
    </row>
    <row r="10480" spans="1:6">
      <c r="A10480" t="n">
        <v>80949</v>
      </c>
      <c r="B10480" s="66" t="n">
        <v>45</v>
      </c>
      <c r="C10480" s="7" t="n">
        <v>11</v>
      </c>
      <c r="D10480" s="7" t="n">
        <v>3</v>
      </c>
      <c r="E10480" s="7" t="n">
        <v>45</v>
      </c>
      <c r="F10480" s="7" t="n">
        <v>0</v>
      </c>
    </row>
    <row r="10481" spans="1:9">
      <c r="A10481" t="s">
        <v>4</v>
      </c>
      <c r="B10481" s="4" t="s">
        <v>5</v>
      </c>
      <c r="C10481" s="4" t="s">
        <v>14</v>
      </c>
      <c r="D10481" s="4" t="s">
        <v>14</v>
      </c>
      <c r="E10481" s="4" t="s">
        <v>24</v>
      </c>
      <c r="F10481" s="4" t="s">
        <v>10</v>
      </c>
    </row>
    <row r="10482" spans="1:9">
      <c r="A10482" t="n">
        <v>80958</v>
      </c>
      <c r="B10482" s="66" t="n">
        <v>45</v>
      </c>
      <c r="C10482" s="7" t="n">
        <v>5</v>
      </c>
      <c r="D10482" s="7" t="n">
        <v>3</v>
      </c>
      <c r="E10482" s="7" t="n">
        <v>3.5</v>
      </c>
      <c r="F10482" s="7" t="n">
        <v>2000</v>
      </c>
    </row>
    <row r="10483" spans="1:9">
      <c r="A10483" t="s">
        <v>4</v>
      </c>
      <c r="B10483" s="4" t="s">
        <v>5</v>
      </c>
      <c r="C10483" s="4" t="s">
        <v>14</v>
      </c>
      <c r="D10483" s="4" t="s">
        <v>10</v>
      </c>
      <c r="E10483" s="4" t="s">
        <v>24</v>
      </c>
    </row>
    <row r="10484" spans="1:9">
      <c r="A10484" t="n">
        <v>80967</v>
      </c>
      <c r="B10484" s="37" t="n">
        <v>58</v>
      </c>
      <c r="C10484" s="7" t="n">
        <v>100</v>
      </c>
      <c r="D10484" s="7" t="n">
        <v>1000</v>
      </c>
      <c r="E10484" s="7" t="n">
        <v>1</v>
      </c>
    </row>
    <row r="10485" spans="1:9">
      <c r="A10485" t="s">
        <v>4</v>
      </c>
      <c r="B10485" s="4" t="s">
        <v>5</v>
      </c>
      <c r="C10485" s="4" t="s">
        <v>14</v>
      </c>
      <c r="D10485" s="4" t="s">
        <v>10</v>
      </c>
    </row>
    <row r="10486" spans="1:9">
      <c r="A10486" t="n">
        <v>80975</v>
      </c>
      <c r="B10486" s="37" t="n">
        <v>58</v>
      </c>
      <c r="C10486" s="7" t="n">
        <v>255</v>
      </c>
      <c r="D10486" s="7" t="n">
        <v>0</v>
      </c>
    </row>
    <row r="10487" spans="1:9">
      <c r="A10487" t="s">
        <v>4</v>
      </c>
      <c r="B10487" s="4" t="s">
        <v>5</v>
      </c>
      <c r="C10487" s="4" t="s">
        <v>14</v>
      </c>
      <c r="D10487" s="4" t="s">
        <v>10</v>
      </c>
    </row>
    <row r="10488" spans="1:9">
      <c r="A10488" t="n">
        <v>80979</v>
      </c>
      <c r="B10488" s="66" t="n">
        <v>45</v>
      </c>
      <c r="C10488" s="7" t="n">
        <v>7</v>
      </c>
      <c r="D10488" s="7" t="n">
        <v>255</v>
      </c>
    </row>
    <row r="10489" spans="1:9">
      <c r="A10489" t="s">
        <v>4</v>
      </c>
      <c r="B10489" s="4" t="s">
        <v>5</v>
      </c>
      <c r="C10489" s="4" t="s">
        <v>14</v>
      </c>
      <c r="D10489" s="4" t="s">
        <v>24</v>
      </c>
      <c r="E10489" s="4" t="s">
        <v>10</v>
      </c>
      <c r="F10489" s="4" t="s">
        <v>14</v>
      </c>
    </row>
    <row r="10490" spans="1:9">
      <c r="A10490" t="n">
        <v>80983</v>
      </c>
      <c r="B10490" s="14" t="n">
        <v>49</v>
      </c>
      <c r="C10490" s="7" t="n">
        <v>3</v>
      </c>
      <c r="D10490" s="7" t="n">
        <v>0.699999988079071</v>
      </c>
      <c r="E10490" s="7" t="n">
        <v>500</v>
      </c>
      <c r="F10490" s="7" t="n">
        <v>0</v>
      </c>
    </row>
    <row r="10491" spans="1:9">
      <c r="A10491" t="s">
        <v>4</v>
      </c>
      <c r="B10491" s="4" t="s">
        <v>5</v>
      </c>
      <c r="C10491" s="4" t="s">
        <v>14</v>
      </c>
      <c r="D10491" s="4" t="s">
        <v>10</v>
      </c>
    </row>
    <row r="10492" spans="1:9">
      <c r="A10492" t="n">
        <v>80992</v>
      </c>
      <c r="B10492" s="37" t="n">
        <v>58</v>
      </c>
      <c r="C10492" s="7" t="n">
        <v>10</v>
      </c>
      <c r="D10492" s="7" t="n">
        <v>300</v>
      </c>
    </row>
    <row r="10493" spans="1:9">
      <c r="A10493" t="s">
        <v>4</v>
      </c>
      <c r="B10493" s="4" t="s">
        <v>5</v>
      </c>
      <c r="C10493" s="4" t="s">
        <v>14</v>
      </c>
      <c r="D10493" s="4" t="s">
        <v>10</v>
      </c>
    </row>
    <row r="10494" spans="1:9">
      <c r="A10494" t="n">
        <v>80996</v>
      </c>
      <c r="B10494" s="37" t="n">
        <v>58</v>
      </c>
      <c r="C10494" s="7" t="n">
        <v>12</v>
      </c>
      <c r="D10494" s="7" t="n">
        <v>0</v>
      </c>
    </row>
    <row r="10495" spans="1:9">
      <c r="A10495" t="s">
        <v>4</v>
      </c>
      <c r="B10495" s="4" t="s">
        <v>5</v>
      </c>
      <c r="C10495" s="4" t="s">
        <v>14</v>
      </c>
      <c r="D10495" s="4" t="s">
        <v>10</v>
      </c>
      <c r="E10495" s="4" t="s">
        <v>10</v>
      </c>
      <c r="F10495" s="4" t="s">
        <v>14</v>
      </c>
    </row>
    <row r="10496" spans="1:9">
      <c r="A10496" t="n">
        <v>81000</v>
      </c>
      <c r="B10496" s="31" t="n">
        <v>25</v>
      </c>
      <c r="C10496" s="7" t="n">
        <v>1</v>
      </c>
      <c r="D10496" s="7" t="n">
        <v>260</v>
      </c>
      <c r="E10496" s="7" t="n">
        <v>280</v>
      </c>
      <c r="F10496" s="7" t="n">
        <v>1</v>
      </c>
    </row>
    <row r="10497" spans="1:6">
      <c r="A10497" t="s">
        <v>4</v>
      </c>
      <c r="B10497" s="4" t="s">
        <v>5</v>
      </c>
      <c r="C10497" s="4" t="s">
        <v>14</v>
      </c>
      <c r="D10497" s="4" t="s">
        <v>10</v>
      </c>
      <c r="E10497" s="4" t="s">
        <v>6</v>
      </c>
    </row>
    <row r="10498" spans="1:6">
      <c r="A10498" t="n">
        <v>81007</v>
      </c>
      <c r="B10498" s="57" t="n">
        <v>51</v>
      </c>
      <c r="C10498" s="7" t="n">
        <v>4</v>
      </c>
      <c r="D10498" s="7" t="n">
        <v>5943</v>
      </c>
      <c r="E10498" s="7" t="s">
        <v>76</v>
      </c>
    </row>
    <row r="10499" spans="1:6">
      <c r="A10499" t="s">
        <v>4</v>
      </c>
      <c r="B10499" s="4" t="s">
        <v>5</v>
      </c>
      <c r="C10499" s="4" t="s">
        <v>10</v>
      </c>
    </row>
    <row r="10500" spans="1:6">
      <c r="A10500" t="n">
        <v>81020</v>
      </c>
      <c r="B10500" s="41" t="n">
        <v>16</v>
      </c>
      <c r="C10500" s="7" t="n">
        <v>0</v>
      </c>
    </row>
    <row r="10501" spans="1:6">
      <c r="A10501" t="s">
        <v>4</v>
      </c>
      <c r="B10501" s="4" t="s">
        <v>5</v>
      </c>
      <c r="C10501" s="4" t="s">
        <v>10</v>
      </c>
      <c r="D10501" s="4" t="s">
        <v>50</v>
      </c>
      <c r="E10501" s="4" t="s">
        <v>14</v>
      </c>
      <c r="F10501" s="4" t="s">
        <v>14</v>
      </c>
    </row>
    <row r="10502" spans="1:6">
      <c r="A10502" t="n">
        <v>81023</v>
      </c>
      <c r="B10502" s="58" t="n">
        <v>26</v>
      </c>
      <c r="C10502" s="7" t="n">
        <v>5943</v>
      </c>
      <c r="D10502" s="7" t="s">
        <v>681</v>
      </c>
      <c r="E10502" s="7" t="n">
        <v>2</v>
      </c>
      <c r="F10502" s="7" t="n">
        <v>0</v>
      </c>
    </row>
    <row r="10503" spans="1:6">
      <c r="A10503" t="s">
        <v>4</v>
      </c>
      <c r="B10503" s="4" t="s">
        <v>5</v>
      </c>
    </row>
    <row r="10504" spans="1:6">
      <c r="A10504" t="n">
        <v>81095</v>
      </c>
      <c r="B10504" s="33" t="n">
        <v>28</v>
      </c>
    </row>
    <row r="10505" spans="1:6">
      <c r="A10505" t="s">
        <v>4</v>
      </c>
      <c r="B10505" s="4" t="s">
        <v>5</v>
      </c>
      <c r="C10505" s="4" t="s">
        <v>14</v>
      </c>
      <c r="D10505" s="4" t="s">
        <v>10</v>
      </c>
      <c r="E10505" s="4" t="s">
        <v>10</v>
      </c>
      <c r="F10505" s="4" t="s">
        <v>14</v>
      </c>
    </row>
    <row r="10506" spans="1:6">
      <c r="A10506" t="n">
        <v>81096</v>
      </c>
      <c r="B10506" s="31" t="n">
        <v>25</v>
      </c>
      <c r="C10506" s="7" t="n">
        <v>1</v>
      </c>
      <c r="D10506" s="7" t="n">
        <v>160</v>
      </c>
      <c r="E10506" s="7" t="n">
        <v>350</v>
      </c>
      <c r="F10506" s="7" t="n">
        <v>1</v>
      </c>
    </row>
    <row r="10507" spans="1:6">
      <c r="A10507" t="s">
        <v>4</v>
      </c>
      <c r="B10507" s="4" t="s">
        <v>5</v>
      </c>
      <c r="C10507" s="4" t="s">
        <v>14</v>
      </c>
      <c r="D10507" s="4" t="s">
        <v>10</v>
      </c>
      <c r="E10507" s="4" t="s">
        <v>6</v>
      </c>
    </row>
    <row r="10508" spans="1:6">
      <c r="A10508" t="n">
        <v>81103</v>
      </c>
      <c r="B10508" s="57" t="n">
        <v>51</v>
      </c>
      <c r="C10508" s="7" t="n">
        <v>4</v>
      </c>
      <c r="D10508" s="7" t="n">
        <v>5944</v>
      </c>
      <c r="E10508" s="7" t="s">
        <v>76</v>
      </c>
    </row>
    <row r="10509" spans="1:6">
      <c r="A10509" t="s">
        <v>4</v>
      </c>
      <c r="B10509" s="4" t="s">
        <v>5</v>
      </c>
      <c r="C10509" s="4" t="s">
        <v>10</v>
      </c>
    </row>
    <row r="10510" spans="1:6">
      <c r="A10510" t="n">
        <v>81116</v>
      </c>
      <c r="B10510" s="41" t="n">
        <v>16</v>
      </c>
      <c r="C10510" s="7" t="n">
        <v>0</v>
      </c>
    </row>
    <row r="10511" spans="1:6">
      <c r="A10511" t="s">
        <v>4</v>
      </c>
      <c r="B10511" s="4" t="s">
        <v>5</v>
      </c>
      <c r="C10511" s="4" t="s">
        <v>10</v>
      </c>
      <c r="D10511" s="4" t="s">
        <v>50</v>
      </c>
      <c r="E10511" s="4" t="s">
        <v>14</v>
      </c>
      <c r="F10511" s="4" t="s">
        <v>14</v>
      </c>
    </row>
    <row r="10512" spans="1:6">
      <c r="A10512" t="n">
        <v>81119</v>
      </c>
      <c r="B10512" s="58" t="n">
        <v>26</v>
      </c>
      <c r="C10512" s="7" t="n">
        <v>5944</v>
      </c>
      <c r="D10512" s="7" t="s">
        <v>682</v>
      </c>
      <c r="E10512" s="7" t="n">
        <v>2</v>
      </c>
      <c r="F10512" s="7" t="n">
        <v>0</v>
      </c>
    </row>
    <row r="10513" spans="1:6">
      <c r="A10513" t="s">
        <v>4</v>
      </c>
      <c r="B10513" s="4" t="s">
        <v>5</v>
      </c>
    </row>
    <row r="10514" spans="1:6">
      <c r="A10514" t="n">
        <v>81225</v>
      </c>
      <c r="B10514" s="33" t="n">
        <v>28</v>
      </c>
    </row>
    <row r="10515" spans="1:6">
      <c r="A10515" t="s">
        <v>4</v>
      </c>
      <c r="B10515" s="4" t="s">
        <v>5</v>
      </c>
      <c r="C10515" s="4" t="s">
        <v>14</v>
      </c>
      <c r="D10515" s="4" t="s">
        <v>10</v>
      </c>
      <c r="E10515" s="4" t="s">
        <v>10</v>
      </c>
      <c r="F10515" s="4" t="s">
        <v>14</v>
      </c>
    </row>
    <row r="10516" spans="1:6">
      <c r="A10516" t="n">
        <v>81226</v>
      </c>
      <c r="B10516" s="31" t="n">
        <v>25</v>
      </c>
      <c r="C10516" s="7" t="n">
        <v>1</v>
      </c>
      <c r="D10516" s="7" t="n">
        <v>160</v>
      </c>
      <c r="E10516" s="7" t="n">
        <v>570</v>
      </c>
      <c r="F10516" s="7" t="n">
        <v>2</v>
      </c>
    </row>
    <row r="10517" spans="1:6">
      <c r="A10517" t="s">
        <v>4</v>
      </c>
      <c r="B10517" s="4" t="s">
        <v>5</v>
      </c>
      <c r="C10517" s="4" t="s">
        <v>14</v>
      </c>
      <c r="D10517" s="4" t="s">
        <v>10</v>
      </c>
      <c r="E10517" s="4" t="s">
        <v>6</v>
      </c>
    </row>
    <row r="10518" spans="1:6">
      <c r="A10518" t="n">
        <v>81233</v>
      </c>
      <c r="B10518" s="57" t="n">
        <v>51</v>
      </c>
      <c r="C10518" s="7" t="n">
        <v>4</v>
      </c>
      <c r="D10518" s="7" t="n">
        <v>0</v>
      </c>
      <c r="E10518" s="7" t="s">
        <v>76</v>
      </c>
    </row>
    <row r="10519" spans="1:6">
      <c r="A10519" t="s">
        <v>4</v>
      </c>
      <c r="B10519" s="4" t="s">
        <v>5</v>
      </c>
      <c r="C10519" s="4" t="s">
        <v>10</v>
      </c>
    </row>
    <row r="10520" spans="1:6">
      <c r="A10520" t="n">
        <v>81246</v>
      </c>
      <c r="B10520" s="41" t="n">
        <v>16</v>
      </c>
      <c r="C10520" s="7" t="n">
        <v>0</v>
      </c>
    </row>
    <row r="10521" spans="1:6">
      <c r="A10521" t="s">
        <v>4</v>
      </c>
      <c r="B10521" s="4" t="s">
        <v>5</v>
      </c>
      <c r="C10521" s="4" t="s">
        <v>10</v>
      </c>
      <c r="D10521" s="4" t="s">
        <v>50</v>
      </c>
      <c r="E10521" s="4" t="s">
        <v>14</v>
      </c>
      <c r="F10521" s="4" t="s">
        <v>14</v>
      </c>
    </row>
    <row r="10522" spans="1:6">
      <c r="A10522" t="n">
        <v>81249</v>
      </c>
      <c r="B10522" s="58" t="n">
        <v>26</v>
      </c>
      <c r="C10522" s="7" t="n">
        <v>0</v>
      </c>
      <c r="D10522" s="7" t="s">
        <v>683</v>
      </c>
      <c r="E10522" s="7" t="n">
        <v>2</v>
      </c>
      <c r="F10522" s="7" t="n">
        <v>0</v>
      </c>
    </row>
    <row r="10523" spans="1:6">
      <c r="A10523" t="s">
        <v>4</v>
      </c>
      <c r="B10523" s="4" t="s">
        <v>5</v>
      </c>
    </row>
    <row r="10524" spans="1:6">
      <c r="A10524" t="n">
        <v>81302</v>
      </c>
      <c r="B10524" s="33" t="n">
        <v>28</v>
      </c>
    </row>
    <row r="10525" spans="1:6">
      <c r="A10525" t="s">
        <v>4</v>
      </c>
      <c r="B10525" s="4" t="s">
        <v>5</v>
      </c>
      <c r="C10525" s="4" t="s">
        <v>10</v>
      </c>
      <c r="D10525" s="4" t="s">
        <v>14</v>
      </c>
    </row>
    <row r="10526" spans="1:6">
      <c r="A10526" t="n">
        <v>81303</v>
      </c>
      <c r="B10526" s="69" t="n">
        <v>89</v>
      </c>
      <c r="C10526" s="7" t="n">
        <v>65533</v>
      </c>
      <c r="D10526" s="7" t="n">
        <v>1</v>
      </c>
    </row>
    <row r="10527" spans="1:6">
      <c r="A10527" t="s">
        <v>4</v>
      </c>
      <c r="B10527" s="4" t="s">
        <v>5</v>
      </c>
      <c r="C10527" s="4" t="s">
        <v>14</v>
      </c>
      <c r="D10527" s="4" t="s">
        <v>10</v>
      </c>
      <c r="E10527" s="4" t="s">
        <v>10</v>
      </c>
      <c r="F10527" s="4" t="s">
        <v>10</v>
      </c>
      <c r="G10527" s="4" t="s">
        <v>10</v>
      </c>
      <c r="H10527" s="4" t="s">
        <v>14</v>
      </c>
    </row>
    <row r="10528" spans="1:6">
      <c r="A10528" t="n">
        <v>81307</v>
      </c>
      <c r="B10528" s="31" t="n">
        <v>25</v>
      </c>
      <c r="C10528" s="7" t="n">
        <v>5</v>
      </c>
      <c r="D10528" s="7" t="n">
        <v>65535</v>
      </c>
      <c r="E10528" s="7" t="n">
        <v>500</v>
      </c>
      <c r="F10528" s="7" t="n">
        <v>800</v>
      </c>
      <c r="G10528" s="7" t="n">
        <v>140</v>
      </c>
      <c r="H10528" s="7" t="n">
        <v>0</v>
      </c>
    </row>
    <row r="10529" spans="1:8">
      <c r="A10529" t="s">
        <v>4</v>
      </c>
      <c r="B10529" s="4" t="s">
        <v>5</v>
      </c>
      <c r="C10529" s="4" t="s">
        <v>10</v>
      </c>
      <c r="D10529" s="4" t="s">
        <v>14</v>
      </c>
      <c r="E10529" s="4" t="s">
        <v>50</v>
      </c>
      <c r="F10529" s="4" t="s">
        <v>14</v>
      </c>
      <c r="G10529" s="4" t="s">
        <v>14</v>
      </c>
    </row>
    <row r="10530" spans="1:8">
      <c r="A10530" t="n">
        <v>81318</v>
      </c>
      <c r="B10530" s="32" t="n">
        <v>24</v>
      </c>
      <c r="C10530" s="7" t="n">
        <v>65533</v>
      </c>
      <c r="D10530" s="7" t="n">
        <v>11</v>
      </c>
      <c r="E10530" s="7" t="s">
        <v>684</v>
      </c>
      <c r="F10530" s="7" t="n">
        <v>2</v>
      </c>
      <c r="G10530" s="7" t="n">
        <v>0</v>
      </c>
    </row>
    <row r="10531" spans="1:8">
      <c r="A10531" t="s">
        <v>4</v>
      </c>
      <c r="B10531" s="4" t="s">
        <v>5</v>
      </c>
    </row>
    <row r="10532" spans="1:8">
      <c r="A10532" t="n">
        <v>81405</v>
      </c>
      <c r="B10532" s="33" t="n">
        <v>28</v>
      </c>
    </row>
    <row r="10533" spans="1:8">
      <c r="A10533" t="s">
        <v>4</v>
      </c>
      <c r="B10533" s="4" t="s">
        <v>5</v>
      </c>
      <c r="C10533" s="4" t="s">
        <v>14</v>
      </c>
    </row>
    <row r="10534" spans="1:8">
      <c r="A10534" t="n">
        <v>81406</v>
      </c>
      <c r="B10534" s="36" t="n">
        <v>27</v>
      </c>
      <c r="C10534" s="7" t="n">
        <v>0</v>
      </c>
    </row>
    <row r="10535" spans="1:8">
      <c r="A10535" t="s">
        <v>4</v>
      </c>
      <c r="B10535" s="4" t="s">
        <v>5</v>
      </c>
      <c r="C10535" s="4" t="s">
        <v>14</v>
      </c>
    </row>
    <row r="10536" spans="1:8">
      <c r="A10536" t="n">
        <v>81408</v>
      </c>
      <c r="B10536" s="36" t="n">
        <v>27</v>
      </c>
      <c r="C10536" s="7" t="n">
        <v>1</v>
      </c>
    </row>
    <row r="10537" spans="1:8">
      <c r="A10537" t="s">
        <v>4</v>
      </c>
      <c r="B10537" s="4" t="s">
        <v>5</v>
      </c>
      <c r="C10537" s="4" t="s">
        <v>14</v>
      </c>
      <c r="D10537" s="4" t="s">
        <v>10</v>
      </c>
      <c r="E10537" s="4" t="s">
        <v>10</v>
      </c>
      <c r="F10537" s="4" t="s">
        <v>10</v>
      </c>
      <c r="G10537" s="4" t="s">
        <v>10</v>
      </c>
      <c r="H10537" s="4" t="s">
        <v>14</v>
      </c>
    </row>
    <row r="10538" spans="1:8">
      <c r="A10538" t="n">
        <v>81410</v>
      </c>
      <c r="B10538" s="31" t="n">
        <v>25</v>
      </c>
      <c r="C10538" s="7" t="n">
        <v>5</v>
      </c>
      <c r="D10538" s="7" t="n">
        <v>65535</v>
      </c>
      <c r="E10538" s="7" t="n">
        <v>65535</v>
      </c>
      <c r="F10538" s="7" t="n">
        <v>65535</v>
      </c>
      <c r="G10538" s="7" t="n">
        <v>65535</v>
      </c>
      <c r="H10538" s="7" t="n">
        <v>0</v>
      </c>
    </row>
    <row r="10539" spans="1:8">
      <c r="A10539" t="s">
        <v>4</v>
      </c>
      <c r="B10539" s="4" t="s">
        <v>5</v>
      </c>
      <c r="C10539" s="4" t="s">
        <v>14</v>
      </c>
      <c r="D10539" s="4" t="s">
        <v>10</v>
      </c>
      <c r="E10539" s="4" t="s">
        <v>10</v>
      </c>
      <c r="F10539" s="4" t="s">
        <v>14</v>
      </c>
    </row>
    <row r="10540" spans="1:8">
      <c r="A10540" t="n">
        <v>81421</v>
      </c>
      <c r="B10540" s="31" t="n">
        <v>25</v>
      </c>
      <c r="C10540" s="7" t="n">
        <v>1</v>
      </c>
      <c r="D10540" s="7" t="n">
        <v>260</v>
      </c>
      <c r="E10540" s="7" t="n">
        <v>280</v>
      </c>
      <c r="F10540" s="7" t="n">
        <v>1</v>
      </c>
    </row>
    <row r="10541" spans="1:8">
      <c r="A10541" t="s">
        <v>4</v>
      </c>
      <c r="B10541" s="4" t="s">
        <v>5</v>
      </c>
      <c r="C10541" s="4" t="s">
        <v>14</v>
      </c>
      <c r="D10541" s="4" t="s">
        <v>10</v>
      </c>
      <c r="E10541" s="4" t="s">
        <v>6</v>
      </c>
    </row>
    <row r="10542" spans="1:8">
      <c r="A10542" t="n">
        <v>81428</v>
      </c>
      <c r="B10542" s="57" t="n">
        <v>51</v>
      </c>
      <c r="C10542" s="7" t="n">
        <v>4</v>
      </c>
      <c r="D10542" s="7" t="n">
        <v>5943</v>
      </c>
      <c r="E10542" s="7" t="s">
        <v>268</v>
      </c>
    </row>
    <row r="10543" spans="1:8">
      <c r="A10543" t="s">
        <v>4</v>
      </c>
      <c r="B10543" s="4" t="s">
        <v>5</v>
      </c>
      <c r="C10543" s="4" t="s">
        <v>10</v>
      </c>
    </row>
    <row r="10544" spans="1:8">
      <c r="A10544" t="n">
        <v>81442</v>
      </c>
      <c r="B10544" s="41" t="n">
        <v>16</v>
      </c>
      <c r="C10544" s="7" t="n">
        <v>0</v>
      </c>
    </row>
    <row r="10545" spans="1:8">
      <c r="A10545" t="s">
        <v>4</v>
      </c>
      <c r="B10545" s="4" t="s">
        <v>5</v>
      </c>
      <c r="C10545" s="4" t="s">
        <v>10</v>
      </c>
      <c r="D10545" s="4" t="s">
        <v>50</v>
      </c>
      <c r="E10545" s="4" t="s">
        <v>14</v>
      </c>
      <c r="F10545" s="4" t="s">
        <v>14</v>
      </c>
    </row>
    <row r="10546" spans="1:8">
      <c r="A10546" t="n">
        <v>81445</v>
      </c>
      <c r="B10546" s="58" t="n">
        <v>26</v>
      </c>
      <c r="C10546" s="7" t="n">
        <v>5943</v>
      </c>
      <c r="D10546" s="7" t="s">
        <v>685</v>
      </c>
      <c r="E10546" s="7" t="n">
        <v>2</v>
      </c>
      <c r="F10546" s="7" t="n">
        <v>0</v>
      </c>
    </row>
    <row r="10547" spans="1:8">
      <c r="A10547" t="s">
        <v>4</v>
      </c>
      <c r="B10547" s="4" t="s">
        <v>5</v>
      </c>
    </row>
    <row r="10548" spans="1:8">
      <c r="A10548" t="n">
        <v>81502</v>
      </c>
      <c r="B10548" s="33" t="n">
        <v>28</v>
      </c>
    </row>
    <row r="10549" spans="1:8">
      <c r="A10549" t="s">
        <v>4</v>
      </c>
      <c r="B10549" s="4" t="s">
        <v>5</v>
      </c>
      <c r="C10549" s="4" t="s">
        <v>14</v>
      </c>
      <c r="D10549" s="4" t="s">
        <v>10</v>
      </c>
      <c r="E10549" s="4" t="s">
        <v>10</v>
      </c>
      <c r="F10549" s="4" t="s">
        <v>14</v>
      </c>
    </row>
    <row r="10550" spans="1:8">
      <c r="A10550" t="n">
        <v>81503</v>
      </c>
      <c r="B10550" s="31" t="n">
        <v>25</v>
      </c>
      <c r="C10550" s="7" t="n">
        <v>1</v>
      </c>
      <c r="D10550" s="7" t="n">
        <v>160</v>
      </c>
      <c r="E10550" s="7" t="n">
        <v>350</v>
      </c>
      <c r="F10550" s="7" t="n">
        <v>1</v>
      </c>
    </row>
    <row r="10551" spans="1:8">
      <c r="A10551" t="s">
        <v>4</v>
      </c>
      <c r="B10551" s="4" t="s">
        <v>5</v>
      </c>
      <c r="C10551" s="4" t="s">
        <v>14</v>
      </c>
      <c r="D10551" s="4" t="s">
        <v>10</v>
      </c>
      <c r="E10551" s="4" t="s">
        <v>6</v>
      </c>
    </row>
    <row r="10552" spans="1:8">
      <c r="A10552" t="n">
        <v>81510</v>
      </c>
      <c r="B10552" s="57" t="n">
        <v>51</v>
      </c>
      <c r="C10552" s="7" t="n">
        <v>4</v>
      </c>
      <c r="D10552" s="7" t="n">
        <v>5944</v>
      </c>
      <c r="E10552" s="7" t="s">
        <v>76</v>
      </c>
    </row>
    <row r="10553" spans="1:8">
      <c r="A10553" t="s">
        <v>4</v>
      </c>
      <c r="B10553" s="4" t="s">
        <v>5</v>
      </c>
      <c r="C10553" s="4" t="s">
        <v>10</v>
      </c>
    </row>
    <row r="10554" spans="1:8">
      <c r="A10554" t="n">
        <v>81523</v>
      </c>
      <c r="B10554" s="41" t="n">
        <v>16</v>
      </c>
      <c r="C10554" s="7" t="n">
        <v>0</v>
      </c>
    </row>
    <row r="10555" spans="1:8">
      <c r="A10555" t="s">
        <v>4</v>
      </c>
      <c r="B10555" s="4" t="s">
        <v>5</v>
      </c>
      <c r="C10555" s="4" t="s">
        <v>10</v>
      </c>
      <c r="D10555" s="4" t="s">
        <v>50</v>
      </c>
      <c r="E10555" s="4" t="s">
        <v>14</v>
      </c>
      <c r="F10555" s="4" t="s">
        <v>14</v>
      </c>
    </row>
    <row r="10556" spans="1:8">
      <c r="A10556" t="n">
        <v>81526</v>
      </c>
      <c r="B10556" s="58" t="n">
        <v>26</v>
      </c>
      <c r="C10556" s="7" t="n">
        <v>5944</v>
      </c>
      <c r="D10556" s="7" t="s">
        <v>686</v>
      </c>
      <c r="E10556" s="7" t="n">
        <v>2</v>
      </c>
      <c r="F10556" s="7" t="n">
        <v>0</v>
      </c>
    </row>
    <row r="10557" spans="1:8">
      <c r="A10557" t="s">
        <v>4</v>
      </c>
      <c r="B10557" s="4" t="s">
        <v>5</v>
      </c>
    </row>
    <row r="10558" spans="1:8">
      <c r="A10558" t="n">
        <v>81625</v>
      </c>
      <c r="B10558" s="33" t="n">
        <v>28</v>
      </c>
    </row>
    <row r="10559" spans="1:8">
      <c r="A10559" t="s">
        <v>4</v>
      </c>
      <c r="B10559" s="4" t="s">
        <v>5</v>
      </c>
      <c r="C10559" s="4" t="s">
        <v>14</v>
      </c>
      <c r="D10559" s="34" t="s">
        <v>52</v>
      </c>
      <c r="E10559" s="4" t="s">
        <v>5</v>
      </c>
      <c r="F10559" s="4" t="s">
        <v>14</v>
      </c>
      <c r="G10559" s="4" t="s">
        <v>10</v>
      </c>
      <c r="H10559" s="34" t="s">
        <v>53</v>
      </c>
      <c r="I10559" s="4" t="s">
        <v>14</v>
      </c>
      <c r="J10559" s="4" t="s">
        <v>25</v>
      </c>
    </row>
    <row r="10560" spans="1:8">
      <c r="A10560" t="n">
        <v>81626</v>
      </c>
      <c r="B10560" s="12" t="n">
        <v>5</v>
      </c>
      <c r="C10560" s="7" t="n">
        <v>28</v>
      </c>
      <c r="D10560" s="34" t="s">
        <v>3</v>
      </c>
      <c r="E10560" s="35" t="n">
        <v>64</v>
      </c>
      <c r="F10560" s="7" t="n">
        <v>5</v>
      </c>
      <c r="G10560" s="7" t="n">
        <v>7</v>
      </c>
      <c r="H10560" s="34" t="s">
        <v>3</v>
      </c>
      <c r="I10560" s="7" t="n">
        <v>1</v>
      </c>
      <c r="J10560" s="13" t="n">
        <f t="normal" ca="1">A10574</f>
        <v>0</v>
      </c>
    </row>
    <row r="10561" spans="1:10">
      <c r="A10561" t="s">
        <v>4</v>
      </c>
      <c r="B10561" s="4" t="s">
        <v>5</v>
      </c>
      <c r="C10561" s="4" t="s">
        <v>14</v>
      </c>
      <c r="D10561" s="4" t="s">
        <v>10</v>
      </c>
      <c r="E10561" s="4" t="s">
        <v>10</v>
      </c>
      <c r="F10561" s="4" t="s">
        <v>14</v>
      </c>
    </row>
    <row r="10562" spans="1:10">
      <c r="A10562" t="n">
        <v>81637</v>
      </c>
      <c r="B10562" s="31" t="n">
        <v>25</v>
      </c>
      <c r="C10562" s="7" t="n">
        <v>1</v>
      </c>
      <c r="D10562" s="7" t="n">
        <v>60</v>
      </c>
      <c r="E10562" s="7" t="n">
        <v>500</v>
      </c>
      <c r="F10562" s="7" t="n">
        <v>2</v>
      </c>
    </row>
    <row r="10563" spans="1:10">
      <c r="A10563" t="s">
        <v>4</v>
      </c>
      <c r="B10563" s="4" t="s">
        <v>5</v>
      </c>
      <c r="C10563" s="4" t="s">
        <v>14</v>
      </c>
      <c r="D10563" s="4" t="s">
        <v>10</v>
      </c>
      <c r="E10563" s="4" t="s">
        <v>6</v>
      </c>
    </row>
    <row r="10564" spans="1:10">
      <c r="A10564" t="n">
        <v>81644</v>
      </c>
      <c r="B10564" s="57" t="n">
        <v>51</v>
      </c>
      <c r="C10564" s="7" t="n">
        <v>4</v>
      </c>
      <c r="D10564" s="7" t="n">
        <v>7</v>
      </c>
      <c r="E10564" s="7" t="s">
        <v>687</v>
      </c>
    </row>
    <row r="10565" spans="1:10">
      <c r="A10565" t="s">
        <v>4</v>
      </c>
      <c r="B10565" s="4" t="s">
        <v>5</v>
      </c>
      <c r="C10565" s="4" t="s">
        <v>10</v>
      </c>
    </row>
    <row r="10566" spans="1:10">
      <c r="A10566" t="n">
        <v>81657</v>
      </c>
      <c r="B10566" s="41" t="n">
        <v>16</v>
      </c>
      <c r="C10566" s="7" t="n">
        <v>0</v>
      </c>
    </row>
    <row r="10567" spans="1:10">
      <c r="A10567" t="s">
        <v>4</v>
      </c>
      <c r="B10567" s="4" t="s">
        <v>5</v>
      </c>
      <c r="C10567" s="4" t="s">
        <v>10</v>
      </c>
      <c r="D10567" s="4" t="s">
        <v>50</v>
      </c>
      <c r="E10567" s="4" t="s">
        <v>14</v>
      </c>
      <c r="F10567" s="4" t="s">
        <v>14</v>
      </c>
    </row>
    <row r="10568" spans="1:10">
      <c r="A10568" t="n">
        <v>81660</v>
      </c>
      <c r="B10568" s="58" t="n">
        <v>26</v>
      </c>
      <c r="C10568" s="7" t="n">
        <v>7</v>
      </c>
      <c r="D10568" s="7" t="s">
        <v>688</v>
      </c>
      <c r="E10568" s="7" t="n">
        <v>2</v>
      </c>
      <c r="F10568" s="7" t="n">
        <v>0</v>
      </c>
    </row>
    <row r="10569" spans="1:10">
      <c r="A10569" t="s">
        <v>4</v>
      </c>
      <c r="B10569" s="4" t="s">
        <v>5</v>
      </c>
    </row>
    <row r="10570" spans="1:10">
      <c r="A10570" t="n">
        <v>81725</v>
      </c>
      <c r="B10570" s="33" t="n">
        <v>28</v>
      </c>
    </row>
    <row r="10571" spans="1:10">
      <c r="A10571" t="s">
        <v>4</v>
      </c>
      <c r="B10571" s="4" t="s">
        <v>5</v>
      </c>
      <c r="C10571" s="4" t="s">
        <v>25</v>
      </c>
    </row>
    <row r="10572" spans="1:10">
      <c r="A10572" t="n">
        <v>81726</v>
      </c>
      <c r="B10572" s="20" t="n">
        <v>3</v>
      </c>
      <c r="C10572" s="13" t="n">
        <f t="normal" ca="1">A10584</f>
        <v>0</v>
      </c>
    </row>
    <row r="10573" spans="1:10">
      <c r="A10573" t="s">
        <v>4</v>
      </c>
      <c r="B10573" s="4" t="s">
        <v>5</v>
      </c>
      <c r="C10573" s="4" t="s">
        <v>14</v>
      </c>
      <c r="D10573" s="4" t="s">
        <v>10</v>
      </c>
      <c r="E10573" s="4" t="s">
        <v>10</v>
      </c>
      <c r="F10573" s="4" t="s">
        <v>14</v>
      </c>
    </row>
    <row r="10574" spans="1:10">
      <c r="A10574" t="n">
        <v>81731</v>
      </c>
      <c r="B10574" s="31" t="n">
        <v>25</v>
      </c>
      <c r="C10574" s="7" t="n">
        <v>1</v>
      </c>
      <c r="D10574" s="7" t="n">
        <v>260</v>
      </c>
      <c r="E10574" s="7" t="n">
        <v>640</v>
      </c>
      <c r="F10574" s="7" t="n">
        <v>2</v>
      </c>
    </row>
    <row r="10575" spans="1:10">
      <c r="A10575" t="s">
        <v>4</v>
      </c>
      <c r="B10575" s="4" t="s">
        <v>5</v>
      </c>
      <c r="C10575" s="4" t="s">
        <v>14</v>
      </c>
      <c r="D10575" s="4" t="s">
        <v>10</v>
      </c>
      <c r="E10575" s="4" t="s">
        <v>6</v>
      </c>
    </row>
    <row r="10576" spans="1:10">
      <c r="A10576" t="n">
        <v>81738</v>
      </c>
      <c r="B10576" s="57" t="n">
        <v>51</v>
      </c>
      <c r="C10576" s="7" t="n">
        <v>4</v>
      </c>
      <c r="D10576" s="7" t="n">
        <v>8</v>
      </c>
      <c r="E10576" s="7" t="s">
        <v>221</v>
      </c>
    </row>
    <row r="10577" spans="1:6">
      <c r="A10577" t="s">
        <v>4</v>
      </c>
      <c r="B10577" s="4" t="s">
        <v>5</v>
      </c>
      <c r="C10577" s="4" t="s">
        <v>10</v>
      </c>
    </row>
    <row r="10578" spans="1:6">
      <c r="A10578" t="n">
        <v>81752</v>
      </c>
      <c r="B10578" s="41" t="n">
        <v>16</v>
      </c>
      <c r="C10578" s="7" t="n">
        <v>0</v>
      </c>
    </row>
    <row r="10579" spans="1:6">
      <c r="A10579" t="s">
        <v>4</v>
      </c>
      <c r="B10579" s="4" t="s">
        <v>5</v>
      </c>
      <c r="C10579" s="4" t="s">
        <v>10</v>
      </c>
      <c r="D10579" s="4" t="s">
        <v>50</v>
      </c>
      <c r="E10579" s="4" t="s">
        <v>14</v>
      </c>
      <c r="F10579" s="4" t="s">
        <v>14</v>
      </c>
    </row>
    <row r="10580" spans="1:6">
      <c r="A10580" t="n">
        <v>81755</v>
      </c>
      <c r="B10580" s="58" t="n">
        <v>26</v>
      </c>
      <c r="C10580" s="7" t="n">
        <v>8</v>
      </c>
      <c r="D10580" s="7" t="s">
        <v>689</v>
      </c>
      <c r="E10580" s="7" t="n">
        <v>2</v>
      </c>
      <c r="F10580" s="7" t="n">
        <v>0</v>
      </c>
    </row>
    <row r="10581" spans="1:6">
      <c r="A10581" t="s">
        <v>4</v>
      </c>
      <c r="B10581" s="4" t="s">
        <v>5</v>
      </c>
    </row>
    <row r="10582" spans="1:6">
      <c r="A10582" t="n">
        <v>81822</v>
      </c>
      <c r="B10582" s="33" t="n">
        <v>28</v>
      </c>
    </row>
    <row r="10583" spans="1:6">
      <c r="A10583" t="s">
        <v>4</v>
      </c>
      <c r="B10583" s="4" t="s">
        <v>5</v>
      </c>
      <c r="C10583" s="4" t="s">
        <v>14</v>
      </c>
      <c r="D10583" s="4" t="s">
        <v>10</v>
      </c>
      <c r="E10583" s="4" t="s">
        <v>10</v>
      </c>
      <c r="F10583" s="4" t="s">
        <v>14</v>
      </c>
    </row>
    <row r="10584" spans="1:6">
      <c r="A10584" t="n">
        <v>81823</v>
      </c>
      <c r="B10584" s="31" t="n">
        <v>25</v>
      </c>
      <c r="C10584" s="7" t="n">
        <v>1</v>
      </c>
      <c r="D10584" s="7" t="n">
        <v>160</v>
      </c>
      <c r="E10584" s="7" t="n">
        <v>570</v>
      </c>
      <c r="F10584" s="7" t="n">
        <v>2</v>
      </c>
    </row>
    <row r="10585" spans="1:6">
      <c r="A10585" t="s">
        <v>4</v>
      </c>
      <c r="B10585" s="4" t="s">
        <v>5</v>
      </c>
      <c r="C10585" s="4" t="s">
        <v>14</v>
      </c>
      <c r="D10585" s="4" t="s">
        <v>10</v>
      </c>
      <c r="E10585" s="4" t="s">
        <v>6</v>
      </c>
    </row>
    <row r="10586" spans="1:6">
      <c r="A10586" t="n">
        <v>81830</v>
      </c>
      <c r="B10586" s="57" t="n">
        <v>51</v>
      </c>
      <c r="C10586" s="7" t="n">
        <v>4</v>
      </c>
      <c r="D10586" s="7" t="n">
        <v>0</v>
      </c>
      <c r="E10586" s="7" t="s">
        <v>186</v>
      </c>
    </row>
    <row r="10587" spans="1:6">
      <c r="A10587" t="s">
        <v>4</v>
      </c>
      <c r="B10587" s="4" t="s">
        <v>5</v>
      </c>
      <c r="C10587" s="4" t="s">
        <v>10</v>
      </c>
    </row>
    <row r="10588" spans="1:6">
      <c r="A10588" t="n">
        <v>81843</v>
      </c>
      <c r="B10588" s="41" t="n">
        <v>16</v>
      </c>
      <c r="C10588" s="7" t="n">
        <v>0</v>
      </c>
    </row>
    <row r="10589" spans="1:6">
      <c r="A10589" t="s">
        <v>4</v>
      </c>
      <c r="B10589" s="4" t="s">
        <v>5</v>
      </c>
      <c r="C10589" s="4" t="s">
        <v>10</v>
      </c>
      <c r="D10589" s="4" t="s">
        <v>50</v>
      </c>
      <c r="E10589" s="4" t="s">
        <v>14</v>
      </c>
      <c r="F10589" s="4" t="s">
        <v>14</v>
      </c>
      <c r="G10589" s="4" t="s">
        <v>50</v>
      </c>
      <c r="H10589" s="4" t="s">
        <v>14</v>
      </c>
      <c r="I10589" s="4" t="s">
        <v>14</v>
      </c>
    </row>
    <row r="10590" spans="1:6">
      <c r="A10590" t="n">
        <v>81846</v>
      </c>
      <c r="B10590" s="58" t="n">
        <v>26</v>
      </c>
      <c r="C10590" s="7" t="n">
        <v>0</v>
      </c>
      <c r="D10590" s="7" t="s">
        <v>690</v>
      </c>
      <c r="E10590" s="7" t="n">
        <v>2</v>
      </c>
      <c r="F10590" s="7" t="n">
        <v>3</v>
      </c>
      <c r="G10590" s="7" t="s">
        <v>691</v>
      </c>
      <c r="H10590" s="7" t="n">
        <v>2</v>
      </c>
      <c r="I10590" s="7" t="n">
        <v>0</v>
      </c>
    </row>
    <row r="10591" spans="1:6">
      <c r="A10591" t="s">
        <v>4</v>
      </c>
      <c r="B10591" s="4" t="s">
        <v>5</v>
      </c>
    </row>
    <row r="10592" spans="1:6">
      <c r="A10592" t="n">
        <v>81922</v>
      </c>
      <c r="B10592" s="33" t="n">
        <v>28</v>
      </c>
    </row>
    <row r="10593" spans="1:9">
      <c r="A10593" t="s">
        <v>4</v>
      </c>
      <c r="B10593" s="4" t="s">
        <v>5</v>
      </c>
      <c r="C10593" s="4" t="s">
        <v>10</v>
      </c>
      <c r="D10593" s="4" t="s">
        <v>14</v>
      </c>
    </row>
    <row r="10594" spans="1:9">
      <c r="A10594" t="n">
        <v>81923</v>
      </c>
      <c r="B10594" s="69" t="n">
        <v>89</v>
      </c>
      <c r="C10594" s="7" t="n">
        <v>65533</v>
      </c>
      <c r="D10594" s="7" t="n">
        <v>1</v>
      </c>
    </row>
    <row r="10595" spans="1:9">
      <c r="A10595" t="s">
        <v>4</v>
      </c>
      <c r="B10595" s="4" t="s">
        <v>5</v>
      </c>
      <c r="C10595" s="4" t="s">
        <v>14</v>
      </c>
      <c r="D10595" s="4" t="s">
        <v>10</v>
      </c>
      <c r="E10595" s="4" t="s">
        <v>24</v>
      </c>
    </row>
    <row r="10596" spans="1:9">
      <c r="A10596" t="n">
        <v>81927</v>
      </c>
      <c r="B10596" s="37" t="n">
        <v>58</v>
      </c>
      <c r="C10596" s="7" t="n">
        <v>0</v>
      </c>
      <c r="D10596" s="7" t="n">
        <v>1000</v>
      </c>
      <c r="E10596" s="7" t="n">
        <v>1</v>
      </c>
    </row>
    <row r="10597" spans="1:9">
      <c r="A10597" t="s">
        <v>4</v>
      </c>
      <c r="B10597" s="4" t="s">
        <v>5</v>
      </c>
      <c r="C10597" s="4" t="s">
        <v>14</v>
      </c>
      <c r="D10597" s="4" t="s">
        <v>10</v>
      </c>
    </row>
    <row r="10598" spans="1:9">
      <c r="A10598" t="n">
        <v>81935</v>
      </c>
      <c r="B10598" s="37" t="n">
        <v>58</v>
      </c>
      <c r="C10598" s="7" t="n">
        <v>255</v>
      </c>
      <c r="D10598" s="7" t="n">
        <v>0</v>
      </c>
    </row>
    <row r="10599" spans="1:9">
      <c r="A10599" t="s">
        <v>4</v>
      </c>
      <c r="B10599" s="4" t="s">
        <v>5</v>
      </c>
      <c r="C10599" s="4" t="s">
        <v>14</v>
      </c>
      <c r="D10599" s="4" t="s">
        <v>24</v>
      </c>
      <c r="E10599" s="4" t="s">
        <v>10</v>
      </c>
      <c r="F10599" s="4" t="s">
        <v>14</v>
      </c>
    </row>
    <row r="10600" spans="1:9">
      <c r="A10600" t="n">
        <v>81939</v>
      </c>
      <c r="B10600" s="14" t="n">
        <v>49</v>
      </c>
      <c r="C10600" s="7" t="n">
        <v>3</v>
      </c>
      <c r="D10600" s="7" t="n">
        <v>1</v>
      </c>
      <c r="E10600" s="7" t="n">
        <v>500</v>
      </c>
      <c r="F10600" s="7" t="n">
        <v>0</v>
      </c>
    </row>
    <row r="10601" spans="1:9">
      <c r="A10601" t="s">
        <v>4</v>
      </c>
      <c r="B10601" s="4" t="s">
        <v>5</v>
      </c>
      <c r="C10601" s="4" t="s">
        <v>14</v>
      </c>
      <c r="D10601" s="4" t="s">
        <v>10</v>
      </c>
    </row>
    <row r="10602" spans="1:9">
      <c r="A10602" t="n">
        <v>81948</v>
      </c>
      <c r="B10602" s="37" t="n">
        <v>58</v>
      </c>
      <c r="C10602" s="7" t="n">
        <v>11</v>
      </c>
      <c r="D10602" s="7" t="n">
        <v>300</v>
      </c>
    </row>
    <row r="10603" spans="1:9">
      <c r="A10603" t="s">
        <v>4</v>
      </c>
      <c r="B10603" s="4" t="s">
        <v>5</v>
      </c>
      <c r="C10603" s="4" t="s">
        <v>14</v>
      </c>
      <c r="D10603" s="4" t="s">
        <v>10</v>
      </c>
    </row>
    <row r="10604" spans="1:9">
      <c r="A10604" t="n">
        <v>81952</v>
      </c>
      <c r="B10604" s="37" t="n">
        <v>58</v>
      </c>
      <c r="C10604" s="7" t="n">
        <v>12</v>
      </c>
      <c r="D10604" s="7" t="n">
        <v>0</v>
      </c>
    </row>
    <row r="10605" spans="1:9">
      <c r="A10605" t="s">
        <v>4</v>
      </c>
      <c r="B10605" s="4" t="s">
        <v>5</v>
      </c>
      <c r="C10605" s="4" t="s">
        <v>10</v>
      </c>
    </row>
    <row r="10606" spans="1:9">
      <c r="A10606" t="n">
        <v>81956</v>
      </c>
      <c r="B10606" s="18" t="n">
        <v>12</v>
      </c>
      <c r="C10606" s="7" t="n">
        <v>9483</v>
      </c>
    </row>
    <row r="10607" spans="1:9">
      <c r="A10607" t="s">
        <v>4</v>
      </c>
      <c r="B10607" s="4" t="s">
        <v>5</v>
      </c>
      <c r="C10607" s="4" t="s">
        <v>10</v>
      </c>
      <c r="D10607" s="4" t="s">
        <v>14</v>
      </c>
      <c r="E10607" s="4" t="s">
        <v>10</v>
      </c>
    </row>
    <row r="10608" spans="1:9">
      <c r="A10608" t="n">
        <v>81959</v>
      </c>
      <c r="B10608" s="30" t="n">
        <v>104</v>
      </c>
      <c r="C10608" s="7" t="n">
        <v>16</v>
      </c>
      <c r="D10608" s="7" t="n">
        <v>1</v>
      </c>
      <c r="E10608" s="7" t="n">
        <v>2</v>
      </c>
    </row>
    <row r="10609" spans="1:6">
      <c r="A10609" t="s">
        <v>4</v>
      </c>
      <c r="B10609" s="4" t="s">
        <v>5</v>
      </c>
    </row>
    <row r="10610" spans="1:6">
      <c r="A10610" t="n">
        <v>81965</v>
      </c>
      <c r="B10610" s="5" t="n">
        <v>1</v>
      </c>
    </row>
    <row r="10611" spans="1:6">
      <c r="A10611" t="s">
        <v>4</v>
      </c>
      <c r="B10611" s="4" t="s">
        <v>5</v>
      </c>
      <c r="C10611" s="4" t="s">
        <v>10</v>
      </c>
      <c r="D10611" s="4" t="s">
        <v>24</v>
      </c>
      <c r="E10611" s="4" t="s">
        <v>24</v>
      </c>
      <c r="F10611" s="4" t="s">
        <v>24</v>
      </c>
      <c r="G10611" s="4" t="s">
        <v>24</v>
      </c>
    </row>
    <row r="10612" spans="1:6">
      <c r="A10612" t="n">
        <v>81966</v>
      </c>
      <c r="B10612" s="51" t="n">
        <v>46</v>
      </c>
      <c r="C10612" s="7" t="n">
        <v>61456</v>
      </c>
      <c r="D10612" s="7" t="n">
        <v>-127.480003356934</v>
      </c>
      <c r="E10612" s="7" t="n">
        <v>-1.1599999666214</v>
      </c>
      <c r="F10612" s="7" t="n">
        <v>161.350006103516</v>
      </c>
      <c r="G10612" s="7" t="n">
        <v>87.9000015258789</v>
      </c>
    </row>
    <row r="10613" spans="1:6">
      <c r="A10613" t="s">
        <v>4</v>
      </c>
      <c r="B10613" s="4" t="s">
        <v>5</v>
      </c>
      <c r="C10613" s="4" t="s">
        <v>10</v>
      </c>
      <c r="D10613" s="4" t="s">
        <v>24</v>
      </c>
      <c r="E10613" s="4" t="s">
        <v>24</v>
      </c>
      <c r="F10613" s="4" t="s">
        <v>24</v>
      </c>
      <c r="G10613" s="4" t="s">
        <v>24</v>
      </c>
    </row>
    <row r="10614" spans="1:6">
      <c r="A10614" t="n">
        <v>81985</v>
      </c>
      <c r="B10614" s="51" t="n">
        <v>46</v>
      </c>
      <c r="C10614" s="7" t="n">
        <v>61457</v>
      </c>
      <c r="D10614" s="7" t="n">
        <v>-127.480003356934</v>
      </c>
      <c r="E10614" s="7" t="n">
        <v>-1.1599999666214</v>
      </c>
      <c r="F10614" s="7" t="n">
        <v>161.350006103516</v>
      </c>
      <c r="G10614" s="7" t="n">
        <v>87.9000015258789</v>
      </c>
    </row>
    <row r="10615" spans="1:6">
      <c r="A10615" t="s">
        <v>4</v>
      </c>
      <c r="B10615" s="4" t="s">
        <v>5</v>
      </c>
      <c r="C10615" s="4" t="s">
        <v>14</v>
      </c>
      <c r="D10615" s="4" t="s">
        <v>14</v>
      </c>
      <c r="E10615" s="4" t="s">
        <v>24</v>
      </c>
      <c r="F10615" s="4" t="s">
        <v>24</v>
      </c>
      <c r="G10615" s="4" t="s">
        <v>24</v>
      </c>
      <c r="H10615" s="4" t="s">
        <v>10</v>
      </c>
      <c r="I10615" s="4" t="s">
        <v>14</v>
      </c>
    </row>
    <row r="10616" spans="1:6">
      <c r="A10616" t="n">
        <v>82004</v>
      </c>
      <c r="B10616" s="66" t="n">
        <v>45</v>
      </c>
      <c r="C10616" s="7" t="n">
        <v>4</v>
      </c>
      <c r="D10616" s="7" t="n">
        <v>3</v>
      </c>
      <c r="E10616" s="7" t="n">
        <v>0.949999988079071</v>
      </c>
      <c r="F10616" s="7" t="n">
        <v>88.0800018310547</v>
      </c>
      <c r="G10616" s="7" t="n">
        <v>0</v>
      </c>
      <c r="H10616" s="7" t="n">
        <v>0</v>
      </c>
      <c r="I10616" s="7" t="n">
        <v>0</v>
      </c>
    </row>
    <row r="10617" spans="1:6">
      <c r="A10617" t="s">
        <v>4</v>
      </c>
      <c r="B10617" s="4" t="s">
        <v>5</v>
      </c>
      <c r="C10617" s="4" t="s">
        <v>14</v>
      </c>
      <c r="D10617" s="4" t="s">
        <v>6</v>
      </c>
    </row>
    <row r="10618" spans="1:6">
      <c r="A10618" t="n">
        <v>82022</v>
      </c>
      <c r="B10618" s="9" t="n">
        <v>2</v>
      </c>
      <c r="C10618" s="7" t="n">
        <v>10</v>
      </c>
      <c r="D10618" s="7" t="s">
        <v>677</v>
      </c>
    </row>
    <row r="10619" spans="1:6">
      <c r="A10619" t="s">
        <v>4</v>
      </c>
      <c r="B10619" s="4" t="s">
        <v>5</v>
      </c>
      <c r="C10619" s="4" t="s">
        <v>10</v>
      </c>
    </row>
    <row r="10620" spans="1:6">
      <c r="A10620" t="n">
        <v>82037</v>
      </c>
      <c r="B10620" s="41" t="n">
        <v>16</v>
      </c>
      <c r="C10620" s="7" t="n">
        <v>0</v>
      </c>
    </row>
    <row r="10621" spans="1:6">
      <c r="A10621" t="s">
        <v>4</v>
      </c>
      <c r="B10621" s="4" t="s">
        <v>5</v>
      </c>
      <c r="C10621" s="4" t="s">
        <v>14</v>
      </c>
      <c r="D10621" s="4" t="s">
        <v>10</v>
      </c>
    </row>
    <row r="10622" spans="1:6">
      <c r="A10622" t="n">
        <v>82040</v>
      </c>
      <c r="B10622" s="37" t="n">
        <v>58</v>
      </c>
      <c r="C10622" s="7" t="n">
        <v>105</v>
      </c>
      <c r="D10622" s="7" t="n">
        <v>300</v>
      </c>
    </row>
    <row r="10623" spans="1:6">
      <c r="A10623" t="s">
        <v>4</v>
      </c>
      <c r="B10623" s="4" t="s">
        <v>5</v>
      </c>
      <c r="C10623" s="4" t="s">
        <v>24</v>
      </c>
      <c r="D10623" s="4" t="s">
        <v>10</v>
      </c>
    </row>
    <row r="10624" spans="1:6">
      <c r="A10624" t="n">
        <v>82044</v>
      </c>
      <c r="B10624" s="62" t="n">
        <v>103</v>
      </c>
      <c r="C10624" s="7" t="n">
        <v>1</v>
      </c>
      <c r="D10624" s="7" t="n">
        <v>300</v>
      </c>
    </row>
    <row r="10625" spans="1:9">
      <c r="A10625" t="s">
        <v>4</v>
      </c>
      <c r="B10625" s="4" t="s">
        <v>5</v>
      </c>
      <c r="C10625" s="4" t="s">
        <v>14</v>
      </c>
      <c r="D10625" s="4" t="s">
        <v>10</v>
      </c>
    </row>
    <row r="10626" spans="1:9">
      <c r="A10626" t="n">
        <v>82051</v>
      </c>
      <c r="B10626" s="63" t="n">
        <v>72</v>
      </c>
      <c r="C10626" s="7" t="n">
        <v>4</v>
      </c>
      <c r="D10626" s="7" t="n">
        <v>0</v>
      </c>
    </row>
    <row r="10627" spans="1:9">
      <c r="A10627" t="s">
        <v>4</v>
      </c>
      <c r="B10627" s="4" t="s">
        <v>5</v>
      </c>
      <c r="C10627" s="4" t="s">
        <v>9</v>
      </c>
    </row>
    <row r="10628" spans="1:9">
      <c r="A10628" t="n">
        <v>82055</v>
      </c>
      <c r="B10628" s="44" t="n">
        <v>15</v>
      </c>
      <c r="C10628" s="7" t="n">
        <v>1073741824</v>
      </c>
    </row>
    <row r="10629" spans="1:9">
      <c r="A10629" t="s">
        <v>4</v>
      </c>
      <c r="B10629" s="4" t="s">
        <v>5</v>
      </c>
      <c r="C10629" s="4" t="s">
        <v>14</v>
      </c>
    </row>
    <row r="10630" spans="1:9">
      <c r="A10630" t="n">
        <v>82060</v>
      </c>
      <c r="B10630" s="35" t="n">
        <v>64</v>
      </c>
      <c r="C10630" s="7" t="n">
        <v>3</v>
      </c>
    </row>
    <row r="10631" spans="1:9">
      <c r="A10631" t="s">
        <v>4</v>
      </c>
      <c r="B10631" s="4" t="s">
        <v>5</v>
      </c>
      <c r="C10631" s="4" t="s">
        <v>14</v>
      </c>
    </row>
    <row r="10632" spans="1:9">
      <c r="A10632" t="n">
        <v>82062</v>
      </c>
      <c r="B10632" s="15" t="n">
        <v>74</v>
      </c>
      <c r="C10632" s="7" t="n">
        <v>67</v>
      </c>
    </row>
    <row r="10633" spans="1:9">
      <c r="A10633" t="s">
        <v>4</v>
      </c>
      <c r="B10633" s="4" t="s">
        <v>5</v>
      </c>
      <c r="C10633" s="4" t="s">
        <v>14</v>
      </c>
      <c r="D10633" s="4" t="s">
        <v>14</v>
      </c>
      <c r="E10633" s="4" t="s">
        <v>10</v>
      </c>
    </row>
    <row r="10634" spans="1:9">
      <c r="A10634" t="n">
        <v>82064</v>
      </c>
      <c r="B10634" s="66" t="n">
        <v>45</v>
      </c>
      <c r="C10634" s="7" t="n">
        <v>8</v>
      </c>
      <c r="D10634" s="7" t="n">
        <v>1</v>
      </c>
      <c r="E10634" s="7" t="n">
        <v>0</v>
      </c>
    </row>
    <row r="10635" spans="1:9">
      <c r="A10635" t="s">
        <v>4</v>
      </c>
      <c r="B10635" s="4" t="s">
        <v>5</v>
      </c>
      <c r="C10635" s="4" t="s">
        <v>10</v>
      </c>
    </row>
    <row r="10636" spans="1:9">
      <c r="A10636" t="n">
        <v>82069</v>
      </c>
      <c r="B10636" s="83" t="n">
        <v>13</v>
      </c>
      <c r="C10636" s="7" t="n">
        <v>6409</v>
      </c>
    </row>
    <row r="10637" spans="1:9">
      <c r="A10637" t="s">
        <v>4</v>
      </c>
      <c r="B10637" s="4" t="s">
        <v>5</v>
      </c>
      <c r="C10637" s="4" t="s">
        <v>10</v>
      </c>
    </row>
    <row r="10638" spans="1:9">
      <c r="A10638" t="n">
        <v>82072</v>
      </c>
      <c r="B10638" s="83" t="n">
        <v>13</v>
      </c>
      <c r="C10638" s="7" t="n">
        <v>6408</v>
      </c>
    </row>
    <row r="10639" spans="1:9">
      <c r="A10639" t="s">
        <v>4</v>
      </c>
      <c r="B10639" s="4" t="s">
        <v>5</v>
      </c>
      <c r="C10639" s="4" t="s">
        <v>10</v>
      </c>
    </row>
    <row r="10640" spans="1:9">
      <c r="A10640" t="n">
        <v>82075</v>
      </c>
      <c r="B10640" s="18" t="n">
        <v>12</v>
      </c>
      <c r="C10640" s="7" t="n">
        <v>6464</v>
      </c>
    </row>
    <row r="10641" spans="1:5">
      <c r="A10641" t="s">
        <v>4</v>
      </c>
      <c r="B10641" s="4" t="s">
        <v>5</v>
      </c>
      <c r="C10641" s="4" t="s">
        <v>10</v>
      </c>
    </row>
    <row r="10642" spans="1:5">
      <c r="A10642" t="n">
        <v>82078</v>
      </c>
      <c r="B10642" s="83" t="n">
        <v>13</v>
      </c>
      <c r="C10642" s="7" t="n">
        <v>6465</v>
      </c>
    </row>
    <row r="10643" spans="1:5">
      <c r="A10643" t="s">
        <v>4</v>
      </c>
      <c r="B10643" s="4" t="s">
        <v>5</v>
      </c>
      <c r="C10643" s="4" t="s">
        <v>10</v>
      </c>
    </row>
    <row r="10644" spans="1:5">
      <c r="A10644" t="n">
        <v>82081</v>
      </c>
      <c r="B10644" s="83" t="n">
        <v>13</v>
      </c>
      <c r="C10644" s="7" t="n">
        <v>6466</v>
      </c>
    </row>
    <row r="10645" spans="1:5">
      <c r="A10645" t="s">
        <v>4</v>
      </c>
      <c r="B10645" s="4" t="s">
        <v>5</v>
      </c>
      <c r="C10645" s="4" t="s">
        <v>10</v>
      </c>
    </row>
    <row r="10646" spans="1:5">
      <c r="A10646" t="n">
        <v>82084</v>
      </c>
      <c r="B10646" s="83" t="n">
        <v>13</v>
      </c>
      <c r="C10646" s="7" t="n">
        <v>6467</v>
      </c>
    </row>
    <row r="10647" spans="1:5">
      <c r="A10647" t="s">
        <v>4</v>
      </c>
      <c r="B10647" s="4" t="s">
        <v>5</v>
      </c>
      <c r="C10647" s="4" t="s">
        <v>10</v>
      </c>
    </row>
    <row r="10648" spans="1:5">
      <c r="A10648" t="n">
        <v>82087</v>
      </c>
      <c r="B10648" s="83" t="n">
        <v>13</v>
      </c>
      <c r="C10648" s="7" t="n">
        <v>6468</v>
      </c>
    </row>
    <row r="10649" spans="1:5">
      <c r="A10649" t="s">
        <v>4</v>
      </c>
      <c r="B10649" s="4" t="s">
        <v>5</v>
      </c>
      <c r="C10649" s="4" t="s">
        <v>10</v>
      </c>
    </row>
    <row r="10650" spans="1:5">
      <c r="A10650" t="n">
        <v>82090</v>
      </c>
      <c r="B10650" s="83" t="n">
        <v>13</v>
      </c>
      <c r="C10650" s="7" t="n">
        <v>6469</v>
      </c>
    </row>
    <row r="10651" spans="1:5">
      <c r="A10651" t="s">
        <v>4</v>
      </c>
      <c r="B10651" s="4" t="s">
        <v>5</v>
      </c>
      <c r="C10651" s="4" t="s">
        <v>10</v>
      </c>
    </row>
    <row r="10652" spans="1:5">
      <c r="A10652" t="n">
        <v>82093</v>
      </c>
      <c r="B10652" s="83" t="n">
        <v>13</v>
      </c>
      <c r="C10652" s="7" t="n">
        <v>6470</v>
      </c>
    </row>
    <row r="10653" spans="1:5">
      <c r="A10653" t="s">
        <v>4</v>
      </c>
      <c r="B10653" s="4" t="s">
        <v>5</v>
      </c>
      <c r="C10653" s="4" t="s">
        <v>10</v>
      </c>
    </row>
    <row r="10654" spans="1:5">
      <c r="A10654" t="n">
        <v>82096</v>
      </c>
      <c r="B10654" s="83" t="n">
        <v>13</v>
      </c>
      <c r="C10654" s="7" t="n">
        <v>6471</v>
      </c>
    </row>
    <row r="10655" spans="1:5">
      <c r="A10655" t="s">
        <v>4</v>
      </c>
      <c r="B10655" s="4" t="s">
        <v>5</v>
      </c>
      <c r="C10655" s="4" t="s">
        <v>14</v>
      </c>
    </row>
    <row r="10656" spans="1:5">
      <c r="A10656" t="n">
        <v>82099</v>
      </c>
      <c r="B10656" s="15" t="n">
        <v>74</v>
      </c>
      <c r="C10656" s="7" t="n">
        <v>18</v>
      </c>
    </row>
    <row r="10657" spans="1:3">
      <c r="A10657" t="s">
        <v>4</v>
      </c>
      <c r="B10657" s="4" t="s">
        <v>5</v>
      </c>
      <c r="C10657" s="4" t="s">
        <v>14</v>
      </c>
    </row>
    <row r="10658" spans="1:3">
      <c r="A10658" t="n">
        <v>82101</v>
      </c>
      <c r="B10658" s="15" t="n">
        <v>74</v>
      </c>
      <c r="C10658" s="7" t="n">
        <v>45</v>
      </c>
    </row>
    <row r="10659" spans="1:3">
      <c r="A10659" t="s">
        <v>4</v>
      </c>
      <c r="B10659" s="4" t="s">
        <v>5</v>
      </c>
      <c r="C10659" s="4" t="s">
        <v>10</v>
      </c>
    </row>
    <row r="10660" spans="1:3">
      <c r="A10660" t="n">
        <v>82103</v>
      </c>
      <c r="B10660" s="41" t="n">
        <v>16</v>
      </c>
      <c r="C10660" s="7" t="n">
        <v>0</v>
      </c>
    </row>
    <row r="10661" spans="1:3">
      <c r="A10661" t="s">
        <v>4</v>
      </c>
      <c r="B10661" s="4" t="s">
        <v>5</v>
      </c>
      <c r="C10661" s="4" t="s">
        <v>14</v>
      </c>
      <c r="D10661" s="4" t="s">
        <v>14</v>
      </c>
      <c r="E10661" s="4" t="s">
        <v>14</v>
      </c>
      <c r="F10661" s="4" t="s">
        <v>14</v>
      </c>
    </row>
    <row r="10662" spans="1:3">
      <c r="A10662" t="n">
        <v>82106</v>
      </c>
      <c r="B10662" s="8" t="n">
        <v>14</v>
      </c>
      <c r="C10662" s="7" t="n">
        <v>0</v>
      </c>
      <c r="D10662" s="7" t="n">
        <v>8</v>
      </c>
      <c r="E10662" s="7" t="n">
        <v>0</v>
      </c>
      <c r="F10662" s="7" t="n">
        <v>0</v>
      </c>
    </row>
    <row r="10663" spans="1:3">
      <c r="A10663" t="s">
        <v>4</v>
      </c>
      <c r="B10663" s="4" t="s">
        <v>5</v>
      </c>
      <c r="C10663" s="4" t="s">
        <v>14</v>
      </c>
      <c r="D10663" s="4" t="s">
        <v>6</v>
      </c>
    </row>
    <row r="10664" spans="1:3">
      <c r="A10664" t="n">
        <v>82111</v>
      </c>
      <c r="B10664" s="9" t="n">
        <v>2</v>
      </c>
      <c r="C10664" s="7" t="n">
        <v>11</v>
      </c>
      <c r="D10664" s="7" t="s">
        <v>34</v>
      </c>
    </row>
    <row r="10665" spans="1:3">
      <c r="A10665" t="s">
        <v>4</v>
      </c>
      <c r="B10665" s="4" t="s">
        <v>5</v>
      </c>
      <c r="C10665" s="4" t="s">
        <v>10</v>
      </c>
    </row>
    <row r="10666" spans="1:3">
      <c r="A10666" t="n">
        <v>82125</v>
      </c>
      <c r="B10666" s="41" t="n">
        <v>16</v>
      </c>
      <c r="C10666" s="7" t="n">
        <v>0</v>
      </c>
    </row>
    <row r="10667" spans="1:3">
      <c r="A10667" t="s">
        <v>4</v>
      </c>
      <c r="B10667" s="4" t="s">
        <v>5</v>
      </c>
      <c r="C10667" s="4" t="s">
        <v>14</v>
      </c>
      <c r="D10667" s="4" t="s">
        <v>6</v>
      </c>
    </row>
    <row r="10668" spans="1:3">
      <c r="A10668" t="n">
        <v>82128</v>
      </c>
      <c r="B10668" s="9" t="n">
        <v>2</v>
      </c>
      <c r="C10668" s="7" t="n">
        <v>11</v>
      </c>
      <c r="D10668" s="7" t="s">
        <v>678</v>
      </c>
    </row>
    <row r="10669" spans="1:3">
      <c r="A10669" t="s">
        <v>4</v>
      </c>
      <c r="B10669" s="4" t="s">
        <v>5</v>
      </c>
      <c r="C10669" s="4" t="s">
        <v>10</v>
      </c>
    </row>
    <row r="10670" spans="1:3">
      <c r="A10670" t="n">
        <v>82137</v>
      </c>
      <c r="B10670" s="41" t="n">
        <v>16</v>
      </c>
      <c r="C10670" s="7" t="n">
        <v>0</v>
      </c>
    </row>
    <row r="10671" spans="1:3">
      <c r="A10671" t="s">
        <v>4</v>
      </c>
      <c r="B10671" s="4" t="s">
        <v>5</v>
      </c>
      <c r="C10671" s="4" t="s">
        <v>9</v>
      </c>
    </row>
    <row r="10672" spans="1:3">
      <c r="A10672" t="n">
        <v>82140</v>
      </c>
      <c r="B10672" s="44" t="n">
        <v>15</v>
      </c>
      <c r="C10672" s="7" t="n">
        <v>2048</v>
      </c>
    </row>
    <row r="10673" spans="1:6">
      <c r="A10673" t="s">
        <v>4</v>
      </c>
      <c r="B10673" s="4" t="s">
        <v>5</v>
      </c>
      <c r="C10673" s="4" t="s">
        <v>14</v>
      </c>
      <c r="D10673" s="4" t="s">
        <v>6</v>
      </c>
    </row>
    <row r="10674" spans="1:6">
      <c r="A10674" t="n">
        <v>82145</v>
      </c>
      <c r="B10674" s="9" t="n">
        <v>2</v>
      </c>
      <c r="C10674" s="7" t="n">
        <v>10</v>
      </c>
      <c r="D10674" s="7" t="s">
        <v>59</v>
      </c>
    </row>
    <row r="10675" spans="1:6">
      <c r="A10675" t="s">
        <v>4</v>
      </c>
      <c r="B10675" s="4" t="s">
        <v>5</v>
      </c>
      <c r="C10675" s="4" t="s">
        <v>10</v>
      </c>
    </row>
    <row r="10676" spans="1:6">
      <c r="A10676" t="n">
        <v>82163</v>
      </c>
      <c r="B10676" s="41" t="n">
        <v>16</v>
      </c>
      <c r="C10676" s="7" t="n">
        <v>0</v>
      </c>
    </row>
    <row r="10677" spans="1:6">
      <c r="A10677" t="s">
        <v>4</v>
      </c>
      <c r="B10677" s="4" t="s">
        <v>5</v>
      </c>
      <c r="C10677" s="4" t="s">
        <v>14</v>
      </c>
      <c r="D10677" s="4" t="s">
        <v>6</v>
      </c>
    </row>
    <row r="10678" spans="1:6">
      <c r="A10678" t="n">
        <v>82166</v>
      </c>
      <c r="B10678" s="9" t="n">
        <v>2</v>
      </c>
      <c r="C10678" s="7" t="n">
        <v>10</v>
      </c>
      <c r="D10678" s="7" t="s">
        <v>60</v>
      </c>
    </row>
    <row r="10679" spans="1:6">
      <c r="A10679" t="s">
        <v>4</v>
      </c>
      <c r="B10679" s="4" t="s">
        <v>5</v>
      </c>
      <c r="C10679" s="4" t="s">
        <v>10</v>
      </c>
    </row>
    <row r="10680" spans="1:6">
      <c r="A10680" t="n">
        <v>82185</v>
      </c>
      <c r="B10680" s="41" t="n">
        <v>16</v>
      </c>
      <c r="C10680" s="7" t="n">
        <v>0</v>
      </c>
    </row>
    <row r="10681" spans="1:6">
      <c r="A10681" t="s">
        <v>4</v>
      </c>
      <c r="B10681" s="4" t="s">
        <v>5</v>
      </c>
      <c r="C10681" s="4" t="s">
        <v>14</v>
      </c>
      <c r="D10681" s="4" t="s">
        <v>10</v>
      </c>
      <c r="E10681" s="4" t="s">
        <v>24</v>
      </c>
    </row>
    <row r="10682" spans="1:6">
      <c r="A10682" t="n">
        <v>82188</v>
      </c>
      <c r="B10682" s="37" t="n">
        <v>58</v>
      </c>
      <c r="C10682" s="7" t="n">
        <v>100</v>
      </c>
      <c r="D10682" s="7" t="n">
        <v>300</v>
      </c>
      <c r="E10682" s="7" t="n">
        <v>1</v>
      </c>
    </row>
    <row r="10683" spans="1:6">
      <c r="A10683" t="s">
        <v>4</v>
      </c>
      <c r="B10683" s="4" t="s">
        <v>5</v>
      </c>
      <c r="C10683" s="4" t="s">
        <v>14</v>
      </c>
      <c r="D10683" s="4" t="s">
        <v>10</v>
      </c>
    </row>
    <row r="10684" spans="1:6">
      <c r="A10684" t="n">
        <v>82196</v>
      </c>
      <c r="B10684" s="37" t="n">
        <v>58</v>
      </c>
      <c r="C10684" s="7" t="n">
        <v>255</v>
      </c>
      <c r="D10684" s="7" t="n">
        <v>0</v>
      </c>
    </row>
    <row r="10685" spans="1:6">
      <c r="A10685" t="s">
        <v>4</v>
      </c>
      <c r="B10685" s="4" t="s">
        <v>5</v>
      </c>
      <c r="C10685" s="4" t="s">
        <v>14</v>
      </c>
    </row>
    <row r="10686" spans="1:6">
      <c r="A10686" t="n">
        <v>82200</v>
      </c>
      <c r="B10686" s="46" t="n">
        <v>23</v>
      </c>
      <c r="C10686" s="7" t="n">
        <v>0</v>
      </c>
    </row>
    <row r="10687" spans="1:6">
      <c r="A10687" t="s">
        <v>4</v>
      </c>
      <c r="B10687" s="4" t="s">
        <v>5</v>
      </c>
    </row>
    <row r="10688" spans="1:6">
      <c r="A10688" t="n">
        <v>82202</v>
      </c>
      <c r="B10688" s="5" t="n">
        <v>1</v>
      </c>
    </row>
    <row r="10689" spans="1:5" s="3" customFormat="1" customHeight="0">
      <c r="A10689" s="3" t="s">
        <v>2</v>
      </c>
      <c r="B10689" s="3" t="s">
        <v>692</v>
      </c>
    </row>
    <row r="10690" spans="1:5">
      <c r="A10690" t="s">
        <v>4</v>
      </c>
      <c r="B10690" s="4" t="s">
        <v>5</v>
      </c>
      <c r="C10690" s="4" t="s">
        <v>14</v>
      </c>
      <c r="D10690" s="4" t="s">
        <v>14</v>
      </c>
      <c r="E10690" s="4" t="s">
        <v>14</v>
      </c>
      <c r="F10690" s="4" t="s">
        <v>14</v>
      </c>
    </row>
    <row r="10691" spans="1:5">
      <c r="A10691" t="n">
        <v>82204</v>
      </c>
      <c r="B10691" s="8" t="n">
        <v>14</v>
      </c>
      <c r="C10691" s="7" t="n">
        <v>2</v>
      </c>
      <c r="D10691" s="7" t="n">
        <v>0</v>
      </c>
      <c r="E10691" s="7" t="n">
        <v>0</v>
      </c>
      <c r="F10691" s="7" t="n">
        <v>0</v>
      </c>
    </row>
    <row r="10692" spans="1:5">
      <c r="A10692" t="s">
        <v>4</v>
      </c>
      <c r="B10692" s="4" t="s">
        <v>5</v>
      </c>
      <c r="C10692" s="4" t="s">
        <v>14</v>
      </c>
      <c r="D10692" s="34" t="s">
        <v>52</v>
      </c>
      <c r="E10692" s="4" t="s">
        <v>5</v>
      </c>
      <c r="F10692" s="4" t="s">
        <v>14</v>
      </c>
      <c r="G10692" s="4" t="s">
        <v>10</v>
      </c>
      <c r="H10692" s="34" t="s">
        <v>53</v>
      </c>
      <c r="I10692" s="4" t="s">
        <v>14</v>
      </c>
      <c r="J10692" s="4" t="s">
        <v>9</v>
      </c>
      <c r="K10692" s="4" t="s">
        <v>14</v>
      </c>
      <c r="L10692" s="4" t="s">
        <v>14</v>
      </c>
      <c r="M10692" s="34" t="s">
        <v>52</v>
      </c>
      <c r="N10692" s="4" t="s">
        <v>5</v>
      </c>
      <c r="O10692" s="4" t="s">
        <v>14</v>
      </c>
      <c r="P10692" s="4" t="s">
        <v>10</v>
      </c>
      <c r="Q10692" s="34" t="s">
        <v>53</v>
      </c>
      <c r="R10692" s="4" t="s">
        <v>14</v>
      </c>
      <c r="S10692" s="4" t="s">
        <v>9</v>
      </c>
      <c r="T10692" s="4" t="s">
        <v>14</v>
      </c>
      <c r="U10692" s="4" t="s">
        <v>14</v>
      </c>
      <c r="V10692" s="4" t="s">
        <v>14</v>
      </c>
      <c r="W10692" s="4" t="s">
        <v>25</v>
      </c>
    </row>
    <row r="10693" spans="1:5">
      <c r="A10693" t="n">
        <v>82209</v>
      </c>
      <c r="B10693" s="12" t="n">
        <v>5</v>
      </c>
      <c r="C10693" s="7" t="n">
        <v>28</v>
      </c>
      <c r="D10693" s="34" t="s">
        <v>3</v>
      </c>
      <c r="E10693" s="10" t="n">
        <v>162</v>
      </c>
      <c r="F10693" s="7" t="n">
        <v>3</v>
      </c>
      <c r="G10693" s="7" t="n">
        <v>28744</v>
      </c>
      <c r="H10693" s="34" t="s">
        <v>3</v>
      </c>
      <c r="I10693" s="7" t="n">
        <v>0</v>
      </c>
      <c r="J10693" s="7" t="n">
        <v>1</v>
      </c>
      <c r="K10693" s="7" t="n">
        <v>2</v>
      </c>
      <c r="L10693" s="7" t="n">
        <v>28</v>
      </c>
      <c r="M10693" s="34" t="s">
        <v>3</v>
      </c>
      <c r="N10693" s="10" t="n">
        <v>162</v>
      </c>
      <c r="O10693" s="7" t="n">
        <v>3</v>
      </c>
      <c r="P10693" s="7" t="n">
        <v>28744</v>
      </c>
      <c r="Q10693" s="34" t="s">
        <v>3</v>
      </c>
      <c r="R10693" s="7" t="n">
        <v>0</v>
      </c>
      <c r="S10693" s="7" t="n">
        <v>2</v>
      </c>
      <c r="T10693" s="7" t="n">
        <v>2</v>
      </c>
      <c r="U10693" s="7" t="n">
        <v>11</v>
      </c>
      <c r="V10693" s="7" t="n">
        <v>1</v>
      </c>
      <c r="W10693" s="13" t="n">
        <f t="normal" ca="1">A10697</f>
        <v>0</v>
      </c>
    </row>
    <row r="10694" spans="1:5">
      <c r="A10694" t="s">
        <v>4</v>
      </c>
      <c r="B10694" s="4" t="s">
        <v>5</v>
      </c>
      <c r="C10694" s="4" t="s">
        <v>14</v>
      </c>
      <c r="D10694" s="4" t="s">
        <v>10</v>
      </c>
      <c r="E10694" s="4" t="s">
        <v>24</v>
      </c>
    </row>
    <row r="10695" spans="1:5">
      <c r="A10695" t="n">
        <v>82238</v>
      </c>
      <c r="B10695" s="37" t="n">
        <v>58</v>
      </c>
      <c r="C10695" s="7" t="n">
        <v>0</v>
      </c>
      <c r="D10695" s="7" t="n">
        <v>0</v>
      </c>
      <c r="E10695" s="7" t="n">
        <v>1</v>
      </c>
    </row>
    <row r="10696" spans="1:5">
      <c r="A10696" t="s">
        <v>4</v>
      </c>
      <c r="B10696" s="4" t="s">
        <v>5</v>
      </c>
      <c r="C10696" s="4" t="s">
        <v>14</v>
      </c>
      <c r="D10696" s="34" t="s">
        <v>52</v>
      </c>
      <c r="E10696" s="4" t="s">
        <v>5</v>
      </c>
      <c r="F10696" s="4" t="s">
        <v>14</v>
      </c>
      <c r="G10696" s="4" t="s">
        <v>10</v>
      </c>
      <c r="H10696" s="34" t="s">
        <v>53</v>
      </c>
      <c r="I10696" s="4" t="s">
        <v>14</v>
      </c>
      <c r="J10696" s="4" t="s">
        <v>9</v>
      </c>
      <c r="K10696" s="4" t="s">
        <v>14</v>
      </c>
      <c r="L10696" s="4" t="s">
        <v>14</v>
      </c>
      <c r="M10696" s="34" t="s">
        <v>52</v>
      </c>
      <c r="N10696" s="4" t="s">
        <v>5</v>
      </c>
      <c r="O10696" s="4" t="s">
        <v>14</v>
      </c>
      <c r="P10696" s="4" t="s">
        <v>10</v>
      </c>
      <c r="Q10696" s="34" t="s">
        <v>53</v>
      </c>
      <c r="R10696" s="4" t="s">
        <v>14</v>
      </c>
      <c r="S10696" s="4" t="s">
        <v>9</v>
      </c>
      <c r="T10696" s="4" t="s">
        <v>14</v>
      </c>
      <c r="U10696" s="4" t="s">
        <v>14</v>
      </c>
      <c r="V10696" s="4" t="s">
        <v>14</v>
      </c>
      <c r="W10696" s="4" t="s">
        <v>25</v>
      </c>
    </row>
    <row r="10697" spans="1:5">
      <c r="A10697" t="n">
        <v>82246</v>
      </c>
      <c r="B10697" s="12" t="n">
        <v>5</v>
      </c>
      <c r="C10697" s="7" t="n">
        <v>28</v>
      </c>
      <c r="D10697" s="34" t="s">
        <v>3</v>
      </c>
      <c r="E10697" s="10" t="n">
        <v>162</v>
      </c>
      <c r="F10697" s="7" t="n">
        <v>3</v>
      </c>
      <c r="G10697" s="7" t="n">
        <v>28744</v>
      </c>
      <c r="H10697" s="34" t="s">
        <v>3</v>
      </c>
      <c r="I10697" s="7" t="n">
        <v>0</v>
      </c>
      <c r="J10697" s="7" t="n">
        <v>1</v>
      </c>
      <c r="K10697" s="7" t="n">
        <v>3</v>
      </c>
      <c r="L10697" s="7" t="n">
        <v>28</v>
      </c>
      <c r="M10697" s="34" t="s">
        <v>3</v>
      </c>
      <c r="N10697" s="10" t="n">
        <v>162</v>
      </c>
      <c r="O10697" s="7" t="n">
        <v>3</v>
      </c>
      <c r="P10697" s="7" t="n">
        <v>28744</v>
      </c>
      <c r="Q10697" s="34" t="s">
        <v>3</v>
      </c>
      <c r="R10697" s="7" t="n">
        <v>0</v>
      </c>
      <c r="S10697" s="7" t="n">
        <v>2</v>
      </c>
      <c r="T10697" s="7" t="n">
        <v>3</v>
      </c>
      <c r="U10697" s="7" t="n">
        <v>9</v>
      </c>
      <c r="V10697" s="7" t="n">
        <v>1</v>
      </c>
      <c r="W10697" s="13" t="n">
        <f t="normal" ca="1">A10707</f>
        <v>0</v>
      </c>
    </row>
    <row r="10698" spans="1:5">
      <c r="A10698" t="s">
        <v>4</v>
      </c>
      <c r="B10698" s="4" t="s">
        <v>5</v>
      </c>
      <c r="C10698" s="4" t="s">
        <v>14</v>
      </c>
      <c r="D10698" s="34" t="s">
        <v>52</v>
      </c>
      <c r="E10698" s="4" t="s">
        <v>5</v>
      </c>
      <c r="F10698" s="4" t="s">
        <v>10</v>
      </c>
      <c r="G10698" s="4" t="s">
        <v>14</v>
      </c>
      <c r="H10698" s="4" t="s">
        <v>14</v>
      </c>
      <c r="I10698" s="4" t="s">
        <v>6</v>
      </c>
      <c r="J10698" s="34" t="s">
        <v>53</v>
      </c>
      <c r="K10698" s="4" t="s">
        <v>14</v>
      </c>
      <c r="L10698" s="4" t="s">
        <v>14</v>
      </c>
      <c r="M10698" s="34" t="s">
        <v>52</v>
      </c>
      <c r="N10698" s="4" t="s">
        <v>5</v>
      </c>
      <c r="O10698" s="4" t="s">
        <v>14</v>
      </c>
      <c r="P10698" s="34" t="s">
        <v>53</v>
      </c>
      <c r="Q10698" s="4" t="s">
        <v>14</v>
      </c>
      <c r="R10698" s="4" t="s">
        <v>9</v>
      </c>
      <c r="S10698" s="4" t="s">
        <v>14</v>
      </c>
      <c r="T10698" s="4" t="s">
        <v>14</v>
      </c>
      <c r="U10698" s="4" t="s">
        <v>14</v>
      </c>
      <c r="V10698" s="34" t="s">
        <v>52</v>
      </c>
      <c r="W10698" s="4" t="s">
        <v>5</v>
      </c>
      <c r="X10698" s="4" t="s">
        <v>14</v>
      </c>
      <c r="Y10698" s="34" t="s">
        <v>53</v>
      </c>
      <c r="Z10698" s="4" t="s">
        <v>14</v>
      </c>
      <c r="AA10698" s="4" t="s">
        <v>9</v>
      </c>
      <c r="AB10698" s="4" t="s">
        <v>14</v>
      </c>
      <c r="AC10698" s="4" t="s">
        <v>14</v>
      </c>
      <c r="AD10698" s="4" t="s">
        <v>14</v>
      </c>
      <c r="AE10698" s="4" t="s">
        <v>25</v>
      </c>
    </row>
    <row r="10699" spans="1:5">
      <c r="A10699" t="n">
        <v>82275</v>
      </c>
      <c r="B10699" s="12" t="n">
        <v>5</v>
      </c>
      <c r="C10699" s="7" t="n">
        <v>28</v>
      </c>
      <c r="D10699" s="34" t="s">
        <v>3</v>
      </c>
      <c r="E10699" s="61" t="n">
        <v>47</v>
      </c>
      <c r="F10699" s="7" t="n">
        <v>61456</v>
      </c>
      <c r="G10699" s="7" t="n">
        <v>2</v>
      </c>
      <c r="H10699" s="7" t="n">
        <v>0</v>
      </c>
      <c r="I10699" s="7" t="s">
        <v>99</v>
      </c>
      <c r="J10699" s="34" t="s">
        <v>3</v>
      </c>
      <c r="K10699" s="7" t="n">
        <v>8</v>
      </c>
      <c r="L10699" s="7" t="n">
        <v>28</v>
      </c>
      <c r="M10699" s="34" t="s">
        <v>3</v>
      </c>
      <c r="N10699" s="15" t="n">
        <v>74</v>
      </c>
      <c r="O10699" s="7" t="n">
        <v>65</v>
      </c>
      <c r="P10699" s="34" t="s">
        <v>3</v>
      </c>
      <c r="Q10699" s="7" t="n">
        <v>0</v>
      </c>
      <c r="R10699" s="7" t="n">
        <v>1</v>
      </c>
      <c r="S10699" s="7" t="n">
        <v>3</v>
      </c>
      <c r="T10699" s="7" t="n">
        <v>9</v>
      </c>
      <c r="U10699" s="7" t="n">
        <v>28</v>
      </c>
      <c r="V10699" s="34" t="s">
        <v>3</v>
      </c>
      <c r="W10699" s="15" t="n">
        <v>74</v>
      </c>
      <c r="X10699" s="7" t="n">
        <v>65</v>
      </c>
      <c r="Y10699" s="34" t="s">
        <v>3</v>
      </c>
      <c r="Z10699" s="7" t="n">
        <v>0</v>
      </c>
      <c r="AA10699" s="7" t="n">
        <v>2</v>
      </c>
      <c r="AB10699" s="7" t="n">
        <v>3</v>
      </c>
      <c r="AC10699" s="7" t="n">
        <v>9</v>
      </c>
      <c r="AD10699" s="7" t="n">
        <v>1</v>
      </c>
      <c r="AE10699" s="13" t="n">
        <f t="normal" ca="1">A10703</f>
        <v>0</v>
      </c>
    </row>
    <row r="10700" spans="1:5">
      <c r="A10700" t="s">
        <v>4</v>
      </c>
      <c r="B10700" s="4" t="s">
        <v>5</v>
      </c>
      <c r="C10700" s="4" t="s">
        <v>10</v>
      </c>
      <c r="D10700" s="4" t="s">
        <v>14</v>
      </c>
      <c r="E10700" s="4" t="s">
        <v>14</v>
      </c>
      <c r="F10700" s="4" t="s">
        <v>6</v>
      </c>
    </row>
    <row r="10701" spans="1:5">
      <c r="A10701" t="n">
        <v>82323</v>
      </c>
      <c r="B10701" s="61" t="n">
        <v>47</v>
      </c>
      <c r="C10701" s="7" t="n">
        <v>61456</v>
      </c>
      <c r="D10701" s="7" t="n">
        <v>0</v>
      </c>
      <c r="E10701" s="7" t="n">
        <v>0</v>
      </c>
      <c r="F10701" s="7" t="s">
        <v>100</v>
      </c>
    </row>
    <row r="10702" spans="1:5">
      <c r="A10702" t="s">
        <v>4</v>
      </c>
      <c r="B10702" s="4" t="s">
        <v>5</v>
      </c>
      <c r="C10702" s="4" t="s">
        <v>14</v>
      </c>
      <c r="D10702" s="4" t="s">
        <v>10</v>
      </c>
      <c r="E10702" s="4" t="s">
        <v>24</v>
      </c>
    </row>
    <row r="10703" spans="1:5">
      <c r="A10703" t="n">
        <v>82336</v>
      </c>
      <c r="B10703" s="37" t="n">
        <v>58</v>
      </c>
      <c r="C10703" s="7" t="n">
        <v>0</v>
      </c>
      <c r="D10703" s="7" t="n">
        <v>300</v>
      </c>
      <c r="E10703" s="7" t="n">
        <v>1</v>
      </c>
    </row>
    <row r="10704" spans="1:5">
      <c r="A10704" t="s">
        <v>4</v>
      </c>
      <c r="B10704" s="4" t="s">
        <v>5</v>
      </c>
      <c r="C10704" s="4" t="s">
        <v>14</v>
      </c>
      <c r="D10704" s="4" t="s">
        <v>10</v>
      </c>
    </row>
    <row r="10705" spans="1:31">
      <c r="A10705" t="n">
        <v>82344</v>
      </c>
      <c r="B10705" s="37" t="n">
        <v>58</v>
      </c>
      <c r="C10705" s="7" t="n">
        <v>255</v>
      </c>
      <c r="D10705" s="7" t="n">
        <v>0</v>
      </c>
    </row>
    <row r="10706" spans="1:31">
      <c r="A10706" t="s">
        <v>4</v>
      </c>
      <c r="B10706" s="4" t="s">
        <v>5</v>
      </c>
      <c r="C10706" s="4" t="s">
        <v>14</v>
      </c>
      <c r="D10706" s="4" t="s">
        <v>14</v>
      </c>
      <c r="E10706" s="4" t="s">
        <v>14</v>
      </c>
      <c r="F10706" s="4" t="s">
        <v>14</v>
      </c>
    </row>
    <row r="10707" spans="1:31">
      <c r="A10707" t="n">
        <v>82348</v>
      </c>
      <c r="B10707" s="8" t="n">
        <v>14</v>
      </c>
      <c r="C10707" s="7" t="n">
        <v>0</v>
      </c>
      <c r="D10707" s="7" t="n">
        <v>0</v>
      </c>
      <c r="E10707" s="7" t="n">
        <v>0</v>
      </c>
      <c r="F10707" s="7" t="n">
        <v>64</v>
      </c>
    </row>
    <row r="10708" spans="1:31">
      <c r="A10708" t="s">
        <v>4</v>
      </c>
      <c r="B10708" s="4" t="s">
        <v>5</v>
      </c>
      <c r="C10708" s="4" t="s">
        <v>14</v>
      </c>
      <c r="D10708" s="4" t="s">
        <v>10</v>
      </c>
    </row>
    <row r="10709" spans="1:31">
      <c r="A10709" t="n">
        <v>82353</v>
      </c>
      <c r="B10709" s="29" t="n">
        <v>22</v>
      </c>
      <c r="C10709" s="7" t="n">
        <v>0</v>
      </c>
      <c r="D10709" s="7" t="n">
        <v>28744</v>
      </c>
    </row>
    <row r="10710" spans="1:31">
      <c r="A10710" t="s">
        <v>4</v>
      </c>
      <c r="B10710" s="4" t="s">
        <v>5</v>
      </c>
      <c r="C10710" s="4" t="s">
        <v>14</v>
      </c>
      <c r="D10710" s="4" t="s">
        <v>10</v>
      </c>
    </row>
    <row r="10711" spans="1:31">
      <c r="A10711" t="n">
        <v>82357</v>
      </c>
      <c r="B10711" s="37" t="n">
        <v>58</v>
      </c>
      <c r="C10711" s="7" t="n">
        <v>5</v>
      </c>
      <c r="D10711" s="7" t="n">
        <v>300</v>
      </c>
    </row>
    <row r="10712" spans="1:31">
      <c r="A10712" t="s">
        <v>4</v>
      </c>
      <c r="B10712" s="4" t="s">
        <v>5</v>
      </c>
      <c r="C10712" s="4" t="s">
        <v>24</v>
      </c>
      <c r="D10712" s="4" t="s">
        <v>10</v>
      </c>
    </row>
    <row r="10713" spans="1:31">
      <c r="A10713" t="n">
        <v>82361</v>
      </c>
      <c r="B10713" s="62" t="n">
        <v>103</v>
      </c>
      <c r="C10713" s="7" t="n">
        <v>0</v>
      </c>
      <c r="D10713" s="7" t="n">
        <v>300</v>
      </c>
    </row>
    <row r="10714" spans="1:31">
      <c r="A10714" t="s">
        <v>4</v>
      </c>
      <c r="B10714" s="4" t="s">
        <v>5</v>
      </c>
      <c r="C10714" s="4" t="s">
        <v>14</v>
      </c>
    </row>
    <row r="10715" spans="1:31">
      <c r="A10715" t="n">
        <v>82368</v>
      </c>
      <c r="B10715" s="35" t="n">
        <v>64</v>
      </c>
      <c r="C10715" s="7" t="n">
        <v>7</v>
      </c>
    </row>
    <row r="10716" spans="1:31">
      <c r="A10716" t="s">
        <v>4</v>
      </c>
      <c r="B10716" s="4" t="s">
        <v>5</v>
      </c>
      <c r="C10716" s="4" t="s">
        <v>14</v>
      </c>
      <c r="D10716" s="4" t="s">
        <v>10</v>
      </c>
    </row>
    <row r="10717" spans="1:31">
      <c r="A10717" t="n">
        <v>82370</v>
      </c>
      <c r="B10717" s="63" t="n">
        <v>72</v>
      </c>
      <c r="C10717" s="7" t="n">
        <v>5</v>
      </c>
      <c r="D10717" s="7" t="n">
        <v>0</v>
      </c>
    </row>
    <row r="10718" spans="1:31">
      <c r="A10718" t="s">
        <v>4</v>
      </c>
      <c r="B10718" s="4" t="s">
        <v>5</v>
      </c>
      <c r="C10718" s="4" t="s">
        <v>14</v>
      </c>
      <c r="D10718" s="34" t="s">
        <v>52</v>
      </c>
      <c r="E10718" s="4" t="s">
        <v>5</v>
      </c>
      <c r="F10718" s="4" t="s">
        <v>14</v>
      </c>
      <c r="G10718" s="4" t="s">
        <v>10</v>
      </c>
      <c r="H10718" s="34" t="s">
        <v>53</v>
      </c>
      <c r="I10718" s="4" t="s">
        <v>14</v>
      </c>
      <c r="J10718" s="4" t="s">
        <v>9</v>
      </c>
      <c r="K10718" s="4" t="s">
        <v>14</v>
      </c>
      <c r="L10718" s="4" t="s">
        <v>14</v>
      </c>
      <c r="M10718" s="4" t="s">
        <v>25</v>
      </c>
    </row>
    <row r="10719" spans="1:31">
      <c r="A10719" t="n">
        <v>82374</v>
      </c>
      <c r="B10719" s="12" t="n">
        <v>5</v>
      </c>
      <c r="C10719" s="7" t="n">
        <v>28</v>
      </c>
      <c r="D10719" s="34" t="s">
        <v>3</v>
      </c>
      <c r="E10719" s="10" t="n">
        <v>162</v>
      </c>
      <c r="F10719" s="7" t="n">
        <v>4</v>
      </c>
      <c r="G10719" s="7" t="n">
        <v>28744</v>
      </c>
      <c r="H10719" s="34" t="s">
        <v>3</v>
      </c>
      <c r="I10719" s="7" t="n">
        <v>0</v>
      </c>
      <c r="J10719" s="7" t="n">
        <v>1</v>
      </c>
      <c r="K10719" s="7" t="n">
        <v>2</v>
      </c>
      <c r="L10719" s="7" t="n">
        <v>1</v>
      </c>
      <c r="M10719" s="13" t="n">
        <f t="normal" ca="1">A10725</f>
        <v>0</v>
      </c>
    </row>
    <row r="10720" spans="1:31">
      <c r="A10720" t="s">
        <v>4</v>
      </c>
      <c r="B10720" s="4" t="s">
        <v>5</v>
      </c>
      <c r="C10720" s="4" t="s">
        <v>14</v>
      </c>
      <c r="D10720" s="4" t="s">
        <v>6</v>
      </c>
    </row>
    <row r="10721" spans="1:13">
      <c r="A10721" t="n">
        <v>82391</v>
      </c>
      <c r="B10721" s="9" t="n">
        <v>2</v>
      </c>
      <c r="C10721" s="7" t="n">
        <v>10</v>
      </c>
      <c r="D10721" s="7" t="s">
        <v>101</v>
      </c>
    </row>
    <row r="10722" spans="1:13">
      <c r="A10722" t="s">
        <v>4</v>
      </c>
      <c r="B10722" s="4" t="s">
        <v>5</v>
      </c>
      <c r="C10722" s="4" t="s">
        <v>10</v>
      </c>
    </row>
    <row r="10723" spans="1:13">
      <c r="A10723" t="n">
        <v>82408</v>
      </c>
      <c r="B10723" s="41" t="n">
        <v>16</v>
      </c>
      <c r="C10723" s="7" t="n">
        <v>0</v>
      </c>
    </row>
    <row r="10724" spans="1:13">
      <c r="A10724" t="s">
        <v>4</v>
      </c>
      <c r="B10724" s="4" t="s">
        <v>5</v>
      </c>
      <c r="C10724" s="4" t="s">
        <v>14</v>
      </c>
      <c r="D10724" s="4" t="s">
        <v>6</v>
      </c>
    </row>
    <row r="10725" spans="1:13">
      <c r="A10725" t="n">
        <v>82411</v>
      </c>
      <c r="B10725" s="9" t="n">
        <v>2</v>
      </c>
      <c r="C10725" s="7" t="n">
        <v>10</v>
      </c>
      <c r="D10725" s="7" t="s">
        <v>680</v>
      </c>
    </row>
    <row r="10726" spans="1:13">
      <c r="A10726" t="s">
        <v>4</v>
      </c>
      <c r="B10726" s="4" t="s">
        <v>5</v>
      </c>
      <c r="C10726" s="4" t="s">
        <v>14</v>
      </c>
      <c r="D10726" s="4" t="s">
        <v>10</v>
      </c>
      <c r="E10726" s="4" t="s">
        <v>14</v>
      </c>
      <c r="F10726" s="4" t="s">
        <v>25</v>
      </c>
    </row>
    <row r="10727" spans="1:13">
      <c r="A10727" t="n">
        <v>82432</v>
      </c>
      <c r="B10727" s="12" t="n">
        <v>5</v>
      </c>
      <c r="C10727" s="7" t="n">
        <v>30</v>
      </c>
      <c r="D10727" s="7" t="n">
        <v>6471</v>
      </c>
      <c r="E10727" s="7" t="n">
        <v>1</v>
      </c>
      <c r="F10727" s="13" t="n">
        <f t="normal" ca="1">A10729</f>
        <v>0</v>
      </c>
    </row>
    <row r="10728" spans="1:13">
      <c r="A10728" t="s">
        <v>4</v>
      </c>
      <c r="B10728" s="4" t="s">
        <v>5</v>
      </c>
      <c r="C10728" s="4" t="s">
        <v>14</v>
      </c>
      <c r="D10728" s="4" t="s">
        <v>10</v>
      </c>
      <c r="E10728" s="4" t="s">
        <v>14</v>
      </c>
      <c r="F10728" s="4" t="s">
        <v>6</v>
      </c>
    </row>
    <row r="10729" spans="1:13">
      <c r="A10729" t="n">
        <v>82441</v>
      </c>
      <c r="B10729" s="26" t="n">
        <v>39</v>
      </c>
      <c r="C10729" s="7" t="n">
        <v>10</v>
      </c>
      <c r="D10729" s="7" t="n">
        <v>65533</v>
      </c>
      <c r="E10729" s="7" t="n">
        <v>203</v>
      </c>
      <c r="F10729" s="7" t="s">
        <v>693</v>
      </c>
    </row>
    <row r="10730" spans="1:13">
      <c r="A10730" t="s">
        <v>4</v>
      </c>
      <c r="B10730" s="4" t="s">
        <v>5</v>
      </c>
      <c r="C10730" s="4" t="s">
        <v>10</v>
      </c>
      <c r="D10730" s="4" t="s">
        <v>14</v>
      </c>
      <c r="E10730" s="4" t="s">
        <v>14</v>
      </c>
      <c r="F10730" s="4" t="s">
        <v>6</v>
      </c>
    </row>
    <row r="10731" spans="1:13">
      <c r="A10731" t="n">
        <v>82465</v>
      </c>
      <c r="B10731" s="19" t="n">
        <v>20</v>
      </c>
      <c r="C10731" s="7" t="n">
        <v>61440</v>
      </c>
      <c r="D10731" s="7" t="n">
        <v>3</v>
      </c>
      <c r="E10731" s="7" t="n">
        <v>10</v>
      </c>
      <c r="F10731" s="7" t="s">
        <v>114</v>
      </c>
    </row>
    <row r="10732" spans="1:13">
      <c r="A10732" t="s">
        <v>4</v>
      </c>
      <c r="B10732" s="4" t="s">
        <v>5</v>
      </c>
      <c r="C10732" s="4" t="s">
        <v>10</v>
      </c>
    </row>
    <row r="10733" spans="1:13">
      <c r="A10733" t="n">
        <v>82483</v>
      </c>
      <c r="B10733" s="41" t="n">
        <v>16</v>
      </c>
      <c r="C10733" s="7" t="n">
        <v>0</v>
      </c>
    </row>
    <row r="10734" spans="1:13">
      <c r="A10734" t="s">
        <v>4</v>
      </c>
      <c r="B10734" s="4" t="s">
        <v>5</v>
      </c>
      <c r="C10734" s="4" t="s">
        <v>10</v>
      </c>
      <c r="D10734" s="4" t="s">
        <v>14</v>
      </c>
      <c r="E10734" s="4" t="s">
        <v>14</v>
      </c>
      <c r="F10734" s="4" t="s">
        <v>6</v>
      </c>
    </row>
    <row r="10735" spans="1:13">
      <c r="A10735" t="n">
        <v>82486</v>
      </c>
      <c r="B10735" s="19" t="n">
        <v>20</v>
      </c>
      <c r="C10735" s="7" t="n">
        <v>61441</v>
      </c>
      <c r="D10735" s="7" t="n">
        <v>3</v>
      </c>
      <c r="E10735" s="7" t="n">
        <v>10</v>
      </c>
      <c r="F10735" s="7" t="s">
        <v>114</v>
      </c>
    </row>
    <row r="10736" spans="1:13">
      <c r="A10736" t="s">
        <v>4</v>
      </c>
      <c r="B10736" s="4" t="s">
        <v>5</v>
      </c>
      <c r="C10736" s="4" t="s">
        <v>10</v>
      </c>
    </row>
    <row r="10737" spans="1:6">
      <c r="A10737" t="n">
        <v>82504</v>
      </c>
      <c r="B10737" s="41" t="n">
        <v>16</v>
      </c>
      <c r="C10737" s="7" t="n">
        <v>0</v>
      </c>
    </row>
    <row r="10738" spans="1:6">
      <c r="A10738" t="s">
        <v>4</v>
      </c>
      <c r="B10738" s="4" t="s">
        <v>5</v>
      </c>
      <c r="C10738" s="4" t="s">
        <v>10</v>
      </c>
      <c r="D10738" s="4" t="s">
        <v>14</v>
      </c>
      <c r="E10738" s="4" t="s">
        <v>14</v>
      </c>
      <c r="F10738" s="4" t="s">
        <v>6</v>
      </c>
    </row>
    <row r="10739" spans="1:6">
      <c r="A10739" t="n">
        <v>82507</v>
      </c>
      <c r="B10739" s="19" t="n">
        <v>20</v>
      </c>
      <c r="C10739" s="7" t="n">
        <v>61442</v>
      </c>
      <c r="D10739" s="7" t="n">
        <v>3</v>
      </c>
      <c r="E10739" s="7" t="n">
        <v>10</v>
      </c>
      <c r="F10739" s="7" t="s">
        <v>114</v>
      </c>
    </row>
    <row r="10740" spans="1:6">
      <c r="A10740" t="s">
        <v>4</v>
      </c>
      <c r="B10740" s="4" t="s">
        <v>5</v>
      </c>
      <c r="C10740" s="4" t="s">
        <v>10</v>
      </c>
    </row>
    <row r="10741" spans="1:6">
      <c r="A10741" t="n">
        <v>82525</v>
      </c>
      <c r="B10741" s="41" t="n">
        <v>16</v>
      </c>
      <c r="C10741" s="7" t="n">
        <v>0</v>
      </c>
    </row>
    <row r="10742" spans="1:6">
      <c r="A10742" t="s">
        <v>4</v>
      </c>
      <c r="B10742" s="4" t="s">
        <v>5</v>
      </c>
      <c r="C10742" s="4" t="s">
        <v>10</v>
      </c>
      <c r="D10742" s="4" t="s">
        <v>14</v>
      </c>
      <c r="E10742" s="4" t="s">
        <v>14</v>
      </c>
      <c r="F10742" s="4" t="s">
        <v>6</v>
      </c>
    </row>
    <row r="10743" spans="1:6">
      <c r="A10743" t="n">
        <v>82528</v>
      </c>
      <c r="B10743" s="19" t="n">
        <v>20</v>
      </c>
      <c r="C10743" s="7" t="n">
        <v>61443</v>
      </c>
      <c r="D10743" s="7" t="n">
        <v>3</v>
      </c>
      <c r="E10743" s="7" t="n">
        <v>10</v>
      </c>
      <c r="F10743" s="7" t="s">
        <v>114</v>
      </c>
    </row>
    <row r="10744" spans="1:6">
      <c r="A10744" t="s">
        <v>4</v>
      </c>
      <c r="B10744" s="4" t="s">
        <v>5</v>
      </c>
      <c r="C10744" s="4" t="s">
        <v>10</v>
      </c>
    </row>
    <row r="10745" spans="1:6">
      <c r="A10745" t="n">
        <v>82546</v>
      </c>
      <c r="B10745" s="41" t="n">
        <v>16</v>
      </c>
      <c r="C10745" s="7" t="n">
        <v>0</v>
      </c>
    </row>
    <row r="10746" spans="1:6">
      <c r="A10746" t="s">
        <v>4</v>
      </c>
      <c r="B10746" s="4" t="s">
        <v>5</v>
      </c>
      <c r="C10746" s="4" t="s">
        <v>10</v>
      </c>
      <c r="D10746" s="4" t="s">
        <v>14</v>
      </c>
      <c r="E10746" s="4" t="s">
        <v>14</v>
      </c>
      <c r="F10746" s="4" t="s">
        <v>6</v>
      </c>
    </row>
    <row r="10747" spans="1:6">
      <c r="A10747" t="n">
        <v>82549</v>
      </c>
      <c r="B10747" s="19" t="n">
        <v>20</v>
      </c>
      <c r="C10747" s="7" t="n">
        <v>61444</v>
      </c>
      <c r="D10747" s="7" t="n">
        <v>3</v>
      </c>
      <c r="E10747" s="7" t="n">
        <v>10</v>
      </c>
      <c r="F10747" s="7" t="s">
        <v>114</v>
      </c>
    </row>
    <row r="10748" spans="1:6">
      <c r="A10748" t="s">
        <v>4</v>
      </c>
      <c r="B10748" s="4" t="s">
        <v>5</v>
      </c>
      <c r="C10748" s="4" t="s">
        <v>10</v>
      </c>
    </row>
    <row r="10749" spans="1:6">
      <c r="A10749" t="n">
        <v>82567</v>
      </c>
      <c r="B10749" s="41" t="n">
        <v>16</v>
      </c>
      <c r="C10749" s="7" t="n">
        <v>0</v>
      </c>
    </row>
    <row r="10750" spans="1:6">
      <c r="A10750" t="s">
        <v>4</v>
      </c>
      <c r="B10750" s="4" t="s">
        <v>5</v>
      </c>
      <c r="C10750" s="4" t="s">
        <v>10</v>
      </c>
      <c r="D10750" s="4" t="s">
        <v>14</v>
      </c>
      <c r="E10750" s="4" t="s">
        <v>14</v>
      </c>
      <c r="F10750" s="4" t="s">
        <v>6</v>
      </c>
    </row>
    <row r="10751" spans="1:6">
      <c r="A10751" t="n">
        <v>82570</v>
      </c>
      <c r="B10751" s="19" t="n">
        <v>20</v>
      </c>
      <c r="C10751" s="7" t="n">
        <v>61445</v>
      </c>
      <c r="D10751" s="7" t="n">
        <v>3</v>
      </c>
      <c r="E10751" s="7" t="n">
        <v>10</v>
      </c>
      <c r="F10751" s="7" t="s">
        <v>114</v>
      </c>
    </row>
    <row r="10752" spans="1:6">
      <c r="A10752" t="s">
        <v>4</v>
      </c>
      <c r="B10752" s="4" t="s">
        <v>5</v>
      </c>
      <c r="C10752" s="4" t="s">
        <v>10</v>
      </c>
    </row>
    <row r="10753" spans="1:6">
      <c r="A10753" t="n">
        <v>82588</v>
      </c>
      <c r="B10753" s="41" t="n">
        <v>16</v>
      </c>
      <c r="C10753" s="7" t="n">
        <v>0</v>
      </c>
    </row>
    <row r="10754" spans="1:6">
      <c r="A10754" t="s">
        <v>4</v>
      </c>
      <c r="B10754" s="4" t="s">
        <v>5</v>
      </c>
      <c r="C10754" s="4" t="s">
        <v>10</v>
      </c>
      <c r="D10754" s="4" t="s">
        <v>14</v>
      </c>
      <c r="E10754" s="4" t="s">
        <v>14</v>
      </c>
      <c r="F10754" s="4" t="s">
        <v>6</v>
      </c>
    </row>
    <row r="10755" spans="1:6">
      <c r="A10755" t="n">
        <v>82591</v>
      </c>
      <c r="B10755" s="19" t="n">
        <v>20</v>
      </c>
      <c r="C10755" s="7" t="n">
        <v>5655</v>
      </c>
      <c r="D10755" s="7" t="n">
        <v>3</v>
      </c>
      <c r="E10755" s="7" t="n">
        <v>10</v>
      </c>
      <c r="F10755" s="7" t="s">
        <v>114</v>
      </c>
    </row>
    <row r="10756" spans="1:6">
      <c r="A10756" t="s">
        <v>4</v>
      </c>
      <c r="B10756" s="4" t="s">
        <v>5</v>
      </c>
      <c r="C10756" s="4" t="s">
        <v>10</v>
      </c>
    </row>
    <row r="10757" spans="1:6">
      <c r="A10757" t="n">
        <v>82609</v>
      </c>
      <c r="B10757" s="41" t="n">
        <v>16</v>
      </c>
      <c r="C10757" s="7" t="n">
        <v>0</v>
      </c>
    </row>
    <row r="10758" spans="1:6">
      <c r="A10758" t="s">
        <v>4</v>
      </c>
      <c r="B10758" s="4" t="s">
        <v>5</v>
      </c>
      <c r="C10758" s="4" t="s">
        <v>14</v>
      </c>
      <c r="D10758" s="4" t="s">
        <v>10</v>
      </c>
      <c r="E10758" s="4" t="s">
        <v>14</v>
      </c>
      <c r="F10758" s="4" t="s">
        <v>6</v>
      </c>
      <c r="G10758" s="4" t="s">
        <v>6</v>
      </c>
      <c r="H10758" s="4" t="s">
        <v>6</v>
      </c>
      <c r="I10758" s="4" t="s">
        <v>6</v>
      </c>
      <c r="J10758" s="4" t="s">
        <v>6</v>
      </c>
      <c r="K10758" s="4" t="s">
        <v>6</v>
      </c>
      <c r="L10758" s="4" t="s">
        <v>6</v>
      </c>
      <c r="M10758" s="4" t="s">
        <v>6</v>
      </c>
      <c r="N10758" s="4" t="s">
        <v>6</v>
      </c>
      <c r="O10758" s="4" t="s">
        <v>6</v>
      </c>
      <c r="P10758" s="4" t="s">
        <v>6</v>
      </c>
      <c r="Q10758" s="4" t="s">
        <v>6</v>
      </c>
      <c r="R10758" s="4" t="s">
        <v>6</v>
      </c>
      <c r="S10758" s="4" t="s">
        <v>6</v>
      </c>
      <c r="T10758" s="4" t="s">
        <v>6</v>
      </c>
      <c r="U10758" s="4" t="s">
        <v>6</v>
      </c>
    </row>
    <row r="10759" spans="1:6">
      <c r="A10759" t="n">
        <v>82612</v>
      </c>
      <c r="B10759" s="59" t="n">
        <v>36</v>
      </c>
      <c r="C10759" s="7" t="n">
        <v>8</v>
      </c>
      <c r="D10759" s="7" t="n">
        <v>0</v>
      </c>
      <c r="E10759" s="7" t="n">
        <v>0</v>
      </c>
      <c r="F10759" s="7" t="s">
        <v>128</v>
      </c>
      <c r="G10759" s="7" t="s">
        <v>13</v>
      </c>
      <c r="H10759" s="7" t="s">
        <v>13</v>
      </c>
      <c r="I10759" s="7" t="s">
        <v>13</v>
      </c>
      <c r="J10759" s="7" t="s">
        <v>13</v>
      </c>
      <c r="K10759" s="7" t="s">
        <v>13</v>
      </c>
      <c r="L10759" s="7" t="s">
        <v>13</v>
      </c>
      <c r="M10759" s="7" t="s">
        <v>13</v>
      </c>
      <c r="N10759" s="7" t="s">
        <v>13</v>
      </c>
      <c r="O10759" s="7" t="s">
        <v>13</v>
      </c>
      <c r="P10759" s="7" t="s">
        <v>13</v>
      </c>
      <c r="Q10759" s="7" t="s">
        <v>13</v>
      </c>
      <c r="R10759" s="7" t="s">
        <v>13</v>
      </c>
      <c r="S10759" s="7" t="s">
        <v>13</v>
      </c>
      <c r="T10759" s="7" t="s">
        <v>13</v>
      </c>
      <c r="U10759" s="7" t="s">
        <v>13</v>
      </c>
    </row>
    <row r="10760" spans="1:6">
      <c r="A10760" t="s">
        <v>4</v>
      </c>
      <c r="B10760" s="4" t="s">
        <v>5</v>
      </c>
      <c r="C10760" s="4" t="s">
        <v>14</v>
      </c>
      <c r="D10760" s="4" t="s">
        <v>10</v>
      </c>
      <c r="E10760" s="4" t="s">
        <v>14</v>
      </c>
      <c r="F10760" s="4" t="s">
        <v>6</v>
      </c>
      <c r="G10760" s="4" t="s">
        <v>6</v>
      </c>
      <c r="H10760" s="4" t="s">
        <v>6</v>
      </c>
      <c r="I10760" s="4" t="s">
        <v>6</v>
      </c>
      <c r="J10760" s="4" t="s">
        <v>6</v>
      </c>
      <c r="K10760" s="4" t="s">
        <v>6</v>
      </c>
      <c r="L10760" s="4" t="s">
        <v>6</v>
      </c>
      <c r="M10760" s="4" t="s">
        <v>6</v>
      </c>
      <c r="N10760" s="4" t="s">
        <v>6</v>
      </c>
      <c r="O10760" s="4" t="s">
        <v>6</v>
      </c>
      <c r="P10760" s="4" t="s">
        <v>6</v>
      </c>
      <c r="Q10760" s="4" t="s">
        <v>6</v>
      </c>
      <c r="R10760" s="4" t="s">
        <v>6</v>
      </c>
      <c r="S10760" s="4" t="s">
        <v>6</v>
      </c>
      <c r="T10760" s="4" t="s">
        <v>6</v>
      </c>
      <c r="U10760" s="4" t="s">
        <v>6</v>
      </c>
    </row>
    <row r="10761" spans="1:6">
      <c r="A10761" t="n">
        <v>82644</v>
      </c>
      <c r="B10761" s="59" t="n">
        <v>36</v>
      </c>
      <c r="C10761" s="7" t="n">
        <v>8</v>
      </c>
      <c r="D10761" s="7" t="n">
        <v>5655</v>
      </c>
      <c r="E10761" s="7" t="n">
        <v>0</v>
      </c>
      <c r="F10761" s="7" t="s">
        <v>115</v>
      </c>
      <c r="G10761" s="7" t="s">
        <v>694</v>
      </c>
      <c r="H10761" s="7" t="s">
        <v>128</v>
      </c>
      <c r="I10761" s="7" t="s">
        <v>13</v>
      </c>
      <c r="J10761" s="7" t="s">
        <v>13</v>
      </c>
      <c r="K10761" s="7" t="s">
        <v>13</v>
      </c>
      <c r="L10761" s="7" t="s">
        <v>13</v>
      </c>
      <c r="M10761" s="7" t="s">
        <v>13</v>
      </c>
      <c r="N10761" s="7" t="s">
        <v>13</v>
      </c>
      <c r="O10761" s="7" t="s">
        <v>13</v>
      </c>
      <c r="P10761" s="7" t="s">
        <v>13</v>
      </c>
      <c r="Q10761" s="7" t="s">
        <v>13</v>
      </c>
      <c r="R10761" s="7" t="s">
        <v>13</v>
      </c>
      <c r="S10761" s="7" t="s">
        <v>13</v>
      </c>
      <c r="T10761" s="7" t="s">
        <v>13</v>
      </c>
      <c r="U10761" s="7" t="s">
        <v>13</v>
      </c>
    </row>
    <row r="10762" spans="1:6">
      <c r="A10762" t="s">
        <v>4</v>
      </c>
      <c r="B10762" s="4" t="s">
        <v>5</v>
      </c>
      <c r="C10762" s="4" t="s">
        <v>14</v>
      </c>
      <c r="D10762" s="4" t="s">
        <v>10</v>
      </c>
      <c r="E10762" s="4" t="s">
        <v>14</v>
      </c>
      <c r="F10762" s="4" t="s">
        <v>6</v>
      </c>
      <c r="G10762" s="4" t="s">
        <v>6</v>
      </c>
      <c r="H10762" s="4" t="s">
        <v>6</v>
      </c>
      <c r="I10762" s="4" t="s">
        <v>6</v>
      </c>
      <c r="J10762" s="4" t="s">
        <v>6</v>
      </c>
      <c r="K10762" s="4" t="s">
        <v>6</v>
      </c>
      <c r="L10762" s="4" t="s">
        <v>6</v>
      </c>
      <c r="M10762" s="4" t="s">
        <v>6</v>
      </c>
      <c r="N10762" s="4" t="s">
        <v>6</v>
      </c>
      <c r="O10762" s="4" t="s">
        <v>6</v>
      </c>
      <c r="P10762" s="4" t="s">
        <v>6</v>
      </c>
      <c r="Q10762" s="4" t="s">
        <v>6</v>
      </c>
      <c r="R10762" s="4" t="s">
        <v>6</v>
      </c>
      <c r="S10762" s="4" t="s">
        <v>6</v>
      </c>
      <c r="T10762" s="4" t="s">
        <v>6</v>
      </c>
      <c r="U10762" s="4" t="s">
        <v>6</v>
      </c>
    </row>
    <row r="10763" spans="1:6">
      <c r="A10763" t="n">
        <v>82698</v>
      </c>
      <c r="B10763" s="59" t="n">
        <v>36</v>
      </c>
      <c r="C10763" s="7" t="n">
        <v>8</v>
      </c>
      <c r="D10763" s="7" t="n">
        <v>8</v>
      </c>
      <c r="E10763" s="7" t="n">
        <v>0</v>
      </c>
      <c r="F10763" s="7" t="s">
        <v>695</v>
      </c>
      <c r="G10763" s="7" t="s">
        <v>13</v>
      </c>
      <c r="H10763" s="7" t="s">
        <v>13</v>
      </c>
      <c r="I10763" s="7" t="s">
        <v>13</v>
      </c>
      <c r="J10763" s="7" t="s">
        <v>13</v>
      </c>
      <c r="K10763" s="7" t="s">
        <v>13</v>
      </c>
      <c r="L10763" s="7" t="s">
        <v>13</v>
      </c>
      <c r="M10763" s="7" t="s">
        <v>13</v>
      </c>
      <c r="N10763" s="7" t="s">
        <v>13</v>
      </c>
      <c r="O10763" s="7" t="s">
        <v>13</v>
      </c>
      <c r="P10763" s="7" t="s">
        <v>13</v>
      </c>
      <c r="Q10763" s="7" t="s">
        <v>13</v>
      </c>
      <c r="R10763" s="7" t="s">
        <v>13</v>
      </c>
      <c r="S10763" s="7" t="s">
        <v>13</v>
      </c>
      <c r="T10763" s="7" t="s">
        <v>13</v>
      </c>
      <c r="U10763" s="7" t="s">
        <v>13</v>
      </c>
    </row>
    <row r="10764" spans="1:6">
      <c r="A10764" t="s">
        <v>4</v>
      </c>
      <c r="B10764" s="4" t="s">
        <v>5</v>
      </c>
      <c r="C10764" s="4" t="s">
        <v>14</v>
      </c>
      <c r="D10764" s="34" t="s">
        <v>52</v>
      </c>
      <c r="E10764" s="4" t="s">
        <v>5</v>
      </c>
      <c r="F10764" s="4" t="s">
        <v>14</v>
      </c>
      <c r="G10764" s="4" t="s">
        <v>10</v>
      </c>
      <c r="H10764" s="34" t="s">
        <v>53</v>
      </c>
      <c r="I10764" s="4" t="s">
        <v>14</v>
      </c>
      <c r="J10764" s="4" t="s">
        <v>25</v>
      </c>
    </row>
    <row r="10765" spans="1:6">
      <c r="A10765" t="n">
        <v>82728</v>
      </c>
      <c r="B10765" s="12" t="n">
        <v>5</v>
      </c>
      <c r="C10765" s="7" t="n">
        <v>28</v>
      </c>
      <c r="D10765" s="34" t="s">
        <v>3</v>
      </c>
      <c r="E10765" s="35" t="n">
        <v>64</v>
      </c>
      <c r="F10765" s="7" t="n">
        <v>5</v>
      </c>
      <c r="G10765" s="7" t="n">
        <v>2</v>
      </c>
      <c r="H10765" s="34" t="s">
        <v>3</v>
      </c>
      <c r="I10765" s="7" t="n">
        <v>1</v>
      </c>
      <c r="J10765" s="13" t="n">
        <f t="normal" ca="1">A10769</f>
        <v>0</v>
      </c>
    </row>
    <row r="10766" spans="1:6">
      <c r="A10766" t="s">
        <v>4</v>
      </c>
      <c r="B10766" s="4" t="s">
        <v>5</v>
      </c>
      <c r="C10766" s="4" t="s">
        <v>14</v>
      </c>
      <c r="D10766" s="4" t="s">
        <v>10</v>
      </c>
      <c r="E10766" s="4" t="s">
        <v>14</v>
      </c>
      <c r="F10766" s="4" t="s">
        <v>6</v>
      </c>
      <c r="G10766" s="4" t="s">
        <v>6</v>
      </c>
      <c r="H10766" s="4" t="s">
        <v>6</v>
      </c>
      <c r="I10766" s="4" t="s">
        <v>6</v>
      </c>
      <c r="J10766" s="4" t="s">
        <v>6</v>
      </c>
      <c r="K10766" s="4" t="s">
        <v>6</v>
      </c>
      <c r="L10766" s="4" t="s">
        <v>6</v>
      </c>
      <c r="M10766" s="4" t="s">
        <v>6</v>
      </c>
      <c r="N10766" s="4" t="s">
        <v>6</v>
      </c>
      <c r="O10766" s="4" t="s">
        <v>6</v>
      </c>
      <c r="P10766" s="4" t="s">
        <v>6</v>
      </c>
      <c r="Q10766" s="4" t="s">
        <v>6</v>
      </c>
      <c r="R10766" s="4" t="s">
        <v>6</v>
      </c>
      <c r="S10766" s="4" t="s">
        <v>6</v>
      </c>
      <c r="T10766" s="4" t="s">
        <v>6</v>
      </c>
      <c r="U10766" s="4" t="s">
        <v>6</v>
      </c>
    </row>
    <row r="10767" spans="1:6">
      <c r="A10767" t="n">
        <v>82739</v>
      </c>
      <c r="B10767" s="59" t="n">
        <v>36</v>
      </c>
      <c r="C10767" s="7" t="n">
        <v>8</v>
      </c>
      <c r="D10767" s="7" t="n">
        <v>2</v>
      </c>
      <c r="E10767" s="7" t="n">
        <v>0</v>
      </c>
      <c r="F10767" s="7" t="s">
        <v>696</v>
      </c>
      <c r="G10767" s="7" t="s">
        <v>13</v>
      </c>
      <c r="H10767" s="7" t="s">
        <v>13</v>
      </c>
      <c r="I10767" s="7" t="s">
        <v>13</v>
      </c>
      <c r="J10767" s="7" t="s">
        <v>13</v>
      </c>
      <c r="K10767" s="7" t="s">
        <v>13</v>
      </c>
      <c r="L10767" s="7" t="s">
        <v>13</v>
      </c>
      <c r="M10767" s="7" t="s">
        <v>13</v>
      </c>
      <c r="N10767" s="7" t="s">
        <v>13</v>
      </c>
      <c r="O10767" s="7" t="s">
        <v>13</v>
      </c>
      <c r="P10767" s="7" t="s">
        <v>13</v>
      </c>
      <c r="Q10767" s="7" t="s">
        <v>13</v>
      </c>
      <c r="R10767" s="7" t="s">
        <v>13</v>
      </c>
      <c r="S10767" s="7" t="s">
        <v>13</v>
      </c>
      <c r="T10767" s="7" t="s">
        <v>13</v>
      </c>
      <c r="U10767" s="7" t="s">
        <v>13</v>
      </c>
    </row>
    <row r="10768" spans="1:6">
      <c r="A10768" t="s">
        <v>4</v>
      </c>
      <c r="B10768" s="4" t="s">
        <v>5</v>
      </c>
      <c r="C10768" s="4" t="s">
        <v>10</v>
      </c>
      <c r="D10768" s="4" t="s">
        <v>24</v>
      </c>
      <c r="E10768" s="4" t="s">
        <v>24</v>
      </c>
      <c r="F10768" s="4" t="s">
        <v>24</v>
      </c>
      <c r="G10768" s="4" t="s">
        <v>24</v>
      </c>
    </row>
    <row r="10769" spans="1:21">
      <c r="A10769" t="n">
        <v>82772</v>
      </c>
      <c r="B10769" s="51" t="n">
        <v>46</v>
      </c>
      <c r="C10769" s="7" t="n">
        <v>0</v>
      </c>
      <c r="D10769" s="7" t="n">
        <v>140.179992675781</v>
      </c>
      <c r="E10769" s="7" t="n">
        <v>4.32999992370605</v>
      </c>
      <c r="F10769" s="7" t="n">
        <v>113.139999389648</v>
      </c>
      <c r="G10769" s="7" t="n">
        <v>90</v>
      </c>
    </row>
    <row r="10770" spans="1:21">
      <c r="A10770" t="s">
        <v>4</v>
      </c>
      <c r="B10770" s="4" t="s">
        <v>5</v>
      </c>
      <c r="C10770" s="4" t="s">
        <v>10</v>
      </c>
      <c r="D10770" s="4" t="s">
        <v>24</v>
      </c>
      <c r="E10770" s="4" t="s">
        <v>24</v>
      </c>
      <c r="F10770" s="4" t="s">
        <v>24</v>
      </c>
      <c r="G10770" s="4" t="s">
        <v>24</v>
      </c>
    </row>
    <row r="10771" spans="1:21">
      <c r="A10771" t="n">
        <v>82791</v>
      </c>
      <c r="B10771" s="51" t="n">
        <v>46</v>
      </c>
      <c r="C10771" s="7" t="n">
        <v>8</v>
      </c>
      <c r="D10771" s="7" t="n">
        <v>140.009994506836</v>
      </c>
      <c r="E10771" s="7" t="n">
        <v>4.32999992370605</v>
      </c>
      <c r="F10771" s="7" t="n">
        <v>114.419998168945</v>
      </c>
      <c r="G10771" s="7" t="n">
        <v>90</v>
      </c>
    </row>
    <row r="10772" spans="1:21">
      <c r="A10772" t="s">
        <v>4</v>
      </c>
      <c r="B10772" s="4" t="s">
        <v>5</v>
      </c>
      <c r="C10772" s="4" t="s">
        <v>10</v>
      </c>
      <c r="D10772" s="4" t="s">
        <v>24</v>
      </c>
      <c r="E10772" s="4" t="s">
        <v>24</v>
      </c>
      <c r="F10772" s="4" t="s">
        <v>24</v>
      </c>
      <c r="G10772" s="4" t="s">
        <v>24</v>
      </c>
    </row>
    <row r="10773" spans="1:21">
      <c r="A10773" t="n">
        <v>82810</v>
      </c>
      <c r="B10773" s="51" t="n">
        <v>46</v>
      </c>
      <c r="C10773" s="7" t="n">
        <v>61491</v>
      </c>
      <c r="D10773" s="7" t="n">
        <v>140.080001831055</v>
      </c>
      <c r="E10773" s="7" t="n">
        <v>4.32999992370605</v>
      </c>
      <c r="F10773" s="7" t="n">
        <v>112.150001525879</v>
      </c>
      <c r="G10773" s="7" t="n">
        <v>90</v>
      </c>
    </row>
    <row r="10774" spans="1:21">
      <c r="A10774" t="s">
        <v>4</v>
      </c>
      <c r="B10774" s="4" t="s">
        <v>5</v>
      </c>
      <c r="C10774" s="4" t="s">
        <v>10</v>
      </c>
      <c r="D10774" s="4" t="s">
        <v>24</v>
      </c>
      <c r="E10774" s="4" t="s">
        <v>24</v>
      </c>
      <c r="F10774" s="4" t="s">
        <v>24</v>
      </c>
      <c r="G10774" s="4" t="s">
        <v>24</v>
      </c>
    </row>
    <row r="10775" spans="1:21">
      <c r="A10775" t="n">
        <v>82829</v>
      </c>
      <c r="B10775" s="51" t="n">
        <v>46</v>
      </c>
      <c r="C10775" s="7" t="n">
        <v>61492</v>
      </c>
      <c r="D10775" s="7" t="n">
        <v>138.75</v>
      </c>
      <c r="E10775" s="7" t="n">
        <v>4.15000009536743</v>
      </c>
      <c r="F10775" s="7" t="n">
        <v>113.139999389648</v>
      </c>
      <c r="G10775" s="7" t="n">
        <v>90</v>
      </c>
    </row>
    <row r="10776" spans="1:21">
      <c r="A10776" t="s">
        <v>4</v>
      </c>
      <c r="B10776" s="4" t="s">
        <v>5</v>
      </c>
      <c r="C10776" s="4" t="s">
        <v>10</v>
      </c>
      <c r="D10776" s="4" t="s">
        <v>24</v>
      </c>
      <c r="E10776" s="4" t="s">
        <v>24</v>
      </c>
      <c r="F10776" s="4" t="s">
        <v>24</v>
      </c>
      <c r="G10776" s="4" t="s">
        <v>24</v>
      </c>
    </row>
    <row r="10777" spans="1:21">
      <c r="A10777" t="n">
        <v>82848</v>
      </c>
      <c r="B10777" s="51" t="n">
        <v>46</v>
      </c>
      <c r="C10777" s="7" t="n">
        <v>61493</v>
      </c>
      <c r="D10777" s="7" t="n">
        <v>138.850006103516</v>
      </c>
      <c r="E10777" s="7" t="n">
        <v>4.15000009536743</v>
      </c>
      <c r="F10777" s="7" t="n">
        <v>114.319999694824</v>
      </c>
      <c r="G10777" s="7" t="n">
        <v>90</v>
      </c>
    </row>
    <row r="10778" spans="1:21">
      <c r="A10778" t="s">
        <v>4</v>
      </c>
      <c r="B10778" s="4" t="s">
        <v>5</v>
      </c>
      <c r="C10778" s="4" t="s">
        <v>10</v>
      </c>
      <c r="D10778" s="4" t="s">
        <v>24</v>
      </c>
      <c r="E10778" s="4" t="s">
        <v>24</v>
      </c>
      <c r="F10778" s="4" t="s">
        <v>24</v>
      </c>
      <c r="G10778" s="4" t="s">
        <v>24</v>
      </c>
    </row>
    <row r="10779" spans="1:21">
      <c r="A10779" t="n">
        <v>82867</v>
      </c>
      <c r="B10779" s="51" t="n">
        <v>46</v>
      </c>
      <c r="C10779" s="7" t="n">
        <v>61494</v>
      </c>
      <c r="D10779" s="7" t="n">
        <v>138.809997558594</v>
      </c>
      <c r="E10779" s="7" t="n">
        <v>4.15000009536743</v>
      </c>
      <c r="F10779" s="7" t="n">
        <v>112.160003662109</v>
      </c>
      <c r="G10779" s="7" t="n">
        <v>90</v>
      </c>
    </row>
    <row r="10780" spans="1:21">
      <c r="A10780" t="s">
        <v>4</v>
      </c>
      <c r="B10780" s="4" t="s">
        <v>5</v>
      </c>
      <c r="C10780" s="4" t="s">
        <v>10</v>
      </c>
      <c r="D10780" s="4" t="s">
        <v>24</v>
      </c>
      <c r="E10780" s="4" t="s">
        <v>24</v>
      </c>
      <c r="F10780" s="4" t="s">
        <v>24</v>
      </c>
      <c r="G10780" s="4" t="s">
        <v>24</v>
      </c>
    </row>
    <row r="10781" spans="1:21">
      <c r="A10781" t="n">
        <v>82886</v>
      </c>
      <c r="B10781" s="51" t="n">
        <v>46</v>
      </c>
      <c r="C10781" s="7" t="n">
        <v>5655</v>
      </c>
      <c r="D10781" s="7" t="n">
        <v>145.119995117188</v>
      </c>
      <c r="E10781" s="7" t="n">
        <v>5.07999992370605</v>
      </c>
      <c r="F10781" s="7" t="n">
        <v>113.150001525879</v>
      </c>
      <c r="G10781" s="7" t="n">
        <v>110</v>
      </c>
    </row>
    <row r="10782" spans="1:21">
      <c r="A10782" t="s">
        <v>4</v>
      </c>
      <c r="B10782" s="4" t="s">
        <v>5</v>
      </c>
      <c r="C10782" s="4" t="s">
        <v>14</v>
      </c>
      <c r="D10782" s="4" t="s">
        <v>14</v>
      </c>
      <c r="E10782" s="4" t="s">
        <v>24</v>
      </c>
      <c r="F10782" s="4" t="s">
        <v>24</v>
      </c>
      <c r="G10782" s="4" t="s">
        <v>24</v>
      </c>
      <c r="H10782" s="4" t="s">
        <v>10</v>
      </c>
    </row>
    <row r="10783" spans="1:21">
      <c r="A10783" t="n">
        <v>82905</v>
      </c>
      <c r="B10783" s="66" t="n">
        <v>45</v>
      </c>
      <c r="C10783" s="7" t="n">
        <v>2</v>
      </c>
      <c r="D10783" s="7" t="n">
        <v>3</v>
      </c>
      <c r="E10783" s="7" t="n">
        <v>145.070007324219</v>
      </c>
      <c r="F10783" s="7" t="n">
        <v>6.07999992370605</v>
      </c>
      <c r="G10783" s="7" t="n">
        <v>113.180000305176</v>
      </c>
      <c r="H10783" s="7" t="n">
        <v>0</v>
      </c>
    </row>
    <row r="10784" spans="1:21">
      <c r="A10784" t="s">
        <v>4</v>
      </c>
      <c r="B10784" s="4" t="s">
        <v>5</v>
      </c>
      <c r="C10784" s="4" t="s">
        <v>14</v>
      </c>
      <c r="D10784" s="4" t="s">
        <v>14</v>
      </c>
      <c r="E10784" s="4" t="s">
        <v>24</v>
      </c>
      <c r="F10784" s="4" t="s">
        <v>24</v>
      </c>
      <c r="G10784" s="4" t="s">
        <v>24</v>
      </c>
      <c r="H10784" s="4" t="s">
        <v>10</v>
      </c>
      <c r="I10784" s="4" t="s">
        <v>14</v>
      </c>
    </row>
    <row r="10785" spans="1:9">
      <c r="A10785" t="n">
        <v>82922</v>
      </c>
      <c r="B10785" s="66" t="n">
        <v>45</v>
      </c>
      <c r="C10785" s="7" t="n">
        <v>4</v>
      </c>
      <c r="D10785" s="7" t="n">
        <v>3</v>
      </c>
      <c r="E10785" s="7" t="n">
        <v>1</v>
      </c>
      <c r="F10785" s="7" t="n">
        <v>255.759994506836</v>
      </c>
      <c r="G10785" s="7" t="n">
        <v>0</v>
      </c>
      <c r="H10785" s="7" t="n">
        <v>0</v>
      </c>
      <c r="I10785" s="7" t="n">
        <v>0</v>
      </c>
    </row>
    <row r="10786" spans="1:9">
      <c r="A10786" t="s">
        <v>4</v>
      </c>
      <c r="B10786" s="4" t="s">
        <v>5</v>
      </c>
      <c r="C10786" s="4" t="s">
        <v>14</v>
      </c>
      <c r="D10786" s="4" t="s">
        <v>14</v>
      </c>
      <c r="E10786" s="4" t="s">
        <v>24</v>
      </c>
      <c r="F10786" s="4" t="s">
        <v>10</v>
      </c>
    </row>
    <row r="10787" spans="1:9">
      <c r="A10787" t="n">
        <v>82940</v>
      </c>
      <c r="B10787" s="66" t="n">
        <v>45</v>
      </c>
      <c r="C10787" s="7" t="n">
        <v>5</v>
      </c>
      <c r="D10787" s="7" t="n">
        <v>3</v>
      </c>
      <c r="E10787" s="7" t="n">
        <v>4.40000009536743</v>
      </c>
      <c r="F10787" s="7" t="n">
        <v>0</v>
      </c>
    </row>
    <row r="10788" spans="1:9">
      <c r="A10788" t="s">
        <v>4</v>
      </c>
      <c r="B10788" s="4" t="s">
        <v>5</v>
      </c>
      <c r="C10788" s="4" t="s">
        <v>14</v>
      </c>
      <c r="D10788" s="4" t="s">
        <v>14</v>
      </c>
      <c r="E10788" s="4" t="s">
        <v>24</v>
      </c>
      <c r="F10788" s="4" t="s">
        <v>10</v>
      </c>
    </row>
    <row r="10789" spans="1:9">
      <c r="A10789" t="n">
        <v>82949</v>
      </c>
      <c r="B10789" s="66" t="n">
        <v>45</v>
      </c>
      <c r="C10789" s="7" t="n">
        <v>11</v>
      </c>
      <c r="D10789" s="7" t="n">
        <v>3</v>
      </c>
      <c r="E10789" s="7" t="n">
        <v>48</v>
      </c>
      <c r="F10789" s="7" t="n">
        <v>0</v>
      </c>
    </row>
    <row r="10790" spans="1:9">
      <c r="A10790" t="s">
        <v>4</v>
      </c>
      <c r="B10790" s="4" t="s">
        <v>5</v>
      </c>
      <c r="C10790" s="4" t="s">
        <v>14</v>
      </c>
      <c r="D10790" s="4" t="s">
        <v>14</v>
      </c>
      <c r="E10790" s="4" t="s">
        <v>24</v>
      </c>
      <c r="F10790" s="4" t="s">
        <v>10</v>
      </c>
    </row>
    <row r="10791" spans="1:9">
      <c r="A10791" t="n">
        <v>82958</v>
      </c>
      <c r="B10791" s="66" t="n">
        <v>45</v>
      </c>
      <c r="C10791" s="7" t="n">
        <v>5</v>
      </c>
      <c r="D10791" s="7" t="n">
        <v>3</v>
      </c>
      <c r="E10791" s="7" t="n">
        <v>5.40000009536743</v>
      </c>
      <c r="F10791" s="7" t="n">
        <v>26000</v>
      </c>
    </row>
    <row r="10792" spans="1:9">
      <c r="A10792" t="s">
        <v>4</v>
      </c>
      <c r="B10792" s="4" t="s">
        <v>5</v>
      </c>
      <c r="C10792" s="4" t="s">
        <v>14</v>
      </c>
      <c r="D10792" s="4" t="s">
        <v>10</v>
      </c>
      <c r="E10792" s="4" t="s">
        <v>14</v>
      </c>
    </row>
    <row r="10793" spans="1:9">
      <c r="A10793" t="n">
        <v>82967</v>
      </c>
      <c r="B10793" s="14" t="n">
        <v>49</v>
      </c>
      <c r="C10793" s="7" t="n">
        <v>1</v>
      </c>
      <c r="D10793" s="7" t="n">
        <v>6000</v>
      </c>
      <c r="E10793" s="7" t="n">
        <v>0</v>
      </c>
    </row>
    <row r="10794" spans="1:9">
      <c r="A10794" t="s">
        <v>4</v>
      </c>
      <c r="B10794" s="4" t="s">
        <v>5</v>
      </c>
      <c r="C10794" s="4" t="s">
        <v>14</v>
      </c>
      <c r="D10794" s="4" t="s">
        <v>10</v>
      </c>
      <c r="E10794" s="4" t="s">
        <v>24</v>
      </c>
    </row>
    <row r="10795" spans="1:9">
      <c r="A10795" t="n">
        <v>82972</v>
      </c>
      <c r="B10795" s="37" t="n">
        <v>58</v>
      </c>
      <c r="C10795" s="7" t="n">
        <v>100</v>
      </c>
      <c r="D10795" s="7" t="n">
        <v>1000</v>
      </c>
      <c r="E10795" s="7" t="n">
        <v>1</v>
      </c>
    </row>
    <row r="10796" spans="1:9">
      <c r="A10796" t="s">
        <v>4</v>
      </c>
      <c r="B10796" s="4" t="s">
        <v>5</v>
      </c>
      <c r="C10796" s="4" t="s">
        <v>10</v>
      </c>
    </row>
    <row r="10797" spans="1:9">
      <c r="A10797" t="n">
        <v>82980</v>
      </c>
      <c r="B10797" s="41" t="n">
        <v>16</v>
      </c>
      <c r="C10797" s="7" t="n">
        <v>1000</v>
      </c>
    </row>
    <row r="10798" spans="1:9">
      <c r="A10798" t="s">
        <v>4</v>
      </c>
      <c r="B10798" s="4" t="s">
        <v>5</v>
      </c>
      <c r="C10798" s="4" t="s">
        <v>6</v>
      </c>
      <c r="D10798" s="4" t="s">
        <v>10</v>
      </c>
    </row>
    <row r="10799" spans="1:9">
      <c r="A10799" t="n">
        <v>82983</v>
      </c>
      <c r="B10799" s="78" t="n">
        <v>29</v>
      </c>
      <c r="C10799" s="7" t="s">
        <v>697</v>
      </c>
      <c r="D10799" s="7" t="n">
        <v>65533</v>
      </c>
    </row>
    <row r="10800" spans="1:9">
      <c r="A10800" t="s">
        <v>4</v>
      </c>
      <c r="B10800" s="4" t="s">
        <v>5</v>
      </c>
      <c r="C10800" s="4" t="s">
        <v>10</v>
      </c>
      <c r="D10800" s="4" t="s">
        <v>14</v>
      </c>
      <c r="E10800" s="4" t="s">
        <v>14</v>
      </c>
      <c r="F10800" s="4" t="s">
        <v>6</v>
      </c>
    </row>
    <row r="10801" spans="1:9">
      <c r="A10801" t="n">
        <v>82996</v>
      </c>
      <c r="B10801" s="19" t="n">
        <v>20</v>
      </c>
      <c r="C10801" s="7" t="n">
        <v>5655</v>
      </c>
      <c r="D10801" s="7" t="n">
        <v>2</v>
      </c>
      <c r="E10801" s="7" t="n">
        <v>10</v>
      </c>
      <c r="F10801" s="7" t="s">
        <v>579</v>
      </c>
    </row>
    <row r="10802" spans="1:9">
      <c r="A10802" t="s">
        <v>4</v>
      </c>
      <c r="B10802" s="4" t="s">
        <v>5</v>
      </c>
      <c r="C10802" s="4" t="s">
        <v>14</v>
      </c>
      <c r="D10802" s="4" t="s">
        <v>10</v>
      </c>
      <c r="E10802" s="4" t="s">
        <v>6</v>
      </c>
    </row>
    <row r="10803" spans="1:9">
      <c r="A10803" t="n">
        <v>83016</v>
      </c>
      <c r="B10803" s="57" t="n">
        <v>51</v>
      </c>
      <c r="C10803" s="7" t="n">
        <v>4</v>
      </c>
      <c r="D10803" s="7" t="n">
        <v>5655</v>
      </c>
      <c r="E10803" s="7" t="s">
        <v>76</v>
      </c>
    </row>
    <row r="10804" spans="1:9">
      <c r="A10804" t="s">
        <v>4</v>
      </c>
      <c r="B10804" s="4" t="s">
        <v>5</v>
      </c>
      <c r="C10804" s="4" t="s">
        <v>10</v>
      </c>
    </row>
    <row r="10805" spans="1:9">
      <c r="A10805" t="n">
        <v>83029</v>
      </c>
      <c r="B10805" s="41" t="n">
        <v>16</v>
      </c>
      <c r="C10805" s="7" t="n">
        <v>0</v>
      </c>
    </row>
    <row r="10806" spans="1:9">
      <c r="A10806" t="s">
        <v>4</v>
      </c>
      <c r="B10806" s="4" t="s">
        <v>5</v>
      </c>
      <c r="C10806" s="4" t="s">
        <v>10</v>
      </c>
      <c r="D10806" s="4" t="s">
        <v>50</v>
      </c>
      <c r="E10806" s="4" t="s">
        <v>14</v>
      </c>
      <c r="F10806" s="4" t="s">
        <v>14</v>
      </c>
      <c r="G10806" s="4" t="s">
        <v>50</v>
      </c>
      <c r="H10806" s="4" t="s">
        <v>14</v>
      </c>
      <c r="I10806" s="4" t="s">
        <v>14</v>
      </c>
    </row>
    <row r="10807" spans="1:9">
      <c r="A10807" t="n">
        <v>83032</v>
      </c>
      <c r="B10807" s="58" t="n">
        <v>26</v>
      </c>
      <c r="C10807" s="7" t="n">
        <v>5655</v>
      </c>
      <c r="D10807" s="7" t="s">
        <v>698</v>
      </c>
      <c r="E10807" s="7" t="n">
        <v>2</v>
      </c>
      <c r="F10807" s="7" t="n">
        <v>3</v>
      </c>
      <c r="G10807" s="7" t="s">
        <v>699</v>
      </c>
      <c r="H10807" s="7" t="n">
        <v>2</v>
      </c>
      <c r="I10807" s="7" t="n">
        <v>0</v>
      </c>
    </row>
    <row r="10808" spans="1:9">
      <c r="A10808" t="s">
        <v>4</v>
      </c>
      <c r="B10808" s="4" t="s">
        <v>5</v>
      </c>
    </row>
    <row r="10809" spans="1:9">
      <c r="A10809" t="n">
        <v>83143</v>
      </c>
      <c r="B10809" s="33" t="n">
        <v>28</v>
      </c>
    </row>
    <row r="10810" spans="1:9">
      <c r="A10810" t="s">
        <v>4</v>
      </c>
      <c r="B10810" s="4" t="s">
        <v>5</v>
      </c>
      <c r="C10810" s="4" t="s">
        <v>10</v>
      </c>
      <c r="D10810" s="4" t="s">
        <v>14</v>
      </c>
    </row>
    <row r="10811" spans="1:9">
      <c r="A10811" t="n">
        <v>83144</v>
      </c>
      <c r="B10811" s="69" t="n">
        <v>89</v>
      </c>
      <c r="C10811" s="7" t="n">
        <v>65533</v>
      </c>
      <c r="D10811" s="7" t="n">
        <v>1</v>
      </c>
    </row>
    <row r="10812" spans="1:9">
      <c r="A10812" t="s">
        <v>4</v>
      </c>
      <c r="B10812" s="4" t="s">
        <v>5</v>
      </c>
      <c r="C10812" s="4" t="s">
        <v>6</v>
      </c>
      <c r="D10812" s="4" t="s">
        <v>10</v>
      </c>
    </row>
    <row r="10813" spans="1:9">
      <c r="A10813" t="n">
        <v>83148</v>
      </c>
      <c r="B10813" s="78" t="n">
        <v>29</v>
      </c>
      <c r="C10813" s="7" t="s">
        <v>13</v>
      </c>
      <c r="D10813" s="7" t="n">
        <v>65533</v>
      </c>
    </row>
    <row r="10814" spans="1:9">
      <c r="A10814" t="s">
        <v>4</v>
      </c>
      <c r="B10814" s="4" t="s">
        <v>5</v>
      </c>
      <c r="C10814" s="4" t="s">
        <v>14</v>
      </c>
      <c r="D10814" s="4" t="s">
        <v>10</v>
      </c>
      <c r="E10814" s="4" t="s">
        <v>6</v>
      </c>
      <c r="F10814" s="4" t="s">
        <v>6</v>
      </c>
      <c r="G10814" s="4" t="s">
        <v>6</v>
      </c>
      <c r="H10814" s="4" t="s">
        <v>6</v>
      </c>
    </row>
    <row r="10815" spans="1:9">
      <c r="A10815" t="n">
        <v>83152</v>
      </c>
      <c r="B10815" s="57" t="n">
        <v>51</v>
      </c>
      <c r="C10815" s="7" t="n">
        <v>3</v>
      </c>
      <c r="D10815" s="7" t="n">
        <v>5655</v>
      </c>
      <c r="E10815" s="7" t="s">
        <v>193</v>
      </c>
      <c r="F10815" s="7" t="s">
        <v>178</v>
      </c>
      <c r="G10815" s="7" t="s">
        <v>169</v>
      </c>
      <c r="H10815" s="7" t="s">
        <v>170</v>
      </c>
    </row>
    <row r="10816" spans="1:9">
      <c r="A10816" t="s">
        <v>4</v>
      </c>
      <c r="B10816" s="4" t="s">
        <v>5</v>
      </c>
      <c r="C10816" s="4" t="s">
        <v>10</v>
      </c>
      <c r="D10816" s="4" t="s">
        <v>24</v>
      </c>
      <c r="E10816" s="4" t="s">
        <v>24</v>
      </c>
      <c r="F10816" s="4" t="s">
        <v>14</v>
      </c>
    </row>
    <row r="10817" spans="1:9">
      <c r="A10817" t="n">
        <v>83165</v>
      </c>
      <c r="B10817" s="80" t="n">
        <v>52</v>
      </c>
      <c r="C10817" s="7" t="n">
        <v>5655</v>
      </c>
      <c r="D10817" s="7" t="n">
        <v>-35.0999984741211</v>
      </c>
      <c r="E10817" s="7" t="n">
        <v>5</v>
      </c>
      <c r="F10817" s="7" t="n">
        <v>0</v>
      </c>
    </row>
    <row r="10818" spans="1:9">
      <c r="A10818" t="s">
        <v>4</v>
      </c>
      <c r="B10818" s="4" t="s">
        <v>5</v>
      </c>
      <c r="C10818" s="4" t="s">
        <v>10</v>
      </c>
    </row>
    <row r="10819" spans="1:9">
      <c r="A10819" t="n">
        <v>83177</v>
      </c>
      <c r="B10819" s="56" t="n">
        <v>54</v>
      </c>
      <c r="C10819" s="7" t="n">
        <v>5655</v>
      </c>
    </row>
    <row r="10820" spans="1:9">
      <c r="A10820" t="s">
        <v>4</v>
      </c>
      <c r="B10820" s="4" t="s">
        <v>5</v>
      </c>
      <c r="C10820" s="4" t="s">
        <v>10</v>
      </c>
      <c r="D10820" s="4" t="s">
        <v>10</v>
      </c>
      <c r="E10820" s="4" t="s">
        <v>24</v>
      </c>
      <c r="F10820" s="4" t="s">
        <v>24</v>
      </c>
      <c r="G10820" s="4" t="s">
        <v>24</v>
      </c>
      <c r="H10820" s="4" t="s">
        <v>24</v>
      </c>
      <c r="I10820" s="4" t="s">
        <v>14</v>
      </c>
      <c r="J10820" s="4" t="s">
        <v>10</v>
      </c>
    </row>
    <row r="10821" spans="1:9">
      <c r="A10821" t="n">
        <v>83180</v>
      </c>
      <c r="B10821" s="75" t="n">
        <v>55</v>
      </c>
      <c r="C10821" s="7" t="n">
        <v>5655</v>
      </c>
      <c r="D10821" s="7" t="n">
        <v>65533</v>
      </c>
      <c r="E10821" s="7" t="n">
        <v>144.110000610352</v>
      </c>
      <c r="F10821" s="7" t="n">
        <v>4.92000007629395</v>
      </c>
      <c r="G10821" s="7" t="n">
        <v>114.589996337891</v>
      </c>
      <c r="H10821" s="7" t="n">
        <v>0.899999976158142</v>
      </c>
      <c r="I10821" s="7" t="n">
        <v>1</v>
      </c>
      <c r="J10821" s="7" t="n">
        <v>0</v>
      </c>
    </row>
    <row r="10822" spans="1:9">
      <c r="A10822" t="s">
        <v>4</v>
      </c>
      <c r="B10822" s="4" t="s">
        <v>5</v>
      </c>
      <c r="C10822" s="4" t="s">
        <v>10</v>
      </c>
      <c r="D10822" s="4" t="s">
        <v>14</v>
      </c>
    </row>
    <row r="10823" spans="1:9">
      <c r="A10823" t="n">
        <v>83204</v>
      </c>
      <c r="B10823" s="76" t="n">
        <v>56</v>
      </c>
      <c r="C10823" s="7" t="n">
        <v>5655</v>
      </c>
      <c r="D10823" s="7" t="n">
        <v>0</v>
      </c>
    </row>
    <row r="10824" spans="1:9">
      <c r="A10824" t="s">
        <v>4</v>
      </c>
      <c r="B10824" s="4" t="s">
        <v>5</v>
      </c>
      <c r="C10824" s="4" t="s">
        <v>10</v>
      </c>
    </row>
    <row r="10825" spans="1:9">
      <c r="A10825" t="n">
        <v>83208</v>
      </c>
      <c r="B10825" s="41" t="n">
        <v>16</v>
      </c>
      <c r="C10825" s="7" t="n">
        <v>500</v>
      </c>
    </row>
    <row r="10826" spans="1:9">
      <c r="A10826" t="s">
        <v>4</v>
      </c>
      <c r="B10826" s="4" t="s">
        <v>5</v>
      </c>
      <c r="C10826" s="4" t="s">
        <v>14</v>
      </c>
      <c r="D10826" s="4" t="s">
        <v>10</v>
      </c>
      <c r="E10826" s="4" t="s">
        <v>6</v>
      </c>
      <c r="F10826" s="4" t="s">
        <v>6</v>
      </c>
      <c r="G10826" s="4" t="s">
        <v>6</v>
      </c>
      <c r="H10826" s="4" t="s">
        <v>6</v>
      </c>
    </row>
    <row r="10827" spans="1:9">
      <c r="A10827" t="n">
        <v>83211</v>
      </c>
      <c r="B10827" s="57" t="n">
        <v>51</v>
      </c>
      <c r="C10827" s="7" t="n">
        <v>3</v>
      </c>
      <c r="D10827" s="7" t="n">
        <v>5655</v>
      </c>
      <c r="E10827" s="7" t="s">
        <v>360</v>
      </c>
      <c r="F10827" s="7" t="s">
        <v>178</v>
      </c>
      <c r="G10827" s="7" t="s">
        <v>169</v>
      </c>
      <c r="H10827" s="7" t="s">
        <v>170</v>
      </c>
    </row>
    <row r="10828" spans="1:9">
      <c r="A10828" t="s">
        <v>4</v>
      </c>
      <c r="B10828" s="4" t="s">
        <v>5</v>
      </c>
      <c r="C10828" s="4" t="s">
        <v>10</v>
      </c>
      <c r="D10828" s="4" t="s">
        <v>14</v>
      </c>
      <c r="E10828" s="4" t="s">
        <v>24</v>
      </c>
      <c r="F10828" s="4" t="s">
        <v>10</v>
      </c>
    </row>
    <row r="10829" spans="1:9">
      <c r="A10829" t="n">
        <v>83224</v>
      </c>
      <c r="B10829" s="54" t="n">
        <v>59</v>
      </c>
      <c r="C10829" s="7" t="n">
        <v>5655</v>
      </c>
      <c r="D10829" s="7" t="n">
        <v>9</v>
      </c>
      <c r="E10829" s="7" t="n">
        <v>0.150000005960464</v>
      </c>
      <c r="F10829" s="7" t="n">
        <v>0</v>
      </c>
    </row>
    <row r="10830" spans="1:9">
      <c r="A10830" t="s">
        <v>4</v>
      </c>
      <c r="B10830" s="4" t="s">
        <v>5</v>
      </c>
      <c r="C10830" s="4" t="s">
        <v>10</v>
      </c>
    </row>
    <row r="10831" spans="1:9">
      <c r="A10831" t="n">
        <v>83234</v>
      </c>
      <c r="B10831" s="41" t="n">
        <v>16</v>
      </c>
      <c r="C10831" s="7" t="n">
        <v>2000</v>
      </c>
    </row>
    <row r="10832" spans="1:9">
      <c r="A10832" t="s">
        <v>4</v>
      </c>
      <c r="B10832" s="4" t="s">
        <v>5</v>
      </c>
      <c r="C10832" s="4" t="s">
        <v>10</v>
      </c>
      <c r="D10832" s="4" t="s">
        <v>24</v>
      </c>
      <c r="E10832" s="4" t="s">
        <v>24</v>
      </c>
      <c r="F10832" s="4" t="s">
        <v>14</v>
      </c>
    </row>
    <row r="10833" spans="1:10">
      <c r="A10833" t="n">
        <v>83237</v>
      </c>
      <c r="B10833" s="80" t="n">
        <v>52</v>
      </c>
      <c r="C10833" s="7" t="n">
        <v>5655</v>
      </c>
      <c r="D10833" s="7" t="n">
        <v>-151.899993896484</v>
      </c>
      <c r="E10833" s="7" t="n">
        <v>5</v>
      </c>
      <c r="F10833" s="7" t="n">
        <v>0</v>
      </c>
    </row>
    <row r="10834" spans="1:10">
      <c r="A10834" t="s">
        <v>4</v>
      </c>
      <c r="B10834" s="4" t="s">
        <v>5</v>
      </c>
      <c r="C10834" s="4" t="s">
        <v>10</v>
      </c>
    </row>
    <row r="10835" spans="1:10">
      <c r="A10835" t="n">
        <v>83249</v>
      </c>
      <c r="B10835" s="56" t="n">
        <v>54</v>
      </c>
      <c r="C10835" s="7" t="n">
        <v>5655</v>
      </c>
    </row>
    <row r="10836" spans="1:10">
      <c r="A10836" t="s">
        <v>4</v>
      </c>
      <c r="B10836" s="4" t="s">
        <v>5</v>
      </c>
      <c r="C10836" s="4" t="s">
        <v>14</v>
      </c>
      <c r="D10836" s="4" t="s">
        <v>10</v>
      </c>
      <c r="E10836" s="4" t="s">
        <v>6</v>
      </c>
      <c r="F10836" s="4" t="s">
        <v>6</v>
      </c>
      <c r="G10836" s="4" t="s">
        <v>6</v>
      </c>
      <c r="H10836" s="4" t="s">
        <v>6</v>
      </c>
    </row>
    <row r="10837" spans="1:10">
      <c r="A10837" t="n">
        <v>83252</v>
      </c>
      <c r="B10837" s="57" t="n">
        <v>51</v>
      </c>
      <c r="C10837" s="7" t="n">
        <v>3</v>
      </c>
      <c r="D10837" s="7" t="n">
        <v>5655</v>
      </c>
      <c r="E10837" s="7" t="s">
        <v>193</v>
      </c>
      <c r="F10837" s="7" t="s">
        <v>178</v>
      </c>
      <c r="G10837" s="7" t="s">
        <v>169</v>
      </c>
      <c r="H10837" s="7" t="s">
        <v>170</v>
      </c>
    </row>
    <row r="10838" spans="1:10">
      <c r="A10838" t="s">
        <v>4</v>
      </c>
      <c r="B10838" s="4" t="s">
        <v>5</v>
      </c>
      <c r="C10838" s="4" t="s">
        <v>10</v>
      </c>
      <c r="D10838" s="4" t="s">
        <v>10</v>
      </c>
      <c r="E10838" s="4" t="s">
        <v>24</v>
      </c>
      <c r="F10838" s="4" t="s">
        <v>24</v>
      </c>
      <c r="G10838" s="4" t="s">
        <v>24</v>
      </c>
      <c r="H10838" s="4" t="s">
        <v>24</v>
      </c>
      <c r="I10838" s="4" t="s">
        <v>14</v>
      </c>
      <c r="J10838" s="4" t="s">
        <v>10</v>
      </c>
    </row>
    <row r="10839" spans="1:10">
      <c r="A10839" t="n">
        <v>83265</v>
      </c>
      <c r="B10839" s="75" t="n">
        <v>55</v>
      </c>
      <c r="C10839" s="7" t="n">
        <v>5655</v>
      </c>
      <c r="D10839" s="7" t="n">
        <v>65533</v>
      </c>
      <c r="E10839" s="7" t="n">
        <v>143.009994506836</v>
      </c>
      <c r="F10839" s="7" t="n">
        <v>4.76000022888184</v>
      </c>
      <c r="G10839" s="7" t="n">
        <v>112.529998779297</v>
      </c>
      <c r="H10839" s="7" t="n">
        <v>0.899999976158142</v>
      </c>
      <c r="I10839" s="7" t="n">
        <v>1</v>
      </c>
      <c r="J10839" s="7" t="n">
        <v>0</v>
      </c>
    </row>
    <row r="10840" spans="1:10">
      <c r="A10840" t="s">
        <v>4</v>
      </c>
      <c r="B10840" s="4" t="s">
        <v>5</v>
      </c>
      <c r="C10840" s="4" t="s">
        <v>10</v>
      </c>
      <c r="D10840" s="4" t="s">
        <v>14</v>
      </c>
    </row>
    <row r="10841" spans="1:10">
      <c r="A10841" t="n">
        <v>83289</v>
      </c>
      <c r="B10841" s="76" t="n">
        <v>56</v>
      </c>
      <c r="C10841" s="7" t="n">
        <v>5655</v>
      </c>
      <c r="D10841" s="7" t="n">
        <v>0</v>
      </c>
    </row>
    <row r="10842" spans="1:10">
      <c r="A10842" t="s">
        <v>4</v>
      </c>
      <c r="B10842" s="4" t="s">
        <v>5</v>
      </c>
      <c r="C10842" s="4" t="s">
        <v>10</v>
      </c>
    </row>
    <row r="10843" spans="1:10">
      <c r="A10843" t="n">
        <v>83293</v>
      </c>
      <c r="B10843" s="41" t="n">
        <v>16</v>
      </c>
      <c r="C10843" s="7" t="n">
        <v>500</v>
      </c>
    </row>
    <row r="10844" spans="1:10">
      <c r="A10844" t="s">
        <v>4</v>
      </c>
      <c r="B10844" s="4" t="s">
        <v>5</v>
      </c>
      <c r="C10844" s="4" t="s">
        <v>14</v>
      </c>
      <c r="D10844" s="4" t="s">
        <v>10</v>
      </c>
      <c r="E10844" s="4" t="s">
        <v>6</v>
      </c>
      <c r="F10844" s="4" t="s">
        <v>6</v>
      </c>
      <c r="G10844" s="4" t="s">
        <v>6</v>
      </c>
      <c r="H10844" s="4" t="s">
        <v>6</v>
      </c>
    </row>
    <row r="10845" spans="1:10">
      <c r="A10845" t="n">
        <v>83296</v>
      </c>
      <c r="B10845" s="57" t="n">
        <v>51</v>
      </c>
      <c r="C10845" s="7" t="n">
        <v>3</v>
      </c>
      <c r="D10845" s="7" t="n">
        <v>5655</v>
      </c>
      <c r="E10845" s="7" t="s">
        <v>360</v>
      </c>
      <c r="F10845" s="7" t="s">
        <v>178</v>
      </c>
      <c r="G10845" s="7" t="s">
        <v>169</v>
      </c>
      <c r="H10845" s="7" t="s">
        <v>170</v>
      </c>
    </row>
    <row r="10846" spans="1:10">
      <c r="A10846" t="s">
        <v>4</v>
      </c>
      <c r="B10846" s="4" t="s">
        <v>5</v>
      </c>
      <c r="C10846" s="4" t="s">
        <v>10</v>
      </c>
      <c r="D10846" s="4" t="s">
        <v>14</v>
      </c>
      <c r="E10846" s="4" t="s">
        <v>14</v>
      </c>
      <c r="F10846" s="4" t="s">
        <v>6</v>
      </c>
    </row>
    <row r="10847" spans="1:10">
      <c r="A10847" t="n">
        <v>83309</v>
      </c>
      <c r="B10847" s="19" t="n">
        <v>20</v>
      </c>
      <c r="C10847" s="7" t="n">
        <v>5655</v>
      </c>
      <c r="D10847" s="7" t="n">
        <v>2</v>
      </c>
      <c r="E10847" s="7" t="n">
        <v>10</v>
      </c>
      <c r="F10847" s="7" t="s">
        <v>579</v>
      </c>
    </row>
    <row r="10848" spans="1:10">
      <c r="A10848" t="s">
        <v>4</v>
      </c>
      <c r="B10848" s="4" t="s">
        <v>5</v>
      </c>
      <c r="C10848" s="4" t="s">
        <v>10</v>
      </c>
    </row>
    <row r="10849" spans="1:10">
      <c r="A10849" t="n">
        <v>83329</v>
      </c>
      <c r="B10849" s="41" t="n">
        <v>16</v>
      </c>
      <c r="C10849" s="7" t="n">
        <v>1800</v>
      </c>
    </row>
    <row r="10850" spans="1:10">
      <c r="A10850" t="s">
        <v>4</v>
      </c>
      <c r="B10850" s="4" t="s">
        <v>5</v>
      </c>
      <c r="C10850" s="4" t="s">
        <v>14</v>
      </c>
      <c r="D10850" s="4" t="s">
        <v>14</v>
      </c>
    </row>
    <row r="10851" spans="1:10">
      <c r="A10851" t="n">
        <v>83332</v>
      </c>
      <c r="B10851" s="14" t="n">
        <v>49</v>
      </c>
      <c r="C10851" s="7" t="n">
        <v>2</v>
      </c>
      <c r="D10851" s="7" t="n">
        <v>0</v>
      </c>
    </row>
    <row r="10852" spans="1:10">
      <c r="A10852" t="s">
        <v>4</v>
      </c>
      <c r="B10852" s="4" t="s">
        <v>5</v>
      </c>
      <c r="C10852" s="4" t="s">
        <v>14</v>
      </c>
      <c r="D10852" s="4" t="s">
        <v>10</v>
      </c>
      <c r="E10852" s="4" t="s">
        <v>9</v>
      </c>
      <c r="F10852" s="4" t="s">
        <v>10</v>
      </c>
      <c r="G10852" s="4" t="s">
        <v>9</v>
      </c>
      <c r="H10852" s="4" t="s">
        <v>14</v>
      </c>
    </row>
    <row r="10853" spans="1:10">
      <c r="A10853" t="n">
        <v>83335</v>
      </c>
      <c r="B10853" s="14" t="n">
        <v>49</v>
      </c>
      <c r="C10853" s="7" t="n">
        <v>0</v>
      </c>
      <c r="D10853" s="7" t="n">
        <v>411</v>
      </c>
      <c r="E10853" s="7" t="n">
        <v>1065353216</v>
      </c>
      <c r="F10853" s="7" t="n">
        <v>0</v>
      </c>
      <c r="G10853" s="7" t="n">
        <v>0</v>
      </c>
      <c r="H10853" s="7" t="n">
        <v>0</v>
      </c>
    </row>
    <row r="10854" spans="1:10">
      <c r="A10854" t="s">
        <v>4</v>
      </c>
      <c r="B10854" s="4" t="s">
        <v>5</v>
      </c>
      <c r="C10854" s="4" t="s">
        <v>10</v>
      </c>
      <c r="D10854" s="4" t="s">
        <v>14</v>
      </c>
      <c r="E10854" s="4" t="s">
        <v>6</v>
      </c>
      <c r="F10854" s="4" t="s">
        <v>24</v>
      </c>
      <c r="G10854" s="4" t="s">
        <v>24</v>
      </c>
      <c r="H10854" s="4" t="s">
        <v>24</v>
      </c>
    </row>
    <row r="10855" spans="1:10">
      <c r="A10855" t="n">
        <v>83350</v>
      </c>
      <c r="B10855" s="60" t="n">
        <v>48</v>
      </c>
      <c r="C10855" s="7" t="n">
        <v>5655</v>
      </c>
      <c r="D10855" s="7" t="n">
        <v>0</v>
      </c>
      <c r="E10855" s="7" t="s">
        <v>115</v>
      </c>
      <c r="F10855" s="7" t="n">
        <v>-1</v>
      </c>
      <c r="G10855" s="7" t="n">
        <v>1</v>
      </c>
      <c r="H10855" s="7" t="n">
        <v>0</v>
      </c>
    </row>
    <row r="10856" spans="1:10">
      <c r="A10856" t="s">
        <v>4</v>
      </c>
      <c r="B10856" s="4" t="s">
        <v>5</v>
      </c>
      <c r="C10856" s="4" t="s">
        <v>10</v>
      </c>
    </row>
    <row r="10857" spans="1:10">
      <c r="A10857" t="n">
        <v>83378</v>
      </c>
      <c r="B10857" s="41" t="n">
        <v>16</v>
      </c>
      <c r="C10857" s="7" t="n">
        <v>500</v>
      </c>
    </row>
    <row r="10858" spans="1:10">
      <c r="A10858" t="s">
        <v>4</v>
      </c>
      <c r="B10858" s="4" t="s">
        <v>5</v>
      </c>
      <c r="C10858" s="4" t="s">
        <v>14</v>
      </c>
      <c r="D10858" s="4" t="s">
        <v>24</v>
      </c>
      <c r="E10858" s="4" t="s">
        <v>24</v>
      </c>
      <c r="F10858" s="4" t="s">
        <v>24</v>
      </c>
    </row>
    <row r="10859" spans="1:10">
      <c r="A10859" t="n">
        <v>83381</v>
      </c>
      <c r="B10859" s="66" t="n">
        <v>45</v>
      </c>
      <c r="C10859" s="7" t="n">
        <v>9</v>
      </c>
      <c r="D10859" s="7" t="n">
        <v>0.0399999991059303</v>
      </c>
      <c r="E10859" s="7" t="n">
        <v>0.0399999991059303</v>
      </c>
      <c r="F10859" s="7" t="n">
        <v>0.400000005960464</v>
      </c>
    </row>
    <row r="10860" spans="1:10">
      <c r="A10860" t="s">
        <v>4</v>
      </c>
      <c r="B10860" s="4" t="s">
        <v>5</v>
      </c>
      <c r="C10860" s="4" t="s">
        <v>6</v>
      </c>
      <c r="D10860" s="4" t="s">
        <v>10</v>
      </c>
    </row>
    <row r="10861" spans="1:10">
      <c r="A10861" t="n">
        <v>83395</v>
      </c>
      <c r="B10861" s="78" t="n">
        <v>29</v>
      </c>
      <c r="C10861" s="7" t="s">
        <v>697</v>
      </c>
      <c r="D10861" s="7" t="n">
        <v>65533</v>
      </c>
    </row>
    <row r="10862" spans="1:10">
      <c r="A10862" t="s">
        <v>4</v>
      </c>
      <c r="B10862" s="4" t="s">
        <v>5</v>
      </c>
      <c r="C10862" s="4" t="s">
        <v>14</v>
      </c>
      <c r="D10862" s="4" t="s">
        <v>10</v>
      </c>
      <c r="E10862" s="4" t="s">
        <v>6</v>
      </c>
    </row>
    <row r="10863" spans="1:10">
      <c r="A10863" t="n">
        <v>83408</v>
      </c>
      <c r="B10863" s="57" t="n">
        <v>51</v>
      </c>
      <c r="C10863" s="7" t="n">
        <v>4</v>
      </c>
      <c r="D10863" s="7" t="n">
        <v>5655</v>
      </c>
      <c r="E10863" s="7" t="s">
        <v>145</v>
      </c>
    </row>
    <row r="10864" spans="1:10">
      <c r="A10864" t="s">
        <v>4</v>
      </c>
      <c r="B10864" s="4" t="s">
        <v>5</v>
      </c>
      <c r="C10864" s="4" t="s">
        <v>10</v>
      </c>
    </row>
    <row r="10865" spans="1:8">
      <c r="A10865" t="n">
        <v>83421</v>
      </c>
      <c r="B10865" s="41" t="n">
        <v>16</v>
      </c>
      <c r="C10865" s="7" t="n">
        <v>0</v>
      </c>
    </row>
    <row r="10866" spans="1:8">
      <c r="A10866" t="s">
        <v>4</v>
      </c>
      <c r="B10866" s="4" t="s">
        <v>5</v>
      </c>
      <c r="C10866" s="4" t="s">
        <v>10</v>
      </c>
      <c r="D10866" s="4" t="s">
        <v>50</v>
      </c>
      <c r="E10866" s="4" t="s">
        <v>14</v>
      </c>
      <c r="F10866" s="4" t="s">
        <v>14</v>
      </c>
    </row>
    <row r="10867" spans="1:8">
      <c r="A10867" t="n">
        <v>83424</v>
      </c>
      <c r="B10867" s="58" t="n">
        <v>26</v>
      </c>
      <c r="C10867" s="7" t="n">
        <v>5655</v>
      </c>
      <c r="D10867" s="7" t="s">
        <v>700</v>
      </c>
      <c r="E10867" s="7" t="n">
        <v>2</v>
      </c>
      <c r="F10867" s="7" t="n">
        <v>0</v>
      </c>
    </row>
    <row r="10868" spans="1:8">
      <c r="A10868" t="s">
        <v>4</v>
      </c>
      <c r="B10868" s="4" t="s">
        <v>5</v>
      </c>
    </row>
    <row r="10869" spans="1:8">
      <c r="A10869" t="n">
        <v>83464</v>
      </c>
      <c r="B10869" s="33" t="n">
        <v>28</v>
      </c>
    </row>
    <row r="10870" spans="1:8">
      <c r="A10870" t="s">
        <v>4</v>
      </c>
      <c r="B10870" s="4" t="s">
        <v>5</v>
      </c>
      <c r="C10870" s="4" t="s">
        <v>10</v>
      </c>
      <c r="D10870" s="4" t="s">
        <v>14</v>
      </c>
    </row>
    <row r="10871" spans="1:8">
      <c r="A10871" t="n">
        <v>83465</v>
      </c>
      <c r="B10871" s="69" t="n">
        <v>89</v>
      </c>
      <c r="C10871" s="7" t="n">
        <v>65533</v>
      </c>
      <c r="D10871" s="7" t="n">
        <v>1</v>
      </c>
    </row>
    <row r="10872" spans="1:8">
      <c r="A10872" t="s">
        <v>4</v>
      </c>
      <c r="B10872" s="4" t="s">
        <v>5</v>
      </c>
      <c r="C10872" s="4" t="s">
        <v>14</v>
      </c>
      <c r="D10872" s="4" t="s">
        <v>24</v>
      </c>
      <c r="E10872" s="4" t="s">
        <v>24</v>
      </c>
      <c r="F10872" s="4" t="s">
        <v>24</v>
      </c>
    </row>
    <row r="10873" spans="1:8">
      <c r="A10873" t="n">
        <v>83469</v>
      </c>
      <c r="B10873" s="66" t="n">
        <v>45</v>
      </c>
      <c r="C10873" s="7" t="n">
        <v>9</v>
      </c>
      <c r="D10873" s="7" t="n">
        <v>0.0399999991059303</v>
      </c>
      <c r="E10873" s="7" t="n">
        <v>0.0399999991059303</v>
      </c>
      <c r="F10873" s="7" t="n">
        <v>0.400000005960464</v>
      </c>
    </row>
    <row r="10874" spans="1:8">
      <c r="A10874" t="s">
        <v>4</v>
      </c>
      <c r="B10874" s="4" t="s">
        <v>5</v>
      </c>
      <c r="C10874" s="4" t="s">
        <v>14</v>
      </c>
      <c r="D10874" s="4" t="s">
        <v>10</v>
      </c>
      <c r="E10874" s="4" t="s">
        <v>6</v>
      </c>
    </row>
    <row r="10875" spans="1:8">
      <c r="A10875" t="n">
        <v>83483</v>
      </c>
      <c r="B10875" s="57" t="n">
        <v>51</v>
      </c>
      <c r="C10875" s="7" t="n">
        <v>4</v>
      </c>
      <c r="D10875" s="7" t="n">
        <v>5655</v>
      </c>
      <c r="E10875" s="7" t="s">
        <v>327</v>
      </c>
    </row>
    <row r="10876" spans="1:8">
      <c r="A10876" t="s">
        <v>4</v>
      </c>
      <c r="B10876" s="4" t="s">
        <v>5</v>
      </c>
      <c r="C10876" s="4" t="s">
        <v>10</v>
      </c>
    </row>
    <row r="10877" spans="1:8">
      <c r="A10877" t="n">
        <v>83497</v>
      </c>
      <c r="B10877" s="41" t="n">
        <v>16</v>
      </c>
      <c r="C10877" s="7" t="n">
        <v>0</v>
      </c>
    </row>
    <row r="10878" spans="1:8">
      <c r="A10878" t="s">
        <v>4</v>
      </c>
      <c r="B10878" s="4" t="s">
        <v>5</v>
      </c>
      <c r="C10878" s="4" t="s">
        <v>10</v>
      </c>
      <c r="D10878" s="4" t="s">
        <v>50</v>
      </c>
      <c r="E10878" s="4" t="s">
        <v>14</v>
      </c>
      <c r="F10878" s="4" t="s">
        <v>14</v>
      </c>
    </row>
    <row r="10879" spans="1:8">
      <c r="A10879" t="n">
        <v>83500</v>
      </c>
      <c r="B10879" s="58" t="n">
        <v>26</v>
      </c>
      <c r="C10879" s="7" t="n">
        <v>5655</v>
      </c>
      <c r="D10879" s="7" t="s">
        <v>701</v>
      </c>
      <c r="E10879" s="7" t="n">
        <v>2</v>
      </c>
      <c r="F10879" s="7" t="n">
        <v>0</v>
      </c>
    </row>
    <row r="10880" spans="1:8">
      <c r="A10880" t="s">
        <v>4</v>
      </c>
      <c r="B10880" s="4" t="s">
        <v>5</v>
      </c>
    </row>
    <row r="10881" spans="1:6">
      <c r="A10881" t="n">
        <v>83552</v>
      </c>
      <c r="B10881" s="33" t="n">
        <v>28</v>
      </c>
    </row>
    <row r="10882" spans="1:6">
      <c r="A10882" t="s">
        <v>4</v>
      </c>
      <c r="B10882" s="4" t="s">
        <v>5</v>
      </c>
      <c r="C10882" s="4" t="s">
        <v>10</v>
      </c>
      <c r="D10882" s="4" t="s">
        <v>14</v>
      </c>
    </row>
    <row r="10883" spans="1:6">
      <c r="A10883" t="n">
        <v>83553</v>
      </c>
      <c r="B10883" s="69" t="n">
        <v>89</v>
      </c>
      <c r="C10883" s="7" t="n">
        <v>65533</v>
      </c>
      <c r="D10883" s="7" t="n">
        <v>1</v>
      </c>
    </row>
    <row r="10884" spans="1:6">
      <c r="A10884" t="s">
        <v>4</v>
      </c>
      <c r="B10884" s="4" t="s">
        <v>5</v>
      </c>
      <c r="C10884" s="4" t="s">
        <v>6</v>
      </c>
      <c r="D10884" s="4" t="s">
        <v>10</v>
      </c>
    </row>
    <row r="10885" spans="1:6">
      <c r="A10885" t="n">
        <v>83557</v>
      </c>
      <c r="B10885" s="78" t="n">
        <v>29</v>
      </c>
      <c r="C10885" s="7" t="s">
        <v>13</v>
      </c>
      <c r="D10885" s="7" t="n">
        <v>65533</v>
      </c>
    </row>
    <row r="10886" spans="1:6">
      <c r="A10886" t="s">
        <v>4</v>
      </c>
      <c r="B10886" s="4" t="s">
        <v>5</v>
      </c>
      <c r="C10886" s="4" t="s">
        <v>10</v>
      </c>
      <c r="D10886" s="4" t="s">
        <v>14</v>
      </c>
    </row>
    <row r="10887" spans="1:6">
      <c r="A10887" t="n">
        <v>83561</v>
      </c>
      <c r="B10887" s="69" t="n">
        <v>89</v>
      </c>
      <c r="C10887" s="7" t="n">
        <v>65533</v>
      </c>
      <c r="D10887" s="7" t="n">
        <v>1</v>
      </c>
    </row>
    <row r="10888" spans="1:6">
      <c r="A10888" t="s">
        <v>4</v>
      </c>
      <c r="B10888" s="4" t="s">
        <v>5</v>
      </c>
      <c r="C10888" s="4" t="s">
        <v>14</v>
      </c>
      <c r="D10888" s="4" t="s">
        <v>10</v>
      </c>
      <c r="E10888" s="4" t="s">
        <v>24</v>
      </c>
    </row>
    <row r="10889" spans="1:6">
      <c r="A10889" t="n">
        <v>83565</v>
      </c>
      <c r="B10889" s="37" t="n">
        <v>58</v>
      </c>
      <c r="C10889" s="7" t="n">
        <v>101</v>
      </c>
      <c r="D10889" s="7" t="n">
        <v>500</v>
      </c>
      <c r="E10889" s="7" t="n">
        <v>1</v>
      </c>
    </row>
    <row r="10890" spans="1:6">
      <c r="A10890" t="s">
        <v>4</v>
      </c>
      <c r="B10890" s="4" t="s">
        <v>5</v>
      </c>
      <c r="C10890" s="4" t="s">
        <v>14</v>
      </c>
      <c r="D10890" s="4" t="s">
        <v>10</v>
      </c>
    </row>
    <row r="10891" spans="1:6">
      <c r="A10891" t="n">
        <v>83573</v>
      </c>
      <c r="B10891" s="37" t="n">
        <v>58</v>
      </c>
      <c r="C10891" s="7" t="n">
        <v>254</v>
      </c>
      <c r="D10891" s="7" t="n">
        <v>0</v>
      </c>
    </row>
    <row r="10892" spans="1:6">
      <c r="A10892" t="s">
        <v>4</v>
      </c>
      <c r="B10892" s="4" t="s">
        <v>5</v>
      </c>
      <c r="C10892" s="4" t="s">
        <v>14</v>
      </c>
    </row>
    <row r="10893" spans="1:6">
      <c r="A10893" t="n">
        <v>83577</v>
      </c>
      <c r="B10893" s="66" t="n">
        <v>45</v>
      </c>
      <c r="C10893" s="7" t="n">
        <v>0</v>
      </c>
    </row>
    <row r="10894" spans="1:6">
      <c r="A10894" t="s">
        <v>4</v>
      </c>
      <c r="B10894" s="4" t="s">
        <v>5</v>
      </c>
      <c r="C10894" s="4" t="s">
        <v>10</v>
      </c>
      <c r="D10894" s="4" t="s">
        <v>24</v>
      </c>
      <c r="E10894" s="4" t="s">
        <v>24</v>
      </c>
      <c r="F10894" s="4" t="s">
        <v>14</v>
      </c>
    </row>
    <row r="10895" spans="1:6">
      <c r="A10895" t="n">
        <v>83579</v>
      </c>
      <c r="B10895" s="80" t="n">
        <v>52</v>
      </c>
      <c r="C10895" s="7" t="n">
        <v>5655</v>
      </c>
      <c r="D10895" s="7" t="n">
        <v>177</v>
      </c>
      <c r="E10895" s="7" t="n">
        <v>0</v>
      </c>
      <c r="F10895" s="7" t="n">
        <v>0</v>
      </c>
    </row>
    <row r="10896" spans="1:6">
      <c r="A10896" t="s">
        <v>4</v>
      </c>
      <c r="B10896" s="4" t="s">
        <v>5</v>
      </c>
      <c r="C10896" s="4" t="s">
        <v>10</v>
      </c>
      <c r="D10896" s="4" t="s">
        <v>10</v>
      </c>
      <c r="E10896" s="4" t="s">
        <v>10</v>
      </c>
    </row>
    <row r="10897" spans="1:6">
      <c r="A10897" t="n">
        <v>83591</v>
      </c>
      <c r="B10897" s="73" t="n">
        <v>61</v>
      </c>
      <c r="C10897" s="7" t="n">
        <v>0</v>
      </c>
      <c r="D10897" s="7" t="n">
        <v>5655</v>
      </c>
      <c r="E10897" s="7" t="n">
        <v>0</v>
      </c>
    </row>
    <row r="10898" spans="1:6">
      <c r="A10898" t="s">
        <v>4</v>
      </c>
      <c r="B10898" s="4" t="s">
        <v>5</v>
      </c>
      <c r="C10898" s="4" t="s">
        <v>10</v>
      </c>
      <c r="D10898" s="4" t="s">
        <v>10</v>
      </c>
      <c r="E10898" s="4" t="s">
        <v>10</v>
      </c>
    </row>
    <row r="10899" spans="1:6">
      <c r="A10899" t="n">
        <v>83598</v>
      </c>
      <c r="B10899" s="73" t="n">
        <v>61</v>
      </c>
      <c r="C10899" s="7" t="n">
        <v>8</v>
      </c>
      <c r="D10899" s="7" t="n">
        <v>5655</v>
      </c>
      <c r="E10899" s="7" t="n">
        <v>0</v>
      </c>
    </row>
    <row r="10900" spans="1:6">
      <c r="A10900" t="s">
        <v>4</v>
      </c>
      <c r="B10900" s="4" t="s">
        <v>5</v>
      </c>
      <c r="C10900" s="4" t="s">
        <v>10</v>
      </c>
      <c r="D10900" s="4" t="s">
        <v>10</v>
      </c>
      <c r="E10900" s="4" t="s">
        <v>10</v>
      </c>
    </row>
    <row r="10901" spans="1:6">
      <c r="A10901" t="n">
        <v>83605</v>
      </c>
      <c r="B10901" s="73" t="n">
        <v>61</v>
      </c>
      <c r="C10901" s="7" t="n">
        <v>61491</v>
      </c>
      <c r="D10901" s="7" t="n">
        <v>5655</v>
      </c>
      <c r="E10901" s="7" t="n">
        <v>0</v>
      </c>
    </row>
    <row r="10902" spans="1:6">
      <c r="A10902" t="s">
        <v>4</v>
      </c>
      <c r="B10902" s="4" t="s">
        <v>5</v>
      </c>
      <c r="C10902" s="4" t="s">
        <v>10</v>
      </c>
      <c r="D10902" s="4" t="s">
        <v>10</v>
      </c>
      <c r="E10902" s="4" t="s">
        <v>10</v>
      </c>
    </row>
    <row r="10903" spans="1:6">
      <c r="A10903" t="n">
        <v>83612</v>
      </c>
      <c r="B10903" s="73" t="n">
        <v>61</v>
      </c>
      <c r="C10903" s="7" t="n">
        <v>61492</v>
      </c>
      <c r="D10903" s="7" t="n">
        <v>5655</v>
      </c>
      <c r="E10903" s="7" t="n">
        <v>0</v>
      </c>
    </row>
    <row r="10904" spans="1:6">
      <c r="A10904" t="s">
        <v>4</v>
      </c>
      <c r="B10904" s="4" t="s">
        <v>5</v>
      </c>
      <c r="C10904" s="4" t="s">
        <v>10</v>
      </c>
      <c r="D10904" s="4" t="s">
        <v>10</v>
      </c>
      <c r="E10904" s="4" t="s">
        <v>10</v>
      </c>
    </row>
    <row r="10905" spans="1:6">
      <c r="A10905" t="n">
        <v>83619</v>
      </c>
      <c r="B10905" s="73" t="n">
        <v>61</v>
      </c>
      <c r="C10905" s="7" t="n">
        <v>61493</v>
      </c>
      <c r="D10905" s="7" t="n">
        <v>5655</v>
      </c>
      <c r="E10905" s="7" t="n">
        <v>0</v>
      </c>
    </row>
    <row r="10906" spans="1:6">
      <c r="A10906" t="s">
        <v>4</v>
      </c>
      <c r="B10906" s="4" t="s">
        <v>5</v>
      </c>
      <c r="C10906" s="4" t="s">
        <v>10</v>
      </c>
      <c r="D10906" s="4" t="s">
        <v>10</v>
      </c>
      <c r="E10906" s="4" t="s">
        <v>10</v>
      </c>
    </row>
    <row r="10907" spans="1:6">
      <c r="A10907" t="n">
        <v>83626</v>
      </c>
      <c r="B10907" s="73" t="n">
        <v>61</v>
      </c>
      <c r="C10907" s="7" t="n">
        <v>61494</v>
      </c>
      <c r="D10907" s="7" t="n">
        <v>5655</v>
      </c>
      <c r="E10907" s="7" t="n">
        <v>0</v>
      </c>
    </row>
    <row r="10908" spans="1:6">
      <c r="A10908" t="s">
        <v>4</v>
      </c>
      <c r="B10908" s="4" t="s">
        <v>5</v>
      </c>
      <c r="C10908" s="4" t="s">
        <v>14</v>
      </c>
      <c r="D10908" s="4" t="s">
        <v>14</v>
      </c>
      <c r="E10908" s="4" t="s">
        <v>24</v>
      </c>
      <c r="F10908" s="4" t="s">
        <v>24</v>
      </c>
      <c r="G10908" s="4" t="s">
        <v>24</v>
      </c>
      <c r="H10908" s="4" t="s">
        <v>10</v>
      </c>
    </row>
    <row r="10909" spans="1:6">
      <c r="A10909" t="n">
        <v>83633</v>
      </c>
      <c r="B10909" s="66" t="n">
        <v>45</v>
      </c>
      <c r="C10909" s="7" t="n">
        <v>2</v>
      </c>
      <c r="D10909" s="7" t="n">
        <v>3</v>
      </c>
      <c r="E10909" s="7" t="n">
        <v>140.720001220703</v>
      </c>
      <c r="F10909" s="7" t="n">
        <v>5.53999996185303</v>
      </c>
      <c r="G10909" s="7" t="n">
        <v>112.440002441406</v>
      </c>
      <c r="H10909" s="7" t="n">
        <v>0</v>
      </c>
    </row>
    <row r="10910" spans="1:6">
      <c r="A10910" t="s">
        <v>4</v>
      </c>
      <c r="B10910" s="4" t="s">
        <v>5</v>
      </c>
      <c r="C10910" s="4" t="s">
        <v>14</v>
      </c>
      <c r="D10910" s="4" t="s">
        <v>14</v>
      </c>
      <c r="E10910" s="4" t="s">
        <v>24</v>
      </c>
      <c r="F10910" s="4" t="s">
        <v>24</v>
      </c>
      <c r="G10910" s="4" t="s">
        <v>24</v>
      </c>
      <c r="H10910" s="4" t="s">
        <v>10</v>
      </c>
      <c r="I10910" s="4" t="s">
        <v>14</v>
      </c>
    </row>
    <row r="10911" spans="1:6">
      <c r="A10911" t="n">
        <v>83650</v>
      </c>
      <c r="B10911" s="66" t="n">
        <v>45</v>
      </c>
      <c r="C10911" s="7" t="n">
        <v>4</v>
      </c>
      <c r="D10911" s="7" t="n">
        <v>3</v>
      </c>
      <c r="E10911" s="7" t="n">
        <v>12.7200002670288</v>
      </c>
      <c r="F10911" s="7" t="n">
        <v>118.360000610352</v>
      </c>
      <c r="G10911" s="7" t="n">
        <v>0</v>
      </c>
      <c r="H10911" s="7" t="n">
        <v>0</v>
      </c>
      <c r="I10911" s="7" t="n">
        <v>0</v>
      </c>
    </row>
    <row r="10912" spans="1:6">
      <c r="A10912" t="s">
        <v>4</v>
      </c>
      <c r="B10912" s="4" t="s">
        <v>5</v>
      </c>
      <c r="C10912" s="4" t="s">
        <v>14</v>
      </c>
      <c r="D10912" s="4" t="s">
        <v>14</v>
      </c>
      <c r="E10912" s="4" t="s">
        <v>24</v>
      </c>
      <c r="F10912" s="4" t="s">
        <v>10</v>
      </c>
    </row>
    <row r="10913" spans="1:9">
      <c r="A10913" t="n">
        <v>83668</v>
      </c>
      <c r="B10913" s="66" t="n">
        <v>45</v>
      </c>
      <c r="C10913" s="7" t="n">
        <v>5</v>
      </c>
      <c r="D10913" s="7" t="n">
        <v>3</v>
      </c>
      <c r="E10913" s="7" t="n">
        <v>4.69999980926514</v>
      </c>
      <c r="F10913" s="7" t="n">
        <v>0</v>
      </c>
    </row>
    <row r="10914" spans="1:9">
      <c r="A10914" t="s">
        <v>4</v>
      </c>
      <c r="B10914" s="4" t="s">
        <v>5</v>
      </c>
      <c r="C10914" s="4" t="s">
        <v>14</v>
      </c>
      <c r="D10914" s="4" t="s">
        <v>14</v>
      </c>
      <c r="E10914" s="4" t="s">
        <v>24</v>
      </c>
      <c r="F10914" s="4" t="s">
        <v>10</v>
      </c>
    </row>
    <row r="10915" spans="1:9">
      <c r="A10915" t="n">
        <v>83677</v>
      </c>
      <c r="B10915" s="66" t="n">
        <v>45</v>
      </c>
      <c r="C10915" s="7" t="n">
        <v>11</v>
      </c>
      <c r="D10915" s="7" t="n">
        <v>3</v>
      </c>
      <c r="E10915" s="7" t="n">
        <v>44.4000015258789</v>
      </c>
      <c r="F10915" s="7" t="n">
        <v>0</v>
      </c>
    </row>
    <row r="10916" spans="1:9">
      <c r="A10916" t="s">
        <v>4</v>
      </c>
      <c r="B10916" s="4" t="s">
        <v>5</v>
      </c>
      <c r="C10916" s="4" t="s">
        <v>14</v>
      </c>
      <c r="D10916" s="4" t="s">
        <v>10</v>
      </c>
    </row>
    <row r="10917" spans="1:9">
      <c r="A10917" t="n">
        <v>83686</v>
      </c>
      <c r="B10917" s="37" t="n">
        <v>58</v>
      </c>
      <c r="C10917" s="7" t="n">
        <v>255</v>
      </c>
      <c r="D10917" s="7" t="n">
        <v>0</v>
      </c>
    </row>
    <row r="10918" spans="1:9">
      <c r="A10918" t="s">
        <v>4</v>
      </c>
      <c r="B10918" s="4" t="s">
        <v>5</v>
      </c>
      <c r="C10918" s="4" t="s">
        <v>10</v>
      </c>
    </row>
    <row r="10919" spans="1:9">
      <c r="A10919" t="n">
        <v>83690</v>
      </c>
      <c r="B10919" s="41" t="n">
        <v>16</v>
      </c>
      <c r="C10919" s="7" t="n">
        <v>500</v>
      </c>
    </row>
    <row r="10920" spans="1:9">
      <c r="A10920" t="s">
        <v>4</v>
      </c>
      <c r="B10920" s="4" t="s">
        <v>5</v>
      </c>
      <c r="C10920" s="4" t="s">
        <v>10</v>
      </c>
      <c r="D10920" s="4" t="s">
        <v>14</v>
      </c>
      <c r="E10920" s="4" t="s">
        <v>24</v>
      </c>
      <c r="F10920" s="4" t="s">
        <v>10</v>
      </c>
    </row>
    <row r="10921" spans="1:9">
      <c r="A10921" t="n">
        <v>83693</v>
      </c>
      <c r="B10921" s="54" t="n">
        <v>59</v>
      </c>
      <c r="C10921" s="7" t="n">
        <v>0</v>
      </c>
      <c r="D10921" s="7" t="n">
        <v>6</v>
      </c>
      <c r="E10921" s="7" t="n">
        <v>0</v>
      </c>
      <c r="F10921" s="7" t="n">
        <v>0</v>
      </c>
    </row>
    <row r="10922" spans="1:9">
      <c r="A10922" t="s">
        <v>4</v>
      </c>
      <c r="B10922" s="4" t="s">
        <v>5</v>
      </c>
      <c r="C10922" s="4" t="s">
        <v>10</v>
      </c>
    </row>
    <row r="10923" spans="1:9">
      <c r="A10923" t="n">
        <v>83703</v>
      </c>
      <c r="B10923" s="41" t="n">
        <v>16</v>
      </c>
      <c r="C10923" s="7" t="n">
        <v>50</v>
      </c>
    </row>
    <row r="10924" spans="1:9">
      <c r="A10924" t="s">
        <v>4</v>
      </c>
      <c r="B10924" s="4" t="s">
        <v>5</v>
      </c>
      <c r="C10924" s="4" t="s">
        <v>10</v>
      </c>
      <c r="D10924" s="4" t="s">
        <v>14</v>
      </c>
      <c r="E10924" s="4" t="s">
        <v>24</v>
      </c>
      <c r="F10924" s="4" t="s">
        <v>10</v>
      </c>
    </row>
    <row r="10925" spans="1:9">
      <c r="A10925" t="n">
        <v>83706</v>
      </c>
      <c r="B10925" s="54" t="n">
        <v>59</v>
      </c>
      <c r="C10925" s="7" t="n">
        <v>8</v>
      </c>
      <c r="D10925" s="7" t="n">
        <v>6</v>
      </c>
      <c r="E10925" s="7" t="n">
        <v>0</v>
      </c>
      <c r="F10925" s="7" t="n">
        <v>0</v>
      </c>
    </row>
    <row r="10926" spans="1:9">
      <c r="A10926" t="s">
        <v>4</v>
      </c>
      <c r="B10926" s="4" t="s">
        <v>5</v>
      </c>
      <c r="C10926" s="4" t="s">
        <v>10</v>
      </c>
    </row>
    <row r="10927" spans="1:9">
      <c r="A10927" t="n">
        <v>83716</v>
      </c>
      <c r="B10927" s="41" t="n">
        <v>16</v>
      </c>
      <c r="C10927" s="7" t="n">
        <v>50</v>
      </c>
    </row>
    <row r="10928" spans="1:9">
      <c r="A10928" t="s">
        <v>4</v>
      </c>
      <c r="B10928" s="4" t="s">
        <v>5</v>
      </c>
      <c r="C10928" s="4" t="s">
        <v>10</v>
      </c>
      <c r="D10928" s="4" t="s">
        <v>14</v>
      </c>
      <c r="E10928" s="4" t="s">
        <v>24</v>
      </c>
      <c r="F10928" s="4" t="s">
        <v>10</v>
      </c>
    </row>
    <row r="10929" spans="1:6">
      <c r="A10929" t="n">
        <v>83719</v>
      </c>
      <c r="B10929" s="54" t="n">
        <v>59</v>
      </c>
      <c r="C10929" s="7" t="n">
        <v>61491</v>
      </c>
      <c r="D10929" s="7" t="n">
        <v>6</v>
      </c>
      <c r="E10929" s="7" t="n">
        <v>0</v>
      </c>
      <c r="F10929" s="7" t="n">
        <v>0</v>
      </c>
    </row>
    <row r="10930" spans="1:6">
      <c r="A10930" t="s">
        <v>4</v>
      </c>
      <c r="B10930" s="4" t="s">
        <v>5</v>
      </c>
      <c r="C10930" s="4" t="s">
        <v>10</v>
      </c>
    </row>
    <row r="10931" spans="1:6">
      <c r="A10931" t="n">
        <v>83729</v>
      </c>
      <c r="B10931" s="41" t="n">
        <v>16</v>
      </c>
      <c r="C10931" s="7" t="n">
        <v>50</v>
      </c>
    </row>
    <row r="10932" spans="1:6">
      <c r="A10932" t="s">
        <v>4</v>
      </c>
      <c r="B10932" s="4" t="s">
        <v>5</v>
      </c>
      <c r="C10932" s="4" t="s">
        <v>10</v>
      </c>
      <c r="D10932" s="4" t="s">
        <v>14</v>
      </c>
      <c r="E10932" s="4" t="s">
        <v>24</v>
      </c>
      <c r="F10932" s="4" t="s">
        <v>10</v>
      </c>
    </row>
    <row r="10933" spans="1:6">
      <c r="A10933" t="n">
        <v>83732</v>
      </c>
      <c r="B10933" s="54" t="n">
        <v>59</v>
      </c>
      <c r="C10933" s="7" t="n">
        <v>61492</v>
      </c>
      <c r="D10933" s="7" t="n">
        <v>6</v>
      </c>
      <c r="E10933" s="7" t="n">
        <v>0</v>
      </c>
      <c r="F10933" s="7" t="n">
        <v>0</v>
      </c>
    </row>
    <row r="10934" spans="1:6">
      <c r="A10934" t="s">
        <v>4</v>
      </c>
      <c r="B10934" s="4" t="s">
        <v>5</v>
      </c>
      <c r="C10934" s="4" t="s">
        <v>10</v>
      </c>
    </row>
    <row r="10935" spans="1:6">
      <c r="A10935" t="n">
        <v>83742</v>
      </c>
      <c r="B10935" s="41" t="n">
        <v>16</v>
      </c>
      <c r="C10935" s="7" t="n">
        <v>50</v>
      </c>
    </row>
    <row r="10936" spans="1:6">
      <c r="A10936" t="s">
        <v>4</v>
      </c>
      <c r="B10936" s="4" t="s">
        <v>5</v>
      </c>
      <c r="C10936" s="4" t="s">
        <v>10</v>
      </c>
      <c r="D10936" s="4" t="s">
        <v>14</v>
      </c>
      <c r="E10936" s="4" t="s">
        <v>24</v>
      </c>
      <c r="F10936" s="4" t="s">
        <v>10</v>
      </c>
    </row>
    <row r="10937" spans="1:6">
      <c r="A10937" t="n">
        <v>83745</v>
      </c>
      <c r="B10937" s="54" t="n">
        <v>59</v>
      </c>
      <c r="C10937" s="7" t="n">
        <v>61493</v>
      </c>
      <c r="D10937" s="7" t="n">
        <v>6</v>
      </c>
      <c r="E10937" s="7" t="n">
        <v>0</v>
      </c>
      <c r="F10937" s="7" t="n">
        <v>0</v>
      </c>
    </row>
    <row r="10938" spans="1:6">
      <c r="A10938" t="s">
        <v>4</v>
      </c>
      <c r="B10938" s="4" t="s">
        <v>5</v>
      </c>
      <c r="C10938" s="4" t="s">
        <v>10</v>
      </c>
    </row>
    <row r="10939" spans="1:6">
      <c r="A10939" t="n">
        <v>83755</v>
      </c>
      <c r="B10939" s="41" t="n">
        <v>16</v>
      </c>
      <c r="C10939" s="7" t="n">
        <v>50</v>
      </c>
    </row>
    <row r="10940" spans="1:6">
      <c r="A10940" t="s">
        <v>4</v>
      </c>
      <c r="B10940" s="4" t="s">
        <v>5</v>
      </c>
      <c r="C10940" s="4" t="s">
        <v>10</v>
      </c>
      <c r="D10940" s="4" t="s">
        <v>14</v>
      </c>
      <c r="E10940" s="4" t="s">
        <v>24</v>
      </c>
      <c r="F10940" s="4" t="s">
        <v>10</v>
      </c>
    </row>
    <row r="10941" spans="1:6">
      <c r="A10941" t="n">
        <v>83758</v>
      </c>
      <c r="B10941" s="54" t="n">
        <v>59</v>
      </c>
      <c r="C10941" s="7" t="n">
        <v>61494</v>
      </c>
      <c r="D10941" s="7" t="n">
        <v>6</v>
      </c>
      <c r="E10941" s="7" t="n">
        <v>0</v>
      </c>
      <c r="F10941" s="7" t="n">
        <v>0</v>
      </c>
    </row>
    <row r="10942" spans="1:6">
      <c r="A10942" t="s">
        <v>4</v>
      </c>
      <c r="B10942" s="4" t="s">
        <v>5</v>
      </c>
      <c r="C10942" s="4" t="s">
        <v>10</v>
      </c>
    </row>
    <row r="10943" spans="1:6">
      <c r="A10943" t="n">
        <v>83768</v>
      </c>
      <c r="B10943" s="41" t="n">
        <v>16</v>
      </c>
      <c r="C10943" s="7" t="n">
        <v>1300</v>
      </c>
    </row>
    <row r="10944" spans="1:6">
      <c r="A10944" t="s">
        <v>4</v>
      </c>
      <c r="B10944" s="4" t="s">
        <v>5</v>
      </c>
      <c r="C10944" s="4" t="s">
        <v>14</v>
      </c>
      <c r="D10944" s="34" t="s">
        <v>52</v>
      </c>
      <c r="E10944" s="4" t="s">
        <v>5</v>
      </c>
      <c r="F10944" s="4" t="s">
        <v>14</v>
      </c>
      <c r="G10944" s="4" t="s">
        <v>10</v>
      </c>
      <c r="H10944" s="34" t="s">
        <v>53</v>
      </c>
      <c r="I10944" s="4" t="s">
        <v>14</v>
      </c>
      <c r="J10944" s="4" t="s">
        <v>25</v>
      </c>
    </row>
    <row r="10945" spans="1:10">
      <c r="A10945" t="n">
        <v>83771</v>
      </c>
      <c r="B10945" s="12" t="n">
        <v>5</v>
      </c>
      <c r="C10945" s="7" t="n">
        <v>28</v>
      </c>
      <c r="D10945" s="34" t="s">
        <v>3</v>
      </c>
      <c r="E10945" s="35" t="n">
        <v>64</v>
      </c>
      <c r="F10945" s="7" t="n">
        <v>5</v>
      </c>
      <c r="G10945" s="7" t="n">
        <v>2</v>
      </c>
      <c r="H10945" s="34" t="s">
        <v>3</v>
      </c>
      <c r="I10945" s="7" t="n">
        <v>1</v>
      </c>
      <c r="J10945" s="13" t="n">
        <f t="normal" ca="1">A10959</f>
        <v>0</v>
      </c>
    </row>
    <row r="10946" spans="1:10">
      <c r="A10946" t="s">
        <v>4</v>
      </c>
      <c r="B10946" s="4" t="s">
        <v>5</v>
      </c>
      <c r="C10946" s="4" t="s">
        <v>10</v>
      </c>
      <c r="D10946" s="4" t="s">
        <v>14</v>
      </c>
      <c r="E10946" s="4" t="s">
        <v>6</v>
      </c>
      <c r="F10946" s="4" t="s">
        <v>24</v>
      </c>
      <c r="G10946" s="4" t="s">
        <v>24</v>
      </c>
      <c r="H10946" s="4" t="s">
        <v>24</v>
      </c>
    </row>
    <row r="10947" spans="1:10">
      <c r="A10947" t="n">
        <v>83782</v>
      </c>
      <c r="B10947" s="60" t="n">
        <v>48</v>
      </c>
      <c r="C10947" s="7" t="n">
        <v>2</v>
      </c>
      <c r="D10947" s="7" t="n">
        <v>0</v>
      </c>
      <c r="E10947" s="7" t="s">
        <v>696</v>
      </c>
      <c r="F10947" s="7" t="n">
        <v>-1</v>
      </c>
      <c r="G10947" s="7" t="n">
        <v>1</v>
      </c>
      <c r="H10947" s="7" t="n">
        <v>0</v>
      </c>
    </row>
    <row r="10948" spans="1:10">
      <c r="A10948" t="s">
        <v>4</v>
      </c>
      <c r="B10948" s="4" t="s">
        <v>5</v>
      </c>
      <c r="C10948" s="4" t="s">
        <v>14</v>
      </c>
      <c r="D10948" s="4" t="s">
        <v>10</v>
      </c>
      <c r="E10948" s="4" t="s">
        <v>6</v>
      </c>
    </row>
    <row r="10949" spans="1:10">
      <c r="A10949" t="n">
        <v>83811</v>
      </c>
      <c r="B10949" s="57" t="n">
        <v>51</v>
      </c>
      <c r="C10949" s="7" t="n">
        <v>4</v>
      </c>
      <c r="D10949" s="7" t="n">
        <v>2</v>
      </c>
      <c r="E10949" s="7" t="s">
        <v>702</v>
      </c>
    </row>
    <row r="10950" spans="1:10">
      <c r="A10950" t="s">
        <v>4</v>
      </c>
      <c r="B10950" s="4" t="s">
        <v>5</v>
      </c>
      <c r="C10950" s="4" t="s">
        <v>10</v>
      </c>
    </row>
    <row r="10951" spans="1:10">
      <c r="A10951" t="n">
        <v>83825</v>
      </c>
      <c r="B10951" s="41" t="n">
        <v>16</v>
      </c>
      <c r="C10951" s="7" t="n">
        <v>0</v>
      </c>
    </row>
    <row r="10952" spans="1:10">
      <c r="A10952" t="s">
        <v>4</v>
      </c>
      <c r="B10952" s="4" t="s">
        <v>5</v>
      </c>
      <c r="C10952" s="4" t="s">
        <v>10</v>
      </c>
      <c r="D10952" s="4" t="s">
        <v>50</v>
      </c>
      <c r="E10952" s="4" t="s">
        <v>14</v>
      </c>
      <c r="F10952" s="4" t="s">
        <v>14</v>
      </c>
    </row>
    <row r="10953" spans="1:10">
      <c r="A10953" t="n">
        <v>83828</v>
      </c>
      <c r="B10953" s="58" t="n">
        <v>26</v>
      </c>
      <c r="C10953" s="7" t="n">
        <v>2</v>
      </c>
      <c r="D10953" s="7" t="s">
        <v>703</v>
      </c>
      <c r="E10953" s="7" t="n">
        <v>2</v>
      </c>
      <c r="F10953" s="7" t="n">
        <v>0</v>
      </c>
    </row>
    <row r="10954" spans="1:10">
      <c r="A10954" t="s">
        <v>4</v>
      </c>
      <c r="B10954" s="4" t="s">
        <v>5</v>
      </c>
    </row>
    <row r="10955" spans="1:10">
      <c r="A10955" t="n">
        <v>83853</v>
      </c>
      <c r="B10955" s="33" t="n">
        <v>28</v>
      </c>
    </row>
    <row r="10956" spans="1:10">
      <c r="A10956" t="s">
        <v>4</v>
      </c>
      <c r="B10956" s="4" t="s">
        <v>5</v>
      </c>
      <c r="C10956" s="4" t="s">
        <v>25</v>
      </c>
    </row>
    <row r="10957" spans="1:10">
      <c r="A10957" t="n">
        <v>83854</v>
      </c>
      <c r="B10957" s="20" t="n">
        <v>3</v>
      </c>
      <c r="C10957" s="13" t="n">
        <f t="normal" ca="1">A10969</f>
        <v>0</v>
      </c>
    </row>
    <row r="10958" spans="1:10">
      <c r="A10958" t="s">
        <v>4</v>
      </c>
      <c r="B10958" s="4" t="s">
        <v>5</v>
      </c>
      <c r="C10958" s="4" t="s">
        <v>10</v>
      </c>
      <c r="D10958" s="4" t="s">
        <v>14</v>
      </c>
      <c r="E10958" s="4" t="s">
        <v>6</v>
      </c>
      <c r="F10958" s="4" t="s">
        <v>24</v>
      </c>
      <c r="G10958" s="4" t="s">
        <v>24</v>
      </c>
      <c r="H10958" s="4" t="s">
        <v>24</v>
      </c>
    </row>
    <row r="10959" spans="1:10">
      <c r="A10959" t="n">
        <v>83859</v>
      </c>
      <c r="B10959" s="60" t="n">
        <v>48</v>
      </c>
      <c r="C10959" s="7" t="n">
        <v>8</v>
      </c>
      <c r="D10959" s="7" t="n">
        <v>0</v>
      </c>
      <c r="E10959" s="7" t="s">
        <v>695</v>
      </c>
      <c r="F10959" s="7" t="n">
        <v>-1</v>
      </c>
      <c r="G10959" s="7" t="n">
        <v>1</v>
      </c>
      <c r="H10959" s="7" t="n">
        <v>0</v>
      </c>
    </row>
    <row r="10960" spans="1:10">
      <c r="A10960" t="s">
        <v>4</v>
      </c>
      <c r="B10960" s="4" t="s">
        <v>5</v>
      </c>
      <c r="C10960" s="4" t="s">
        <v>14</v>
      </c>
      <c r="D10960" s="4" t="s">
        <v>10</v>
      </c>
      <c r="E10960" s="4" t="s">
        <v>6</v>
      </c>
    </row>
    <row r="10961" spans="1:10">
      <c r="A10961" t="n">
        <v>83885</v>
      </c>
      <c r="B10961" s="57" t="n">
        <v>51</v>
      </c>
      <c r="C10961" s="7" t="n">
        <v>4</v>
      </c>
      <c r="D10961" s="7" t="n">
        <v>8</v>
      </c>
      <c r="E10961" s="7" t="s">
        <v>76</v>
      </c>
    </row>
    <row r="10962" spans="1:10">
      <c r="A10962" t="s">
        <v>4</v>
      </c>
      <c r="B10962" s="4" t="s">
        <v>5</v>
      </c>
      <c r="C10962" s="4" t="s">
        <v>10</v>
      </c>
    </row>
    <row r="10963" spans="1:10">
      <c r="A10963" t="n">
        <v>83898</v>
      </c>
      <c r="B10963" s="41" t="n">
        <v>16</v>
      </c>
      <c r="C10963" s="7" t="n">
        <v>0</v>
      </c>
    </row>
    <row r="10964" spans="1:10">
      <c r="A10964" t="s">
        <v>4</v>
      </c>
      <c r="B10964" s="4" t="s">
        <v>5</v>
      </c>
      <c r="C10964" s="4" t="s">
        <v>10</v>
      </c>
      <c r="D10964" s="4" t="s">
        <v>50</v>
      </c>
      <c r="E10964" s="4" t="s">
        <v>14</v>
      </c>
      <c r="F10964" s="4" t="s">
        <v>14</v>
      </c>
    </row>
    <row r="10965" spans="1:10">
      <c r="A10965" t="n">
        <v>83901</v>
      </c>
      <c r="B10965" s="58" t="n">
        <v>26</v>
      </c>
      <c r="C10965" s="7" t="n">
        <v>8</v>
      </c>
      <c r="D10965" s="7" t="s">
        <v>703</v>
      </c>
      <c r="E10965" s="7" t="n">
        <v>2</v>
      </c>
      <c r="F10965" s="7" t="n">
        <v>0</v>
      </c>
    </row>
    <row r="10966" spans="1:10">
      <c r="A10966" t="s">
        <v>4</v>
      </c>
      <c r="B10966" s="4" t="s">
        <v>5</v>
      </c>
    </row>
    <row r="10967" spans="1:10">
      <c r="A10967" t="n">
        <v>83926</v>
      </c>
      <c r="B10967" s="33" t="n">
        <v>28</v>
      </c>
    </row>
    <row r="10968" spans="1:10">
      <c r="A10968" t="s">
        <v>4</v>
      </c>
      <c r="B10968" s="4" t="s">
        <v>5</v>
      </c>
      <c r="C10968" s="4" t="s">
        <v>14</v>
      </c>
      <c r="D10968" s="34" t="s">
        <v>52</v>
      </c>
      <c r="E10968" s="4" t="s">
        <v>5</v>
      </c>
      <c r="F10968" s="4" t="s">
        <v>10</v>
      </c>
      <c r="G10968" s="4" t="s">
        <v>14</v>
      </c>
      <c r="H10968" s="4" t="s">
        <v>14</v>
      </c>
      <c r="I10968" s="4" t="s">
        <v>14</v>
      </c>
      <c r="J10968" s="34" t="s">
        <v>53</v>
      </c>
      <c r="K10968" s="4" t="s">
        <v>14</v>
      </c>
      <c r="L10968" s="4" t="s">
        <v>25</v>
      </c>
    </row>
    <row r="10969" spans="1:10">
      <c r="A10969" t="n">
        <v>83927</v>
      </c>
      <c r="B10969" s="12" t="n">
        <v>5</v>
      </c>
      <c r="C10969" s="7" t="n">
        <v>28</v>
      </c>
      <c r="D10969" s="34" t="s">
        <v>3</v>
      </c>
      <c r="E10969" s="50" t="n">
        <v>105</v>
      </c>
      <c r="F10969" s="7" t="n">
        <v>17</v>
      </c>
      <c r="G10969" s="7" t="n">
        <v>0</v>
      </c>
      <c r="H10969" s="7" t="n">
        <v>8</v>
      </c>
      <c r="I10969" s="7" t="n">
        <v>0</v>
      </c>
      <c r="J10969" s="34" t="s">
        <v>3</v>
      </c>
      <c r="K10969" s="7" t="n">
        <v>1</v>
      </c>
      <c r="L10969" s="13" t="n">
        <f t="normal" ca="1">A11051</f>
        <v>0</v>
      </c>
    </row>
    <row r="10970" spans="1:10">
      <c r="A10970" t="s">
        <v>4</v>
      </c>
      <c r="B10970" s="4" t="s">
        <v>5</v>
      </c>
      <c r="C10970" s="4" t="s">
        <v>14</v>
      </c>
      <c r="D10970" s="4" t="s">
        <v>10</v>
      </c>
      <c r="E10970" s="4" t="s">
        <v>6</v>
      </c>
    </row>
    <row r="10971" spans="1:10">
      <c r="A10971" t="n">
        <v>83940</v>
      </c>
      <c r="B10971" s="57" t="n">
        <v>51</v>
      </c>
      <c r="C10971" s="7" t="n">
        <v>4</v>
      </c>
      <c r="D10971" s="7" t="n">
        <v>0</v>
      </c>
      <c r="E10971" s="7" t="s">
        <v>608</v>
      </c>
    </row>
    <row r="10972" spans="1:10">
      <c r="A10972" t="s">
        <v>4</v>
      </c>
      <c r="B10972" s="4" t="s">
        <v>5</v>
      </c>
      <c r="C10972" s="4" t="s">
        <v>10</v>
      </c>
    </row>
    <row r="10973" spans="1:10">
      <c r="A10973" t="n">
        <v>83954</v>
      </c>
      <c r="B10973" s="41" t="n">
        <v>16</v>
      </c>
      <c r="C10973" s="7" t="n">
        <v>0</v>
      </c>
    </row>
    <row r="10974" spans="1:10">
      <c r="A10974" t="s">
        <v>4</v>
      </c>
      <c r="B10974" s="4" t="s">
        <v>5</v>
      </c>
      <c r="C10974" s="4" t="s">
        <v>10</v>
      </c>
      <c r="D10974" s="4" t="s">
        <v>50</v>
      </c>
      <c r="E10974" s="4" t="s">
        <v>14</v>
      </c>
      <c r="F10974" s="4" t="s">
        <v>14</v>
      </c>
      <c r="G10974" s="4" t="s">
        <v>50</v>
      </c>
      <c r="H10974" s="4" t="s">
        <v>14</v>
      </c>
      <c r="I10974" s="4" t="s">
        <v>14</v>
      </c>
    </row>
    <row r="10975" spans="1:10">
      <c r="A10975" t="n">
        <v>83957</v>
      </c>
      <c r="B10975" s="58" t="n">
        <v>26</v>
      </c>
      <c r="C10975" s="7" t="n">
        <v>0</v>
      </c>
      <c r="D10975" s="7" t="s">
        <v>704</v>
      </c>
      <c r="E10975" s="7" t="n">
        <v>2</v>
      </c>
      <c r="F10975" s="7" t="n">
        <v>3</v>
      </c>
      <c r="G10975" s="7" t="s">
        <v>705</v>
      </c>
      <c r="H10975" s="7" t="n">
        <v>2</v>
      </c>
      <c r="I10975" s="7" t="n">
        <v>0</v>
      </c>
    </row>
    <row r="10976" spans="1:10">
      <c r="A10976" t="s">
        <v>4</v>
      </c>
      <c r="B10976" s="4" t="s">
        <v>5</v>
      </c>
    </row>
    <row r="10977" spans="1:12">
      <c r="A10977" t="n">
        <v>84049</v>
      </c>
      <c r="B10977" s="33" t="n">
        <v>28</v>
      </c>
    </row>
    <row r="10978" spans="1:12">
      <c r="A10978" t="s">
        <v>4</v>
      </c>
      <c r="B10978" s="4" t="s">
        <v>5</v>
      </c>
      <c r="C10978" s="4" t="s">
        <v>10</v>
      </c>
      <c r="D10978" s="4" t="s">
        <v>14</v>
      </c>
      <c r="E10978" s="4" t="s">
        <v>24</v>
      </c>
      <c r="F10978" s="4" t="s">
        <v>10</v>
      </c>
    </row>
    <row r="10979" spans="1:12">
      <c r="A10979" t="n">
        <v>84050</v>
      </c>
      <c r="B10979" s="54" t="n">
        <v>59</v>
      </c>
      <c r="C10979" s="7" t="n">
        <v>5655</v>
      </c>
      <c r="D10979" s="7" t="n">
        <v>13</v>
      </c>
      <c r="E10979" s="7" t="n">
        <v>0.150000005960464</v>
      </c>
      <c r="F10979" s="7" t="n">
        <v>0</v>
      </c>
    </row>
    <row r="10980" spans="1:12">
      <c r="A10980" t="s">
        <v>4</v>
      </c>
      <c r="B10980" s="4" t="s">
        <v>5</v>
      </c>
      <c r="C10980" s="4" t="s">
        <v>10</v>
      </c>
    </row>
    <row r="10981" spans="1:12">
      <c r="A10981" t="n">
        <v>84060</v>
      </c>
      <c r="B10981" s="41" t="n">
        <v>16</v>
      </c>
      <c r="C10981" s="7" t="n">
        <v>1300</v>
      </c>
    </row>
    <row r="10982" spans="1:12">
      <c r="A10982" t="s">
        <v>4</v>
      </c>
      <c r="B10982" s="4" t="s">
        <v>5</v>
      </c>
      <c r="C10982" s="4" t="s">
        <v>10</v>
      </c>
      <c r="D10982" s="4" t="s">
        <v>10</v>
      </c>
      <c r="E10982" s="4" t="s">
        <v>24</v>
      </c>
      <c r="F10982" s="4" t="s">
        <v>14</v>
      </c>
    </row>
    <row r="10983" spans="1:12">
      <c r="A10983" t="n">
        <v>84063</v>
      </c>
      <c r="B10983" s="55" t="n">
        <v>53</v>
      </c>
      <c r="C10983" s="7" t="n">
        <v>5655</v>
      </c>
      <c r="D10983" s="7" t="n">
        <v>0</v>
      </c>
      <c r="E10983" s="7" t="n">
        <v>10</v>
      </c>
      <c r="F10983" s="7" t="n">
        <v>0</v>
      </c>
    </row>
    <row r="10984" spans="1:12">
      <c r="A10984" t="s">
        <v>4</v>
      </c>
      <c r="B10984" s="4" t="s">
        <v>5</v>
      </c>
      <c r="C10984" s="4" t="s">
        <v>6</v>
      </c>
      <c r="D10984" s="4" t="s">
        <v>10</v>
      </c>
    </row>
    <row r="10985" spans="1:12">
      <c r="A10985" t="n">
        <v>84073</v>
      </c>
      <c r="B10985" s="78" t="n">
        <v>29</v>
      </c>
      <c r="C10985" s="7" t="s">
        <v>697</v>
      </c>
      <c r="D10985" s="7" t="n">
        <v>65533</v>
      </c>
    </row>
    <row r="10986" spans="1:12">
      <c r="A10986" t="s">
        <v>4</v>
      </c>
      <c r="B10986" s="4" t="s">
        <v>5</v>
      </c>
      <c r="C10986" s="4" t="s">
        <v>14</v>
      </c>
      <c r="D10986" s="4" t="s">
        <v>10</v>
      </c>
      <c r="E10986" s="4" t="s">
        <v>6</v>
      </c>
    </row>
    <row r="10987" spans="1:12">
      <c r="A10987" t="n">
        <v>84086</v>
      </c>
      <c r="B10987" s="57" t="n">
        <v>51</v>
      </c>
      <c r="C10987" s="7" t="n">
        <v>4</v>
      </c>
      <c r="D10987" s="7" t="n">
        <v>5655</v>
      </c>
      <c r="E10987" s="7" t="s">
        <v>634</v>
      </c>
    </row>
    <row r="10988" spans="1:12">
      <c r="A10988" t="s">
        <v>4</v>
      </c>
      <c r="B10988" s="4" t="s">
        <v>5</v>
      </c>
      <c r="C10988" s="4" t="s">
        <v>10</v>
      </c>
    </row>
    <row r="10989" spans="1:12">
      <c r="A10989" t="n">
        <v>84099</v>
      </c>
      <c r="B10989" s="41" t="n">
        <v>16</v>
      </c>
      <c r="C10989" s="7" t="n">
        <v>0</v>
      </c>
    </row>
    <row r="10990" spans="1:12">
      <c r="A10990" t="s">
        <v>4</v>
      </c>
      <c r="B10990" s="4" t="s">
        <v>5</v>
      </c>
      <c r="C10990" s="4" t="s">
        <v>10</v>
      </c>
      <c r="D10990" s="4" t="s">
        <v>50</v>
      </c>
      <c r="E10990" s="4" t="s">
        <v>14</v>
      </c>
      <c r="F10990" s="4" t="s">
        <v>14</v>
      </c>
      <c r="G10990" s="4" t="s">
        <v>50</v>
      </c>
      <c r="H10990" s="4" t="s">
        <v>14</v>
      </c>
      <c r="I10990" s="4" t="s">
        <v>14</v>
      </c>
    </row>
    <row r="10991" spans="1:12">
      <c r="A10991" t="n">
        <v>84102</v>
      </c>
      <c r="B10991" s="58" t="n">
        <v>26</v>
      </c>
      <c r="C10991" s="7" t="n">
        <v>5655</v>
      </c>
      <c r="D10991" s="7" t="s">
        <v>706</v>
      </c>
      <c r="E10991" s="7" t="n">
        <v>2</v>
      </c>
      <c r="F10991" s="7" t="n">
        <v>3</v>
      </c>
      <c r="G10991" s="7" t="s">
        <v>707</v>
      </c>
      <c r="H10991" s="7" t="n">
        <v>2</v>
      </c>
      <c r="I10991" s="7" t="n">
        <v>0</v>
      </c>
    </row>
    <row r="10992" spans="1:12">
      <c r="A10992" t="s">
        <v>4</v>
      </c>
      <c r="B10992" s="4" t="s">
        <v>5</v>
      </c>
    </row>
    <row r="10993" spans="1:9">
      <c r="A10993" t="n">
        <v>84218</v>
      </c>
      <c r="B10993" s="33" t="n">
        <v>28</v>
      </c>
    </row>
    <row r="10994" spans="1:9">
      <c r="A10994" t="s">
        <v>4</v>
      </c>
      <c r="B10994" s="4" t="s">
        <v>5</v>
      </c>
      <c r="C10994" s="4" t="s">
        <v>10</v>
      </c>
      <c r="D10994" s="4" t="s">
        <v>14</v>
      </c>
      <c r="E10994" s="4" t="s">
        <v>6</v>
      </c>
      <c r="F10994" s="4" t="s">
        <v>24</v>
      </c>
      <c r="G10994" s="4" t="s">
        <v>24</v>
      </c>
      <c r="H10994" s="4" t="s">
        <v>24</v>
      </c>
    </row>
    <row r="10995" spans="1:9">
      <c r="A10995" t="n">
        <v>84219</v>
      </c>
      <c r="B10995" s="60" t="n">
        <v>48</v>
      </c>
      <c r="C10995" s="7" t="n">
        <v>5655</v>
      </c>
      <c r="D10995" s="7" t="n">
        <v>0</v>
      </c>
      <c r="E10995" s="7" t="s">
        <v>128</v>
      </c>
      <c r="F10995" s="7" t="n">
        <v>-1</v>
      </c>
      <c r="G10995" s="7" t="n">
        <v>1</v>
      </c>
      <c r="H10995" s="7" t="n">
        <v>0</v>
      </c>
    </row>
    <row r="10996" spans="1:9">
      <c r="A10996" t="s">
        <v>4</v>
      </c>
      <c r="B10996" s="4" t="s">
        <v>5</v>
      </c>
      <c r="C10996" s="4" t="s">
        <v>10</v>
      </c>
    </row>
    <row r="10997" spans="1:9">
      <c r="A10997" t="n">
        <v>84247</v>
      </c>
      <c r="B10997" s="41" t="n">
        <v>16</v>
      </c>
      <c r="C10997" s="7" t="n">
        <v>400</v>
      </c>
    </row>
    <row r="10998" spans="1:9">
      <c r="A10998" t="s">
        <v>4</v>
      </c>
      <c r="B10998" s="4" t="s">
        <v>5</v>
      </c>
      <c r="C10998" s="4" t="s">
        <v>14</v>
      </c>
      <c r="D10998" s="4" t="s">
        <v>10</v>
      </c>
      <c r="E10998" s="4" t="s">
        <v>6</v>
      </c>
    </row>
    <row r="10999" spans="1:9">
      <c r="A10999" t="n">
        <v>84250</v>
      </c>
      <c r="B10999" s="57" t="n">
        <v>51</v>
      </c>
      <c r="C10999" s="7" t="n">
        <v>4</v>
      </c>
      <c r="D10999" s="7" t="n">
        <v>5655</v>
      </c>
      <c r="E10999" s="7" t="s">
        <v>419</v>
      </c>
    </row>
    <row r="11000" spans="1:9">
      <c r="A11000" t="s">
        <v>4</v>
      </c>
      <c r="B11000" s="4" t="s">
        <v>5</v>
      </c>
      <c r="C11000" s="4" t="s">
        <v>10</v>
      </c>
    </row>
    <row r="11001" spans="1:9">
      <c r="A11001" t="n">
        <v>84264</v>
      </c>
      <c r="B11001" s="41" t="n">
        <v>16</v>
      </c>
      <c r="C11001" s="7" t="n">
        <v>0</v>
      </c>
    </row>
    <row r="11002" spans="1:9">
      <c r="A11002" t="s">
        <v>4</v>
      </c>
      <c r="B11002" s="4" t="s">
        <v>5</v>
      </c>
      <c r="C11002" s="4" t="s">
        <v>10</v>
      </c>
      <c r="D11002" s="4" t="s">
        <v>50</v>
      </c>
      <c r="E11002" s="4" t="s">
        <v>14</v>
      </c>
      <c r="F11002" s="4" t="s">
        <v>14</v>
      </c>
    </row>
    <row r="11003" spans="1:9">
      <c r="A11003" t="n">
        <v>84267</v>
      </c>
      <c r="B11003" s="58" t="n">
        <v>26</v>
      </c>
      <c r="C11003" s="7" t="n">
        <v>5655</v>
      </c>
      <c r="D11003" s="7" t="s">
        <v>708</v>
      </c>
      <c r="E11003" s="7" t="n">
        <v>2</v>
      </c>
      <c r="F11003" s="7" t="n">
        <v>0</v>
      </c>
    </row>
    <row r="11004" spans="1:9">
      <c r="A11004" t="s">
        <v>4</v>
      </c>
      <c r="B11004" s="4" t="s">
        <v>5</v>
      </c>
    </row>
    <row r="11005" spans="1:9">
      <c r="A11005" t="n">
        <v>84375</v>
      </c>
      <c r="B11005" s="33" t="n">
        <v>28</v>
      </c>
    </row>
    <row r="11006" spans="1:9">
      <c r="A11006" t="s">
        <v>4</v>
      </c>
      <c r="B11006" s="4" t="s">
        <v>5</v>
      </c>
      <c r="C11006" s="4" t="s">
        <v>10</v>
      </c>
      <c r="D11006" s="4" t="s">
        <v>14</v>
      </c>
    </row>
    <row r="11007" spans="1:9">
      <c r="A11007" t="n">
        <v>84376</v>
      </c>
      <c r="B11007" s="69" t="n">
        <v>89</v>
      </c>
      <c r="C11007" s="7" t="n">
        <v>65533</v>
      </c>
      <c r="D11007" s="7" t="n">
        <v>1</v>
      </c>
    </row>
    <row r="11008" spans="1:9">
      <c r="A11008" t="s">
        <v>4</v>
      </c>
      <c r="B11008" s="4" t="s">
        <v>5</v>
      </c>
      <c r="C11008" s="4" t="s">
        <v>6</v>
      </c>
      <c r="D11008" s="4" t="s">
        <v>10</v>
      </c>
    </row>
    <row r="11009" spans="1:8">
      <c r="A11009" t="n">
        <v>84380</v>
      </c>
      <c r="B11009" s="78" t="n">
        <v>29</v>
      </c>
      <c r="C11009" s="7" t="s">
        <v>13</v>
      </c>
      <c r="D11009" s="7" t="n">
        <v>65533</v>
      </c>
    </row>
    <row r="11010" spans="1:8">
      <c r="A11010" t="s">
        <v>4</v>
      </c>
      <c r="B11010" s="4" t="s">
        <v>5</v>
      </c>
      <c r="C11010" s="4" t="s">
        <v>14</v>
      </c>
      <c r="D11010" s="4" t="s">
        <v>10</v>
      </c>
      <c r="E11010" s="4" t="s">
        <v>6</v>
      </c>
    </row>
    <row r="11011" spans="1:8">
      <c r="A11011" t="n">
        <v>84384</v>
      </c>
      <c r="B11011" s="57" t="n">
        <v>51</v>
      </c>
      <c r="C11011" s="7" t="n">
        <v>4</v>
      </c>
      <c r="D11011" s="7" t="n">
        <v>0</v>
      </c>
      <c r="E11011" s="7" t="s">
        <v>78</v>
      </c>
    </row>
    <row r="11012" spans="1:8">
      <c r="A11012" t="s">
        <v>4</v>
      </c>
      <c r="B11012" s="4" t="s">
        <v>5</v>
      </c>
      <c r="C11012" s="4" t="s">
        <v>10</v>
      </c>
    </row>
    <row r="11013" spans="1:8">
      <c r="A11013" t="n">
        <v>84398</v>
      </c>
      <c r="B11013" s="41" t="n">
        <v>16</v>
      </c>
      <c r="C11013" s="7" t="n">
        <v>0</v>
      </c>
    </row>
    <row r="11014" spans="1:8">
      <c r="A11014" t="s">
        <v>4</v>
      </c>
      <c r="B11014" s="4" t="s">
        <v>5</v>
      </c>
      <c r="C11014" s="4" t="s">
        <v>10</v>
      </c>
      <c r="D11014" s="4" t="s">
        <v>50</v>
      </c>
      <c r="E11014" s="4" t="s">
        <v>14</v>
      </c>
      <c r="F11014" s="4" t="s">
        <v>14</v>
      </c>
      <c r="G11014" s="4" t="s">
        <v>50</v>
      </c>
      <c r="H11014" s="4" t="s">
        <v>14</v>
      </c>
      <c r="I11014" s="4" t="s">
        <v>14</v>
      </c>
    </row>
    <row r="11015" spans="1:8">
      <c r="A11015" t="n">
        <v>84401</v>
      </c>
      <c r="B11015" s="58" t="n">
        <v>26</v>
      </c>
      <c r="C11015" s="7" t="n">
        <v>0</v>
      </c>
      <c r="D11015" s="7" t="s">
        <v>709</v>
      </c>
      <c r="E11015" s="7" t="n">
        <v>2</v>
      </c>
      <c r="F11015" s="7" t="n">
        <v>3</v>
      </c>
      <c r="G11015" s="7" t="s">
        <v>710</v>
      </c>
      <c r="H11015" s="7" t="n">
        <v>2</v>
      </c>
      <c r="I11015" s="7" t="n">
        <v>0</v>
      </c>
    </row>
    <row r="11016" spans="1:8">
      <c r="A11016" t="s">
        <v>4</v>
      </c>
      <c r="B11016" s="4" t="s">
        <v>5</v>
      </c>
    </row>
    <row r="11017" spans="1:8">
      <c r="A11017" t="n">
        <v>84525</v>
      </c>
      <c r="B11017" s="33" t="n">
        <v>28</v>
      </c>
    </row>
    <row r="11018" spans="1:8">
      <c r="A11018" t="s">
        <v>4</v>
      </c>
      <c r="B11018" s="4" t="s">
        <v>5</v>
      </c>
      <c r="C11018" s="4" t="s">
        <v>14</v>
      </c>
      <c r="D11018" s="34" t="s">
        <v>52</v>
      </c>
      <c r="E11018" s="4" t="s">
        <v>5</v>
      </c>
      <c r="F11018" s="4" t="s">
        <v>14</v>
      </c>
      <c r="G11018" s="4" t="s">
        <v>10</v>
      </c>
      <c r="H11018" s="34" t="s">
        <v>53</v>
      </c>
      <c r="I11018" s="4" t="s">
        <v>14</v>
      </c>
      <c r="J11018" s="4" t="s">
        <v>25</v>
      </c>
    </row>
    <row r="11019" spans="1:8">
      <c r="A11019" t="n">
        <v>84526</v>
      </c>
      <c r="B11019" s="12" t="n">
        <v>5</v>
      </c>
      <c r="C11019" s="7" t="n">
        <v>28</v>
      </c>
      <c r="D11019" s="34" t="s">
        <v>3</v>
      </c>
      <c r="E11019" s="35" t="n">
        <v>64</v>
      </c>
      <c r="F11019" s="7" t="n">
        <v>5</v>
      </c>
      <c r="G11019" s="7" t="n">
        <v>7</v>
      </c>
      <c r="H11019" s="34" t="s">
        <v>3</v>
      </c>
      <c r="I11019" s="7" t="n">
        <v>1</v>
      </c>
      <c r="J11019" s="13" t="n">
        <f t="normal" ca="1">A11029</f>
        <v>0</v>
      </c>
    </row>
    <row r="11020" spans="1:8">
      <c r="A11020" t="s">
        <v>4</v>
      </c>
      <c r="B11020" s="4" t="s">
        <v>5</v>
      </c>
      <c r="C11020" s="4" t="s">
        <v>14</v>
      </c>
      <c r="D11020" s="4" t="s">
        <v>10</v>
      </c>
      <c r="E11020" s="4" t="s">
        <v>6</v>
      </c>
    </row>
    <row r="11021" spans="1:8">
      <c r="A11021" t="n">
        <v>84537</v>
      </c>
      <c r="B11021" s="57" t="n">
        <v>51</v>
      </c>
      <c r="C11021" s="7" t="n">
        <v>4</v>
      </c>
      <c r="D11021" s="7" t="n">
        <v>7</v>
      </c>
      <c r="E11021" s="7" t="s">
        <v>76</v>
      </c>
    </row>
    <row r="11022" spans="1:8">
      <c r="A11022" t="s">
        <v>4</v>
      </c>
      <c r="B11022" s="4" t="s">
        <v>5</v>
      </c>
      <c r="C11022" s="4" t="s">
        <v>10</v>
      </c>
    </row>
    <row r="11023" spans="1:8">
      <c r="A11023" t="n">
        <v>84550</v>
      </c>
      <c r="B11023" s="41" t="n">
        <v>16</v>
      </c>
      <c r="C11023" s="7" t="n">
        <v>0</v>
      </c>
    </row>
    <row r="11024" spans="1:8">
      <c r="A11024" t="s">
        <v>4</v>
      </c>
      <c r="B11024" s="4" t="s">
        <v>5</v>
      </c>
      <c r="C11024" s="4" t="s">
        <v>10</v>
      </c>
      <c r="D11024" s="4" t="s">
        <v>50</v>
      </c>
      <c r="E11024" s="4" t="s">
        <v>14</v>
      </c>
      <c r="F11024" s="4" t="s">
        <v>14</v>
      </c>
    </row>
    <row r="11025" spans="1:10">
      <c r="A11025" t="n">
        <v>84553</v>
      </c>
      <c r="B11025" s="58" t="n">
        <v>26</v>
      </c>
      <c r="C11025" s="7" t="n">
        <v>7</v>
      </c>
      <c r="D11025" s="7" t="s">
        <v>711</v>
      </c>
      <c r="E11025" s="7" t="n">
        <v>2</v>
      </c>
      <c r="F11025" s="7" t="n">
        <v>0</v>
      </c>
    </row>
    <row r="11026" spans="1:10">
      <c r="A11026" t="s">
        <v>4</v>
      </c>
      <c r="B11026" s="4" t="s">
        <v>5</v>
      </c>
    </row>
    <row r="11027" spans="1:10">
      <c r="A11027" t="n">
        <v>84609</v>
      </c>
      <c r="B11027" s="33" t="n">
        <v>28</v>
      </c>
    </row>
    <row r="11028" spans="1:10">
      <c r="A11028" t="s">
        <v>4</v>
      </c>
      <c r="B11028" s="4" t="s">
        <v>5</v>
      </c>
      <c r="C11028" s="4" t="s">
        <v>14</v>
      </c>
      <c r="D11028" s="34" t="s">
        <v>52</v>
      </c>
      <c r="E11028" s="4" t="s">
        <v>5</v>
      </c>
      <c r="F11028" s="4" t="s">
        <v>14</v>
      </c>
      <c r="G11028" s="4" t="s">
        <v>10</v>
      </c>
      <c r="H11028" s="34" t="s">
        <v>53</v>
      </c>
      <c r="I11028" s="4" t="s">
        <v>14</v>
      </c>
      <c r="J11028" s="4" t="s">
        <v>25</v>
      </c>
    </row>
    <row r="11029" spans="1:10">
      <c r="A11029" t="n">
        <v>84610</v>
      </c>
      <c r="B11029" s="12" t="n">
        <v>5</v>
      </c>
      <c r="C11029" s="7" t="n">
        <v>28</v>
      </c>
      <c r="D11029" s="34" t="s">
        <v>3</v>
      </c>
      <c r="E11029" s="35" t="n">
        <v>64</v>
      </c>
      <c r="F11029" s="7" t="n">
        <v>5</v>
      </c>
      <c r="G11029" s="7" t="n">
        <v>5</v>
      </c>
      <c r="H11029" s="34" t="s">
        <v>3</v>
      </c>
      <c r="I11029" s="7" t="n">
        <v>1</v>
      </c>
      <c r="J11029" s="13" t="n">
        <f t="normal" ca="1">A11039</f>
        <v>0</v>
      </c>
    </row>
    <row r="11030" spans="1:10">
      <c r="A11030" t="s">
        <v>4</v>
      </c>
      <c r="B11030" s="4" t="s">
        <v>5</v>
      </c>
      <c r="C11030" s="4" t="s">
        <v>14</v>
      </c>
      <c r="D11030" s="4" t="s">
        <v>10</v>
      </c>
      <c r="E11030" s="4" t="s">
        <v>6</v>
      </c>
    </row>
    <row r="11031" spans="1:10">
      <c r="A11031" t="n">
        <v>84621</v>
      </c>
      <c r="B11031" s="57" t="n">
        <v>51</v>
      </c>
      <c r="C11031" s="7" t="n">
        <v>4</v>
      </c>
      <c r="D11031" s="7" t="n">
        <v>5</v>
      </c>
      <c r="E11031" s="7" t="s">
        <v>419</v>
      </c>
    </row>
    <row r="11032" spans="1:10">
      <c r="A11032" t="s">
        <v>4</v>
      </c>
      <c r="B11032" s="4" t="s">
        <v>5</v>
      </c>
      <c r="C11032" s="4" t="s">
        <v>10</v>
      </c>
    </row>
    <row r="11033" spans="1:10">
      <c r="A11033" t="n">
        <v>84635</v>
      </c>
      <c r="B11033" s="41" t="n">
        <v>16</v>
      </c>
      <c r="C11033" s="7" t="n">
        <v>0</v>
      </c>
    </row>
    <row r="11034" spans="1:10">
      <c r="A11034" t="s">
        <v>4</v>
      </c>
      <c r="B11034" s="4" t="s">
        <v>5</v>
      </c>
      <c r="C11034" s="4" t="s">
        <v>10</v>
      </c>
      <c r="D11034" s="4" t="s">
        <v>50</v>
      </c>
      <c r="E11034" s="4" t="s">
        <v>14</v>
      </c>
      <c r="F11034" s="4" t="s">
        <v>14</v>
      </c>
    </row>
    <row r="11035" spans="1:10">
      <c r="A11035" t="n">
        <v>84638</v>
      </c>
      <c r="B11035" s="58" t="n">
        <v>26</v>
      </c>
      <c r="C11035" s="7" t="n">
        <v>5</v>
      </c>
      <c r="D11035" s="7" t="s">
        <v>712</v>
      </c>
      <c r="E11035" s="7" t="n">
        <v>2</v>
      </c>
      <c r="F11035" s="7" t="n">
        <v>0</v>
      </c>
    </row>
    <row r="11036" spans="1:10">
      <c r="A11036" t="s">
        <v>4</v>
      </c>
      <c r="B11036" s="4" t="s">
        <v>5</v>
      </c>
    </row>
    <row r="11037" spans="1:10">
      <c r="A11037" t="n">
        <v>84686</v>
      </c>
      <c r="B11037" s="33" t="n">
        <v>28</v>
      </c>
    </row>
    <row r="11038" spans="1:10">
      <c r="A11038" t="s">
        <v>4</v>
      </c>
      <c r="B11038" s="4" t="s">
        <v>5</v>
      </c>
      <c r="C11038" s="4" t="s">
        <v>10</v>
      </c>
    </row>
    <row r="11039" spans="1:10">
      <c r="A11039" t="n">
        <v>84687</v>
      </c>
      <c r="B11039" s="41" t="n">
        <v>16</v>
      </c>
      <c r="C11039" s="7" t="n">
        <v>300</v>
      </c>
    </row>
    <row r="11040" spans="1:10">
      <c r="A11040" t="s">
        <v>4</v>
      </c>
      <c r="B11040" s="4" t="s">
        <v>5</v>
      </c>
      <c r="C11040" s="4" t="s">
        <v>14</v>
      </c>
      <c r="D11040" s="4" t="s">
        <v>10</v>
      </c>
      <c r="E11040" s="4" t="s">
        <v>6</v>
      </c>
    </row>
    <row r="11041" spans="1:10">
      <c r="A11041" t="n">
        <v>84690</v>
      </c>
      <c r="B11041" s="57" t="n">
        <v>51</v>
      </c>
      <c r="C11041" s="7" t="n">
        <v>4</v>
      </c>
      <c r="D11041" s="7" t="n">
        <v>0</v>
      </c>
      <c r="E11041" s="7" t="s">
        <v>713</v>
      </c>
    </row>
    <row r="11042" spans="1:10">
      <c r="A11042" t="s">
        <v>4</v>
      </c>
      <c r="B11042" s="4" t="s">
        <v>5</v>
      </c>
      <c r="C11042" s="4" t="s">
        <v>10</v>
      </c>
    </row>
    <row r="11043" spans="1:10">
      <c r="A11043" t="n">
        <v>84705</v>
      </c>
      <c r="B11043" s="41" t="n">
        <v>16</v>
      </c>
      <c r="C11043" s="7" t="n">
        <v>0</v>
      </c>
    </row>
    <row r="11044" spans="1:10">
      <c r="A11044" t="s">
        <v>4</v>
      </c>
      <c r="B11044" s="4" t="s">
        <v>5</v>
      </c>
      <c r="C11044" s="4" t="s">
        <v>10</v>
      </c>
      <c r="D11044" s="4" t="s">
        <v>50</v>
      </c>
      <c r="E11044" s="4" t="s">
        <v>14</v>
      </c>
      <c r="F11044" s="4" t="s">
        <v>14</v>
      </c>
      <c r="G11044" s="4" t="s">
        <v>50</v>
      </c>
      <c r="H11044" s="4" t="s">
        <v>14</v>
      </c>
      <c r="I11044" s="4" t="s">
        <v>14</v>
      </c>
    </row>
    <row r="11045" spans="1:10">
      <c r="A11045" t="n">
        <v>84708</v>
      </c>
      <c r="B11045" s="58" t="n">
        <v>26</v>
      </c>
      <c r="C11045" s="7" t="n">
        <v>0</v>
      </c>
      <c r="D11045" s="7" t="s">
        <v>714</v>
      </c>
      <c r="E11045" s="7" t="n">
        <v>2</v>
      </c>
      <c r="F11045" s="7" t="n">
        <v>3</v>
      </c>
      <c r="G11045" s="7" t="s">
        <v>715</v>
      </c>
      <c r="H11045" s="7" t="n">
        <v>2</v>
      </c>
      <c r="I11045" s="7" t="n">
        <v>0</v>
      </c>
    </row>
    <row r="11046" spans="1:10">
      <c r="A11046" t="s">
        <v>4</v>
      </c>
      <c r="B11046" s="4" t="s">
        <v>5</v>
      </c>
    </row>
    <row r="11047" spans="1:10">
      <c r="A11047" t="n">
        <v>84864</v>
      </c>
      <c r="B11047" s="33" t="n">
        <v>28</v>
      </c>
    </row>
    <row r="11048" spans="1:10">
      <c r="A11048" t="s">
        <v>4</v>
      </c>
      <c r="B11048" s="4" t="s">
        <v>5</v>
      </c>
      <c r="C11048" s="4" t="s">
        <v>25</v>
      </c>
    </row>
    <row r="11049" spans="1:10">
      <c r="A11049" t="n">
        <v>84865</v>
      </c>
      <c r="B11049" s="20" t="n">
        <v>3</v>
      </c>
      <c r="C11049" s="13" t="n">
        <f t="normal" ca="1">A11059</f>
        <v>0</v>
      </c>
    </row>
    <row r="11050" spans="1:10">
      <c r="A11050" t="s">
        <v>4</v>
      </c>
      <c r="B11050" s="4" t="s">
        <v>5</v>
      </c>
      <c r="C11050" s="4" t="s">
        <v>14</v>
      </c>
      <c r="D11050" s="4" t="s">
        <v>10</v>
      </c>
      <c r="E11050" s="4" t="s">
        <v>6</v>
      </c>
    </row>
    <row r="11051" spans="1:10">
      <c r="A11051" t="n">
        <v>84870</v>
      </c>
      <c r="B11051" s="57" t="n">
        <v>51</v>
      </c>
      <c r="C11051" s="7" t="n">
        <v>4</v>
      </c>
      <c r="D11051" s="7" t="n">
        <v>0</v>
      </c>
      <c r="E11051" s="7" t="s">
        <v>608</v>
      </c>
    </row>
    <row r="11052" spans="1:10">
      <c r="A11052" t="s">
        <v>4</v>
      </c>
      <c r="B11052" s="4" t="s">
        <v>5</v>
      </c>
      <c r="C11052" s="4" t="s">
        <v>10</v>
      </c>
    </row>
    <row r="11053" spans="1:10">
      <c r="A11053" t="n">
        <v>84884</v>
      </c>
      <c r="B11053" s="41" t="n">
        <v>16</v>
      </c>
      <c r="C11053" s="7" t="n">
        <v>0</v>
      </c>
    </row>
    <row r="11054" spans="1:10">
      <c r="A11054" t="s">
        <v>4</v>
      </c>
      <c r="B11054" s="4" t="s">
        <v>5</v>
      </c>
      <c r="C11054" s="4" t="s">
        <v>10</v>
      </c>
      <c r="D11054" s="4" t="s">
        <v>50</v>
      </c>
      <c r="E11054" s="4" t="s">
        <v>14</v>
      </c>
      <c r="F11054" s="4" t="s">
        <v>14</v>
      </c>
      <c r="G11054" s="4" t="s">
        <v>50</v>
      </c>
      <c r="H11054" s="4" t="s">
        <v>14</v>
      </c>
      <c r="I11054" s="4" t="s">
        <v>14</v>
      </c>
      <c r="J11054" s="4" t="s">
        <v>50</v>
      </c>
      <c r="K11054" s="4" t="s">
        <v>14</v>
      </c>
      <c r="L11054" s="4" t="s">
        <v>14</v>
      </c>
    </row>
    <row r="11055" spans="1:10">
      <c r="A11055" t="n">
        <v>84887</v>
      </c>
      <c r="B11055" s="58" t="n">
        <v>26</v>
      </c>
      <c r="C11055" s="7" t="n">
        <v>0</v>
      </c>
      <c r="D11055" s="7" t="s">
        <v>704</v>
      </c>
      <c r="E11055" s="7" t="n">
        <v>2</v>
      </c>
      <c r="F11055" s="7" t="n">
        <v>3</v>
      </c>
      <c r="G11055" s="7" t="s">
        <v>716</v>
      </c>
      <c r="H11055" s="7" t="n">
        <v>2</v>
      </c>
      <c r="I11055" s="7" t="n">
        <v>3</v>
      </c>
      <c r="J11055" s="7" t="s">
        <v>717</v>
      </c>
      <c r="K11055" s="7" t="n">
        <v>2</v>
      </c>
      <c r="L11055" s="7" t="n">
        <v>0</v>
      </c>
    </row>
    <row r="11056" spans="1:10">
      <c r="A11056" t="s">
        <v>4</v>
      </c>
      <c r="B11056" s="4" t="s">
        <v>5</v>
      </c>
    </row>
    <row r="11057" spans="1:12">
      <c r="A11057" t="n">
        <v>85041</v>
      </c>
      <c r="B11057" s="33" t="n">
        <v>28</v>
      </c>
    </row>
    <row r="11058" spans="1:12">
      <c r="A11058" t="s">
        <v>4</v>
      </c>
      <c r="B11058" s="4" t="s">
        <v>5</v>
      </c>
      <c r="C11058" s="4" t="s">
        <v>10</v>
      </c>
      <c r="D11058" s="4" t="s">
        <v>14</v>
      </c>
    </row>
    <row r="11059" spans="1:12">
      <c r="A11059" t="n">
        <v>85042</v>
      </c>
      <c r="B11059" s="69" t="n">
        <v>89</v>
      </c>
      <c r="C11059" s="7" t="n">
        <v>65533</v>
      </c>
      <c r="D11059" s="7" t="n">
        <v>1</v>
      </c>
    </row>
    <row r="11060" spans="1:12">
      <c r="A11060" t="s">
        <v>4</v>
      </c>
      <c r="B11060" s="4" t="s">
        <v>5</v>
      </c>
      <c r="C11060" s="4" t="s">
        <v>14</v>
      </c>
      <c r="D11060" s="4" t="s">
        <v>10</v>
      </c>
      <c r="E11060" s="4" t="s">
        <v>14</v>
      </c>
    </row>
    <row r="11061" spans="1:12">
      <c r="A11061" t="n">
        <v>85046</v>
      </c>
      <c r="B11061" s="14" t="n">
        <v>49</v>
      </c>
      <c r="C11061" s="7" t="n">
        <v>1</v>
      </c>
      <c r="D11061" s="7" t="n">
        <v>3000</v>
      </c>
      <c r="E11061" s="7" t="n">
        <v>0</v>
      </c>
    </row>
    <row r="11062" spans="1:12">
      <c r="A11062" t="s">
        <v>4</v>
      </c>
      <c r="B11062" s="4" t="s">
        <v>5</v>
      </c>
      <c r="C11062" s="4" t="s">
        <v>14</v>
      </c>
      <c r="D11062" s="4" t="s">
        <v>10</v>
      </c>
      <c r="E11062" s="4" t="s">
        <v>9</v>
      </c>
      <c r="F11062" s="4" t="s">
        <v>10</v>
      </c>
    </row>
    <row r="11063" spans="1:12">
      <c r="A11063" t="n">
        <v>85051</v>
      </c>
      <c r="B11063" s="11" t="n">
        <v>50</v>
      </c>
      <c r="C11063" s="7" t="n">
        <v>3</v>
      </c>
      <c r="D11063" s="7" t="n">
        <v>8060</v>
      </c>
      <c r="E11063" s="7" t="n">
        <v>0</v>
      </c>
      <c r="F11063" s="7" t="n">
        <v>1000</v>
      </c>
    </row>
    <row r="11064" spans="1:12">
      <c r="A11064" t="s">
        <v>4</v>
      </c>
      <c r="B11064" s="4" t="s">
        <v>5</v>
      </c>
      <c r="C11064" s="4" t="s">
        <v>14</v>
      </c>
      <c r="D11064" s="4" t="s">
        <v>10</v>
      </c>
      <c r="E11064" s="4" t="s">
        <v>24</v>
      </c>
    </row>
    <row r="11065" spans="1:12">
      <c r="A11065" t="n">
        <v>85061</v>
      </c>
      <c r="B11065" s="37" t="n">
        <v>58</v>
      </c>
      <c r="C11065" s="7" t="n">
        <v>0</v>
      </c>
      <c r="D11065" s="7" t="n">
        <v>1000</v>
      </c>
      <c r="E11065" s="7" t="n">
        <v>1</v>
      </c>
    </row>
    <row r="11066" spans="1:12">
      <c r="A11066" t="s">
        <v>4</v>
      </c>
      <c r="B11066" s="4" t="s">
        <v>5</v>
      </c>
      <c r="C11066" s="4" t="s">
        <v>14</v>
      </c>
      <c r="D11066" s="4" t="s">
        <v>10</v>
      </c>
    </row>
    <row r="11067" spans="1:12">
      <c r="A11067" t="n">
        <v>85069</v>
      </c>
      <c r="B11067" s="37" t="n">
        <v>58</v>
      </c>
      <c r="C11067" s="7" t="n">
        <v>255</v>
      </c>
      <c r="D11067" s="7" t="n">
        <v>0</v>
      </c>
    </row>
    <row r="11068" spans="1:12">
      <c r="A11068" t="s">
        <v>4</v>
      </c>
      <c r="B11068" s="4" t="s">
        <v>5</v>
      </c>
      <c r="C11068" s="4" t="s">
        <v>14</v>
      </c>
      <c r="D11068" s="4" t="s">
        <v>14</v>
      </c>
    </row>
    <row r="11069" spans="1:12">
      <c r="A11069" t="n">
        <v>85073</v>
      </c>
      <c r="B11069" s="14" t="n">
        <v>49</v>
      </c>
      <c r="C11069" s="7" t="n">
        <v>2</v>
      </c>
      <c r="D11069" s="7" t="n">
        <v>0</v>
      </c>
    </row>
    <row r="11070" spans="1:12">
      <c r="A11070" t="s">
        <v>4</v>
      </c>
      <c r="B11070" s="4" t="s">
        <v>5</v>
      </c>
      <c r="C11070" s="4" t="s">
        <v>14</v>
      </c>
      <c r="D11070" s="4" t="s">
        <v>10</v>
      </c>
      <c r="E11070" s="4" t="s">
        <v>9</v>
      </c>
      <c r="F11070" s="4" t="s">
        <v>10</v>
      </c>
      <c r="G11070" s="4" t="s">
        <v>9</v>
      </c>
      <c r="H11070" s="4" t="s">
        <v>14</v>
      </c>
    </row>
    <row r="11071" spans="1:12">
      <c r="A11071" t="n">
        <v>85076</v>
      </c>
      <c r="B11071" s="14" t="n">
        <v>49</v>
      </c>
      <c r="C11071" s="7" t="n">
        <v>0</v>
      </c>
      <c r="D11071" s="7" t="n">
        <v>121</v>
      </c>
      <c r="E11071" s="7" t="n">
        <v>1065353216</v>
      </c>
      <c r="F11071" s="7" t="n">
        <v>0</v>
      </c>
      <c r="G11071" s="7" t="n">
        <v>0</v>
      </c>
      <c r="H11071" s="7" t="n">
        <v>0</v>
      </c>
    </row>
    <row r="11072" spans="1:12">
      <c r="A11072" t="s">
        <v>4</v>
      </c>
      <c r="B11072" s="4" t="s">
        <v>5</v>
      </c>
      <c r="C11072" s="4" t="s">
        <v>10</v>
      </c>
      <c r="D11072" s="4" t="s">
        <v>14</v>
      </c>
      <c r="E11072" s="4" t="s">
        <v>6</v>
      </c>
      <c r="F11072" s="4" t="s">
        <v>24</v>
      </c>
      <c r="G11072" s="4" t="s">
        <v>24</v>
      </c>
      <c r="H11072" s="4" t="s">
        <v>24</v>
      </c>
    </row>
    <row r="11073" spans="1:8">
      <c r="A11073" t="n">
        <v>85091</v>
      </c>
      <c r="B11073" s="60" t="n">
        <v>48</v>
      </c>
      <c r="C11073" s="7" t="n">
        <v>5655</v>
      </c>
      <c r="D11073" s="7" t="n">
        <v>0</v>
      </c>
      <c r="E11073" s="7" t="s">
        <v>339</v>
      </c>
      <c r="F11073" s="7" t="n">
        <v>0</v>
      </c>
      <c r="G11073" s="7" t="n">
        <v>1</v>
      </c>
      <c r="H11073" s="7" t="n">
        <v>0</v>
      </c>
    </row>
    <row r="11074" spans="1:8">
      <c r="A11074" t="s">
        <v>4</v>
      </c>
      <c r="B11074" s="4" t="s">
        <v>5</v>
      </c>
      <c r="C11074" s="4" t="s">
        <v>10</v>
      </c>
      <c r="D11074" s="4" t="s">
        <v>14</v>
      </c>
      <c r="E11074" s="4" t="s">
        <v>6</v>
      </c>
      <c r="F11074" s="4" t="s">
        <v>24</v>
      </c>
      <c r="G11074" s="4" t="s">
        <v>24</v>
      </c>
      <c r="H11074" s="4" t="s">
        <v>24</v>
      </c>
    </row>
    <row r="11075" spans="1:8">
      <c r="A11075" t="n">
        <v>85117</v>
      </c>
      <c r="B11075" s="60" t="n">
        <v>48</v>
      </c>
      <c r="C11075" s="7" t="n">
        <v>8</v>
      </c>
      <c r="D11075" s="7" t="n">
        <v>0</v>
      </c>
      <c r="E11075" s="7" t="s">
        <v>339</v>
      </c>
      <c r="F11075" s="7" t="n">
        <v>0</v>
      </c>
      <c r="G11075" s="7" t="n">
        <v>1</v>
      </c>
      <c r="H11075" s="7" t="n">
        <v>0</v>
      </c>
    </row>
    <row r="11076" spans="1:8">
      <c r="A11076" t="s">
        <v>4</v>
      </c>
      <c r="B11076" s="4" t="s">
        <v>5</v>
      </c>
      <c r="C11076" s="4" t="s">
        <v>10</v>
      </c>
    </row>
    <row r="11077" spans="1:8">
      <c r="A11077" t="n">
        <v>85143</v>
      </c>
      <c r="B11077" s="41" t="n">
        <v>16</v>
      </c>
      <c r="C11077" s="7" t="n">
        <v>800</v>
      </c>
    </row>
    <row r="11078" spans="1:8">
      <c r="A11078" t="s">
        <v>4</v>
      </c>
      <c r="B11078" s="4" t="s">
        <v>5</v>
      </c>
      <c r="C11078" s="4" t="s">
        <v>14</v>
      </c>
      <c r="D11078" s="4" t="s">
        <v>14</v>
      </c>
      <c r="E11078" s="4" t="s">
        <v>24</v>
      </c>
      <c r="F11078" s="4" t="s">
        <v>24</v>
      </c>
      <c r="G11078" s="4" t="s">
        <v>24</v>
      </c>
      <c r="H11078" s="4" t="s">
        <v>10</v>
      </c>
    </row>
    <row r="11079" spans="1:8">
      <c r="A11079" t="n">
        <v>85146</v>
      </c>
      <c r="B11079" s="66" t="n">
        <v>45</v>
      </c>
      <c r="C11079" s="7" t="n">
        <v>2</v>
      </c>
      <c r="D11079" s="7" t="n">
        <v>3</v>
      </c>
      <c r="E11079" s="7" t="n">
        <v>144.309997558594</v>
      </c>
      <c r="F11079" s="7" t="n">
        <v>6.82999992370605</v>
      </c>
      <c r="G11079" s="7" t="n">
        <v>113.199996948242</v>
      </c>
      <c r="H11079" s="7" t="n">
        <v>0</v>
      </c>
    </row>
    <row r="11080" spans="1:8">
      <c r="A11080" t="s">
        <v>4</v>
      </c>
      <c r="B11080" s="4" t="s">
        <v>5</v>
      </c>
      <c r="C11080" s="4" t="s">
        <v>14</v>
      </c>
      <c r="D11080" s="4" t="s">
        <v>14</v>
      </c>
      <c r="E11080" s="4" t="s">
        <v>24</v>
      </c>
      <c r="F11080" s="4" t="s">
        <v>24</v>
      </c>
      <c r="G11080" s="4" t="s">
        <v>24</v>
      </c>
      <c r="H11080" s="4" t="s">
        <v>10</v>
      </c>
    </row>
    <row r="11081" spans="1:8">
      <c r="A11081" t="n">
        <v>85163</v>
      </c>
      <c r="B11081" s="66" t="n">
        <v>45</v>
      </c>
      <c r="C11081" s="7" t="n">
        <v>2</v>
      </c>
      <c r="D11081" s="7" t="n">
        <v>3</v>
      </c>
      <c r="E11081" s="7" t="n">
        <v>144.309997558594</v>
      </c>
      <c r="F11081" s="7" t="n">
        <v>6.03000020980835</v>
      </c>
      <c r="G11081" s="7" t="n">
        <v>113.199996948242</v>
      </c>
      <c r="H11081" s="7" t="n">
        <v>3000</v>
      </c>
    </row>
    <row r="11082" spans="1:8">
      <c r="A11082" t="s">
        <v>4</v>
      </c>
      <c r="B11082" s="4" t="s">
        <v>5</v>
      </c>
      <c r="C11082" s="4" t="s">
        <v>14</v>
      </c>
      <c r="D11082" s="4" t="s">
        <v>14</v>
      </c>
      <c r="E11082" s="4" t="s">
        <v>24</v>
      </c>
      <c r="F11082" s="4" t="s">
        <v>24</v>
      </c>
      <c r="G11082" s="4" t="s">
        <v>24</v>
      </c>
      <c r="H11082" s="4" t="s">
        <v>10</v>
      </c>
      <c r="I11082" s="4" t="s">
        <v>14</v>
      </c>
    </row>
    <row r="11083" spans="1:8">
      <c r="A11083" t="n">
        <v>85180</v>
      </c>
      <c r="B11083" s="66" t="n">
        <v>45</v>
      </c>
      <c r="C11083" s="7" t="n">
        <v>4</v>
      </c>
      <c r="D11083" s="7" t="n">
        <v>3</v>
      </c>
      <c r="E11083" s="7" t="n">
        <v>9.02000045776367</v>
      </c>
      <c r="F11083" s="7" t="n">
        <v>264.070007324219</v>
      </c>
      <c r="G11083" s="7" t="n">
        <v>0</v>
      </c>
      <c r="H11083" s="7" t="n">
        <v>0</v>
      </c>
      <c r="I11083" s="7" t="n">
        <v>0</v>
      </c>
    </row>
    <row r="11084" spans="1:8">
      <c r="A11084" t="s">
        <v>4</v>
      </c>
      <c r="B11084" s="4" t="s">
        <v>5</v>
      </c>
      <c r="C11084" s="4" t="s">
        <v>14</v>
      </c>
      <c r="D11084" s="4" t="s">
        <v>14</v>
      </c>
      <c r="E11084" s="4" t="s">
        <v>24</v>
      </c>
      <c r="F11084" s="4" t="s">
        <v>10</v>
      </c>
    </row>
    <row r="11085" spans="1:8">
      <c r="A11085" t="n">
        <v>85198</v>
      </c>
      <c r="B11085" s="66" t="n">
        <v>45</v>
      </c>
      <c r="C11085" s="7" t="n">
        <v>5</v>
      </c>
      <c r="D11085" s="7" t="n">
        <v>3</v>
      </c>
      <c r="E11085" s="7" t="n">
        <v>4.40000009536743</v>
      </c>
      <c r="F11085" s="7" t="n">
        <v>0</v>
      </c>
    </row>
    <row r="11086" spans="1:8">
      <c r="A11086" t="s">
        <v>4</v>
      </c>
      <c r="B11086" s="4" t="s">
        <v>5</v>
      </c>
      <c r="C11086" s="4" t="s">
        <v>14</v>
      </c>
      <c r="D11086" s="4" t="s">
        <v>14</v>
      </c>
      <c r="E11086" s="4" t="s">
        <v>24</v>
      </c>
      <c r="F11086" s="4" t="s">
        <v>10</v>
      </c>
    </row>
    <row r="11087" spans="1:8">
      <c r="A11087" t="n">
        <v>85207</v>
      </c>
      <c r="B11087" s="66" t="n">
        <v>45</v>
      </c>
      <c r="C11087" s="7" t="n">
        <v>11</v>
      </c>
      <c r="D11087" s="7" t="n">
        <v>3</v>
      </c>
      <c r="E11087" s="7" t="n">
        <v>44.4000015258789</v>
      </c>
      <c r="F11087" s="7" t="n">
        <v>0</v>
      </c>
    </row>
    <row r="11088" spans="1:8">
      <c r="A11088" t="s">
        <v>4</v>
      </c>
      <c r="B11088" s="4" t="s">
        <v>5</v>
      </c>
      <c r="C11088" s="4" t="s">
        <v>10</v>
      </c>
      <c r="D11088" s="4" t="s">
        <v>24</v>
      </c>
      <c r="E11088" s="4" t="s">
        <v>24</v>
      </c>
      <c r="F11088" s="4" t="s">
        <v>24</v>
      </c>
      <c r="G11088" s="4" t="s">
        <v>24</v>
      </c>
    </row>
    <row r="11089" spans="1:9">
      <c r="A11089" t="n">
        <v>85216</v>
      </c>
      <c r="B11089" s="51" t="n">
        <v>46</v>
      </c>
      <c r="C11089" s="7" t="n">
        <v>0</v>
      </c>
      <c r="D11089" s="7" t="n">
        <v>143.529998779297</v>
      </c>
      <c r="E11089" s="7" t="n">
        <v>4.84000015258789</v>
      </c>
      <c r="F11089" s="7" t="n">
        <v>113.300003051758</v>
      </c>
      <c r="G11089" s="7" t="n">
        <v>92.5</v>
      </c>
    </row>
    <row r="11090" spans="1:9">
      <c r="A11090" t="s">
        <v>4</v>
      </c>
      <c r="B11090" s="4" t="s">
        <v>5</v>
      </c>
      <c r="C11090" s="4" t="s">
        <v>10</v>
      </c>
      <c r="D11090" s="4" t="s">
        <v>24</v>
      </c>
      <c r="E11090" s="4" t="s">
        <v>24</v>
      </c>
      <c r="F11090" s="4" t="s">
        <v>24</v>
      </c>
      <c r="G11090" s="4" t="s">
        <v>24</v>
      </c>
    </row>
    <row r="11091" spans="1:9">
      <c r="A11091" t="n">
        <v>85235</v>
      </c>
      <c r="B11091" s="51" t="n">
        <v>46</v>
      </c>
      <c r="C11091" s="7" t="n">
        <v>8</v>
      </c>
      <c r="D11091" s="7" t="n">
        <v>143.479995727539</v>
      </c>
      <c r="E11091" s="7" t="n">
        <v>4.82999992370605</v>
      </c>
      <c r="F11091" s="7" t="n">
        <v>114.419998168945</v>
      </c>
      <c r="G11091" s="7" t="n">
        <v>123.400001525879</v>
      </c>
    </row>
    <row r="11092" spans="1:9">
      <c r="A11092" t="s">
        <v>4</v>
      </c>
      <c r="B11092" s="4" t="s">
        <v>5</v>
      </c>
      <c r="C11092" s="4" t="s">
        <v>10</v>
      </c>
      <c r="D11092" s="4" t="s">
        <v>24</v>
      </c>
      <c r="E11092" s="4" t="s">
        <v>24</v>
      </c>
      <c r="F11092" s="4" t="s">
        <v>24</v>
      </c>
      <c r="G11092" s="4" t="s">
        <v>24</v>
      </c>
    </row>
    <row r="11093" spans="1:9">
      <c r="A11093" t="n">
        <v>85254</v>
      </c>
      <c r="B11093" s="51" t="n">
        <v>46</v>
      </c>
      <c r="C11093" s="7" t="n">
        <v>61491</v>
      </c>
      <c r="D11093" s="7" t="n">
        <v>143.399993896484</v>
      </c>
      <c r="E11093" s="7" t="n">
        <v>4.80999994277954</v>
      </c>
      <c r="F11093" s="7" t="n">
        <v>112.23999786377</v>
      </c>
      <c r="G11093" s="7" t="n">
        <v>65.3000030517578</v>
      </c>
    </row>
    <row r="11094" spans="1:9">
      <c r="A11094" t="s">
        <v>4</v>
      </c>
      <c r="B11094" s="4" t="s">
        <v>5</v>
      </c>
      <c r="C11094" s="4" t="s">
        <v>10</v>
      </c>
      <c r="D11094" s="4" t="s">
        <v>24</v>
      </c>
      <c r="E11094" s="4" t="s">
        <v>24</v>
      </c>
      <c r="F11094" s="4" t="s">
        <v>24</v>
      </c>
      <c r="G11094" s="4" t="s">
        <v>24</v>
      </c>
    </row>
    <row r="11095" spans="1:9">
      <c r="A11095" t="n">
        <v>85273</v>
      </c>
      <c r="B11095" s="51" t="n">
        <v>46</v>
      </c>
      <c r="C11095" s="7" t="n">
        <v>61492</v>
      </c>
      <c r="D11095" s="7" t="n">
        <v>142.050003051758</v>
      </c>
      <c r="E11095" s="7" t="n">
        <v>4.6399998664856</v>
      </c>
      <c r="F11095" s="7" t="n">
        <v>113.019996643066</v>
      </c>
      <c r="G11095" s="7" t="n">
        <v>91.3000030517578</v>
      </c>
    </row>
    <row r="11096" spans="1:9">
      <c r="A11096" t="s">
        <v>4</v>
      </c>
      <c r="B11096" s="4" t="s">
        <v>5</v>
      </c>
      <c r="C11096" s="4" t="s">
        <v>10</v>
      </c>
      <c r="D11096" s="4" t="s">
        <v>24</v>
      </c>
      <c r="E11096" s="4" t="s">
        <v>24</v>
      </c>
      <c r="F11096" s="4" t="s">
        <v>24</v>
      </c>
      <c r="G11096" s="4" t="s">
        <v>24</v>
      </c>
    </row>
    <row r="11097" spans="1:9">
      <c r="A11097" t="n">
        <v>85292</v>
      </c>
      <c r="B11097" s="51" t="n">
        <v>46</v>
      </c>
      <c r="C11097" s="7" t="n">
        <v>61493</v>
      </c>
      <c r="D11097" s="7" t="n">
        <v>142.410003662109</v>
      </c>
      <c r="E11097" s="7" t="n">
        <v>4.69000005722046</v>
      </c>
      <c r="F11097" s="7" t="n">
        <v>114.51000213623</v>
      </c>
      <c r="G11097" s="7" t="n">
        <v>118.699996948242</v>
      </c>
    </row>
    <row r="11098" spans="1:9">
      <c r="A11098" t="s">
        <v>4</v>
      </c>
      <c r="B11098" s="4" t="s">
        <v>5</v>
      </c>
      <c r="C11098" s="4" t="s">
        <v>10</v>
      </c>
      <c r="D11098" s="4" t="s">
        <v>24</v>
      </c>
      <c r="E11098" s="4" t="s">
        <v>24</v>
      </c>
      <c r="F11098" s="4" t="s">
        <v>24</v>
      </c>
      <c r="G11098" s="4" t="s">
        <v>24</v>
      </c>
    </row>
    <row r="11099" spans="1:9">
      <c r="A11099" t="n">
        <v>85311</v>
      </c>
      <c r="B11099" s="51" t="n">
        <v>46</v>
      </c>
      <c r="C11099" s="7" t="n">
        <v>61494</v>
      </c>
      <c r="D11099" s="7" t="n">
        <v>142.149993896484</v>
      </c>
      <c r="E11099" s="7" t="n">
        <v>4.65999984741211</v>
      </c>
      <c r="F11099" s="7" t="n">
        <v>111.919998168945</v>
      </c>
      <c r="G11099" s="7" t="n">
        <v>63.5</v>
      </c>
    </row>
    <row r="11100" spans="1:9">
      <c r="A11100" t="s">
        <v>4</v>
      </c>
      <c r="B11100" s="4" t="s">
        <v>5</v>
      </c>
      <c r="C11100" s="4" t="s">
        <v>10</v>
      </c>
      <c r="D11100" s="4" t="s">
        <v>24</v>
      </c>
      <c r="E11100" s="4" t="s">
        <v>24</v>
      </c>
      <c r="F11100" s="4" t="s">
        <v>24</v>
      </c>
      <c r="G11100" s="4" t="s">
        <v>24</v>
      </c>
    </row>
    <row r="11101" spans="1:9">
      <c r="A11101" t="n">
        <v>85330</v>
      </c>
      <c r="B11101" s="51" t="n">
        <v>46</v>
      </c>
      <c r="C11101" s="7" t="n">
        <v>5655</v>
      </c>
      <c r="D11101" s="7" t="n">
        <v>145.119995117188</v>
      </c>
      <c r="E11101" s="7" t="n">
        <v>5.07999992370605</v>
      </c>
      <c r="F11101" s="7" t="n">
        <v>113.150001525879</v>
      </c>
      <c r="G11101" s="7" t="n">
        <v>270</v>
      </c>
    </row>
    <row r="11102" spans="1:9">
      <c r="A11102" t="s">
        <v>4</v>
      </c>
      <c r="B11102" s="4" t="s">
        <v>5</v>
      </c>
      <c r="C11102" s="4" t="s">
        <v>14</v>
      </c>
      <c r="D11102" s="4" t="s">
        <v>10</v>
      </c>
      <c r="E11102" s="4" t="s">
        <v>6</v>
      </c>
      <c r="F11102" s="4" t="s">
        <v>6</v>
      </c>
      <c r="G11102" s="4" t="s">
        <v>6</v>
      </c>
      <c r="H11102" s="4" t="s">
        <v>6</v>
      </c>
    </row>
    <row r="11103" spans="1:9">
      <c r="A11103" t="n">
        <v>85349</v>
      </c>
      <c r="B11103" s="57" t="n">
        <v>51</v>
      </c>
      <c r="C11103" s="7" t="n">
        <v>3</v>
      </c>
      <c r="D11103" s="7" t="n">
        <v>0</v>
      </c>
      <c r="E11103" s="7" t="s">
        <v>167</v>
      </c>
      <c r="F11103" s="7" t="s">
        <v>168</v>
      </c>
      <c r="G11103" s="7" t="s">
        <v>169</v>
      </c>
      <c r="H11103" s="7" t="s">
        <v>170</v>
      </c>
    </row>
    <row r="11104" spans="1:9">
      <c r="A11104" t="s">
        <v>4</v>
      </c>
      <c r="B11104" s="4" t="s">
        <v>5</v>
      </c>
      <c r="C11104" s="4" t="s">
        <v>14</v>
      </c>
      <c r="D11104" s="4" t="s">
        <v>10</v>
      </c>
      <c r="E11104" s="4" t="s">
        <v>6</v>
      </c>
      <c r="F11104" s="4" t="s">
        <v>6</v>
      </c>
      <c r="G11104" s="4" t="s">
        <v>6</v>
      </c>
      <c r="H11104" s="4" t="s">
        <v>6</v>
      </c>
    </row>
    <row r="11105" spans="1:8">
      <c r="A11105" t="n">
        <v>85378</v>
      </c>
      <c r="B11105" s="57" t="n">
        <v>51</v>
      </c>
      <c r="C11105" s="7" t="n">
        <v>3</v>
      </c>
      <c r="D11105" s="7" t="n">
        <v>8</v>
      </c>
      <c r="E11105" s="7" t="s">
        <v>167</v>
      </c>
      <c r="F11105" s="7" t="s">
        <v>168</v>
      </c>
      <c r="G11105" s="7" t="s">
        <v>169</v>
      </c>
      <c r="H11105" s="7" t="s">
        <v>170</v>
      </c>
    </row>
    <row r="11106" spans="1:8">
      <c r="A11106" t="s">
        <v>4</v>
      </c>
      <c r="B11106" s="4" t="s">
        <v>5</v>
      </c>
      <c r="C11106" s="4" t="s">
        <v>14</v>
      </c>
      <c r="D11106" s="4" t="s">
        <v>10</v>
      </c>
      <c r="E11106" s="4" t="s">
        <v>6</v>
      </c>
      <c r="F11106" s="4" t="s">
        <v>6</v>
      </c>
      <c r="G11106" s="4" t="s">
        <v>6</v>
      </c>
      <c r="H11106" s="4" t="s">
        <v>6</v>
      </c>
    </row>
    <row r="11107" spans="1:8">
      <c r="A11107" t="n">
        <v>85407</v>
      </c>
      <c r="B11107" s="57" t="n">
        <v>51</v>
      </c>
      <c r="C11107" s="7" t="n">
        <v>3</v>
      </c>
      <c r="D11107" s="7" t="n">
        <v>61491</v>
      </c>
      <c r="E11107" s="7" t="s">
        <v>167</v>
      </c>
      <c r="F11107" s="7" t="s">
        <v>168</v>
      </c>
      <c r="G11107" s="7" t="s">
        <v>169</v>
      </c>
      <c r="H11107" s="7" t="s">
        <v>170</v>
      </c>
    </row>
    <row r="11108" spans="1:8">
      <c r="A11108" t="s">
        <v>4</v>
      </c>
      <c r="B11108" s="4" t="s">
        <v>5</v>
      </c>
      <c r="C11108" s="4" t="s">
        <v>14</v>
      </c>
      <c r="D11108" s="4" t="s">
        <v>10</v>
      </c>
      <c r="E11108" s="4" t="s">
        <v>6</v>
      </c>
      <c r="F11108" s="4" t="s">
        <v>6</v>
      </c>
      <c r="G11108" s="4" t="s">
        <v>6</v>
      </c>
      <c r="H11108" s="4" t="s">
        <v>6</v>
      </c>
    </row>
    <row r="11109" spans="1:8">
      <c r="A11109" t="n">
        <v>85436</v>
      </c>
      <c r="B11109" s="57" t="n">
        <v>51</v>
      </c>
      <c r="C11109" s="7" t="n">
        <v>3</v>
      </c>
      <c r="D11109" s="7" t="n">
        <v>61492</v>
      </c>
      <c r="E11109" s="7" t="s">
        <v>167</v>
      </c>
      <c r="F11109" s="7" t="s">
        <v>168</v>
      </c>
      <c r="G11109" s="7" t="s">
        <v>169</v>
      </c>
      <c r="H11109" s="7" t="s">
        <v>170</v>
      </c>
    </row>
    <row r="11110" spans="1:8">
      <c r="A11110" t="s">
        <v>4</v>
      </c>
      <c r="B11110" s="4" t="s">
        <v>5</v>
      </c>
      <c r="C11110" s="4" t="s">
        <v>14</v>
      </c>
      <c r="D11110" s="4" t="s">
        <v>10</v>
      </c>
      <c r="E11110" s="4" t="s">
        <v>6</v>
      </c>
      <c r="F11110" s="4" t="s">
        <v>6</v>
      </c>
      <c r="G11110" s="4" t="s">
        <v>6</v>
      </c>
      <c r="H11110" s="4" t="s">
        <v>6</v>
      </c>
    </row>
    <row r="11111" spans="1:8">
      <c r="A11111" t="n">
        <v>85465</v>
      </c>
      <c r="B11111" s="57" t="n">
        <v>51</v>
      </c>
      <c r="C11111" s="7" t="n">
        <v>3</v>
      </c>
      <c r="D11111" s="7" t="n">
        <v>61493</v>
      </c>
      <c r="E11111" s="7" t="s">
        <v>167</v>
      </c>
      <c r="F11111" s="7" t="s">
        <v>168</v>
      </c>
      <c r="G11111" s="7" t="s">
        <v>169</v>
      </c>
      <c r="H11111" s="7" t="s">
        <v>170</v>
      </c>
    </row>
    <row r="11112" spans="1:8">
      <c r="A11112" t="s">
        <v>4</v>
      </c>
      <c r="B11112" s="4" t="s">
        <v>5</v>
      </c>
      <c r="C11112" s="4" t="s">
        <v>14</v>
      </c>
      <c r="D11112" s="4" t="s">
        <v>10</v>
      </c>
      <c r="E11112" s="4" t="s">
        <v>6</v>
      </c>
      <c r="F11112" s="4" t="s">
        <v>6</v>
      </c>
      <c r="G11112" s="4" t="s">
        <v>6</v>
      </c>
      <c r="H11112" s="4" t="s">
        <v>6</v>
      </c>
    </row>
    <row r="11113" spans="1:8">
      <c r="A11113" t="n">
        <v>85494</v>
      </c>
      <c r="B11113" s="57" t="n">
        <v>51</v>
      </c>
      <c r="C11113" s="7" t="n">
        <v>3</v>
      </c>
      <c r="D11113" s="7" t="n">
        <v>61494</v>
      </c>
      <c r="E11113" s="7" t="s">
        <v>167</v>
      </c>
      <c r="F11113" s="7" t="s">
        <v>168</v>
      </c>
      <c r="G11113" s="7" t="s">
        <v>169</v>
      </c>
      <c r="H11113" s="7" t="s">
        <v>170</v>
      </c>
    </row>
    <row r="11114" spans="1:8">
      <c r="A11114" t="s">
        <v>4</v>
      </c>
      <c r="B11114" s="4" t="s">
        <v>5</v>
      </c>
      <c r="C11114" s="4" t="s">
        <v>14</v>
      </c>
      <c r="D11114" s="4" t="s">
        <v>10</v>
      </c>
      <c r="E11114" s="4" t="s">
        <v>6</v>
      </c>
      <c r="F11114" s="4" t="s">
        <v>6</v>
      </c>
      <c r="G11114" s="4" t="s">
        <v>6</v>
      </c>
      <c r="H11114" s="4" t="s">
        <v>6</v>
      </c>
    </row>
    <row r="11115" spans="1:8">
      <c r="A11115" t="n">
        <v>85523</v>
      </c>
      <c r="B11115" s="57" t="n">
        <v>51</v>
      </c>
      <c r="C11115" s="7" t="n">
        <v>3</v>
      </c>
      <c r="D11115" s="7" t="n">
        <v>5655</v>
      </c>
      <c r="E11115" s="7" t="s">
        <v>167</v>
      </c>
      <c r="F11115" s="7" t="s">
        <v>168</v>
      </c>
      <c r="G11115" s="7" t="s">
        <v>169</v>
      </c>
      <c r="H11115" s="7" t="s">
        <v>170</v>
      </c>
    </row>
    <row r="11116" spans="1:8">
      <c r="A11116" t="s">
        <v>4</v>
      </c>
      <c r="B11116" s="4" t="s">
        <v>5</v>
      </c>
      <c r="C11116" s="4" t="s">
        <v>14</v>
      </c>
      <c r="D11116" s="4" t="s">
        <v>10</v>
      </c>
      <c r="E11116" s="4" t="s">
        <v>9</v>
      </c>
      <c r="F11116" s="4" t="s">
        <v>10</v>
      </c>
    </row>
    <row r="11117" spans="1:8">
      <c r="A11117" t="n">
        <v>85552</v>
      </c>
      <c r="B11117" s="11" t="n">
        <v>50</v>
      </c>
      <c r="C11117" s="7" t="n">
        <v>3</v>
      </c>
      <c r="D11117" s="7" t="n">
        <v>8060</v>
      </c>
      <c r="E11117" s="7" t="n">
        <v>1050253722</v>
      </c>
      <c r="F11117" s="7" t="n">
        <v>1000</v>
      </c>
    </row>
    <row r="11118" spans="1:8">
      <c r="A11118" t="s">
        <v>4</v>
      </c>
      <c r="B11118" s="4" t="s">
        <v>5</v>
      </c>
      <c r="C11118" s="4" t="s">
        <v>14</v>
      </c>
      <c r="D11118" s="4" t="s">
        <v>10</v>
      </c>
      <c r="E11118" s="4" t="s">
        <v>24</v>
      </c>
    </row>
    <row r="11119" spans="1:8">
      <c r="A11119" t="n">
        <v>85562</v>
      </c>
      <c r="B11119" s="37" t="n">
        <v>58</v>
      </c>
      <c r="C11119" s="7" t="n">
        <v>100</v>
      </c>
      <c r="D11119" s="7" t="n">
        <v>1000</v>
      </c>
      <c r="E11119" s="7" t="n">
        <v>1</v>
      </c>
    </row>
    <row r="11120" spans="1:8">
      <c r="A11120" t="s">
        <v>4</v>
      </c>
      <c r="B11120" s="4" t="s">
        <v>5</v>
      </c>
      <c r="C11120" s="4" t="s">
        <v>10</v>
      </c>
    </row>
    <row r="11121" spans="1:8">
      <c r="A11121" t="n">
        <v>85570</v>
      </c>
      <c r="B11121" s="41" t="n">
        <v>16</v>
      </c>
      <c r="C11121" s="7" t="n">
        <v>3000</v>
      </c>
    </row>
    <row r="11122" spans="1:8">
      <c r="A11122" t="s">
        <v>4</v>
      </c>
      <c r="B11122" s="4" t="s">
        <v>5</v>
      </c>
      <c r="C11122" s="4" t="s">
        <v>10</v>
      </c>
    </row>
    <row r="11123" spans="1:8">
      <c r="A11123" t="n">
        <v>85573</v>
      </c>
      <c r="B11123" s="41" t="n">
        <v>16</v>
      </c>
      <c r="C11123" s="7" t="n">
        <v>300</v>
      </c>
    </row>
    <row r="11124" spans="1:8">
      <c r="A11124" t="s">
        <v>4</v>
      </c>
      <c r="B11124" s="4" t="s">
        <v>5</v>
      </c>
      <c r="C11124" s="4" t="s">
        <v>10</v>
      </c>
      <c r="D11124" s="4" t="s">
        <v>14</v>
      </c>
      <c r="E11124" s="4" t="s">
        <v>14</v>
      </c>
      <c r="F11124" s="4" t="s">
        <v>6</v>
      </c>
    </row>
    <row r="11125" spans="1:8">
      <c r="A11125" t="n">
        <v>85576</v>
      </c>
      <c r="B11125" s="19" t="n">
        <v>20</v>
      </c>
      <c r="C11125" s="7" t="n">
        <v>0</v>
      </c>
      <c r="D11125" s="7" t="n">
        <v>2</v>
      </c>
      <c r="E11125" s="7" t="n">
        <v>10</v>
      </c>
      <c r="F11125" s="7" t="s">
        <v>184</v>
      </c>
    </row>
    <row r="11126" spans="1:8">
      <c r="A11126" t="s">
        <v>4</v>
      </c>
      <c r="B11126" s="4" t="s">
        <v>5</v>
      </c>
      <c r="C11126" s="4" t="s">
        <v>14</v>
      </c>
      <c r="D11126" s="4" t="s">
        <v>10</v>
      </c>
      <c r="E11126" s="4" t="s">
        <v>6</v>
      </c>
    </row>
    <row r="11127" spans="1:8">
      <c r="A11127" t="n">
        <v>85597</v>
      </c>
      <c r="B11127" s="57" t="n">
        <v>51</v>
      </c>
      <c r="C11127" s="7" t="n">
        <v>4</v>
      </c>
      <c r="D11127" s="7" t="n">
        <v>0</v>
      </c>
      <c r="E11127" s="7" t="s">
        <v>76</v>
      </c>
    </row>
    <row r="11128" spans="1:8">
      <c r="A11128" t="s">
        <v>4</v>
      </c>
      <c r="B11128" s="4" t="s">
        <v>5</v>
      </c>
      <c r="C11128" s="4" t="s">
        <v>10</v>
      </c>
    </row>
    <row r="11129" spans="1:8">
      <c r="A11129" t="n">
        <v>85610</v>
      </c>
      <c r="B11129" s="41" t="n">
        <v>16</v>
      </c>
      <c r="C11129" s="7" t="n">
        <v>0</v>
      </c>
    </row>
    <row r="11130" spans="1:8">
      <c r="A11130" t="s">
        <v>4</v>
      </c>
      <c r="B11130" s="4" t="s">
        <v>5</v>
      </c>
      <c r="C11130" s="4" t="s">
        <v>10</v>
      </c>
      <c r="D11130" s="4" t="s">
        <v>50</v>
      </c>
      <c r="E11130" s="4" t="s">
        <v>14</v>
      </c>
      <c r="F11130" s="4" t="s">
        <v>14</v>
      </c>
    </row>
    <row r="11131" spans="1:8">
      <c r="A11131" t="n">
        <v>85613</v>
      </c>
      <c r="B11131" s="58" t="n">
        <v>26</v>
      </c>
      <c r="C11131" s="7" t="n">
        <v>0</v>
      </c>
      <c r="D11131" s="7" t="s">
        <v>718</v>
      </c>
      <c r="E11131" s="7" t="n">
        <v>2</v>
      </c>
      <c r="F11131" s="7" t="n">
        <v>0</v>
      </c>
    </row>
    <row r="11132" spans="1:8">
      <c r="A11132" t="s">
        <v>4</v>
      </c>
      <c r="B11132" s="4" t="s">
        <v>5</v>
      </c>
    </row>
    <row r="11133" spans="1:8">
      <c r="A11133" t="n">
        <v>85713</v>
      </c>
      <c r="B11133" s="33" t="n">
        <v>28</v>
      </c>
    </row>
    <row r="11134" spans="1:8">
      <c r="A11134" t="s">
        <v>4</v>
      </c>
      <c r="B11134" s="4" t="s">
        <v>5</v>
      </c>
      <c r="C11134" s="4" t="s">
        <v>10</v>
      </c>
      <c r="D11134" s="4" t="s">
        <v>14</v>
      </c>
      <c r="E11134" s="4" t="s">
        <v>6</v>
      </c>
      <c r="F11134" s="4" t="s">
        <v>24</v>
      </c>
      <c r="G11134" s="4" t="s">
        <v>24</v>
      </c>
      <c r="H11134" s="4" t="s">
        <v>24</v>
      </c>
    </row>
    <row r="11135" spans="1:8">
      <c r="A11135" t="n">
        <v>85714</v>
      </c>
      <c r="B11135" s="60" t="n">
        <v>48</v>
      </c>
      <c r="C11135" s="7" t="n">
        <v>5655</v>
      </c>
      <c r="D11135" s="7" t="n">
        <v>0</v>
      </c>
      <c r="E11135" s="7" t="s">
        <v>128</v>
      </c>
      <c r="F11135" s="7" t="n">
        <v>-1</v>
      </c>
      <c r="G11135" s="7" t="n">
        <v>1</v>
      </c>
      <c r="H11135" s="7" t="n">
        <v>0</v>
      </c>
    </row>
    <row r="11136" spans="1:8">
      <c r="A11136" t="s">
        <v>4</v>
      </c>
      <c r="B11136" s="4" t="s">
        <v>5</v>
      </c>
      <c r="C11136" s="4" t="s">
        <v>10</v>
      </c>
    </row>
    <row r="11137" spans="1:8">
      <c r="A11137" t="n">
        <v>85742</v>
      </c>
      <c r="B11137" s="41" t="n">
        <v>16</v>
      </c>
      <c r="C11137" s="7" t="n">
        <v>400</v>
      </c>
    </row>
    <row r="11138" spans="1:8">
      <c r="A11138" t="s">
        <v>4</v>
      </c>
      <c r="B11138" s="4" t="s">
        <v>5</v>
      </c>
      <c r="C11138" s="4" t="s">
        <v>14</v>
      </c>
      <c r="D11138" s="4" t="s">
        <v>10</v>
      </c>
      <c r="E11138" s="4" t="s">
        <v>6</v>
      </c>
    </row>
    <row r="11139" spans="1:8">
      <c r="A11139" t="n">
        <v>85745</v>
      </c>
      <c r="B11139" s="57" t="n">
        <v>51</v>
      </c>
      <c r="C11139" s="7" t="n">
        <v>4</v>
      </c>
      <c r="D11139" s="7" t="n">
        <v>5655</v>
      </c>
      <c r="E11139" s="7" t="s">
        <v>327</v>
      </c>
    </row>
    <row r="11140" spans="1:8">
      <c r="A11140" t="s">
        <v>4</v>
      </c>
      <c r="B11140" s="4" t="s">
        <v>5</v>
      </c>
      <c r="C11140" s="4" t="s">
        <v>10</v>
      </c>
    </row>
    <row r="11141" spans="1:8">
      <c r="A11141" t="n">
        <v>85759</v>
      </c>
      <c r="B11141" s="41" t="n">
        <v>16</v>
      </c>
      <c r="C11141" s="7" t="n">
        <v>0</v>
      </c>
    </row>
    <row r="11142" spans="1:8">
      <c r="A11142" t="s">
        <v>4</v>
      </c>
      <c r="B11142" s="4" t="s">
        <v>5</v>
      </c>
      <c r="C11142" s="4" t="s">
        <v>10</v>
      </c>
      <c r="D11142" s="4" t="s">
        <v>50</v>
      </c>
      <c r="E11142" s="4" t="s">
        <v>14</v>
      </c>
      <c r="F11142" s="4" t="s">
        <v>14</v>
      </c>
      <c r="G11142" s="4" t="s">
        <v>50</v>
      </c>
      <c r="H11142" s="4" t="s">
        <v>14</v>
      </c>
      <c r="I11142" s="4" t="s">
        <v>14</v>
      </c>
      <c r="J11142" s="4" t="s">
        <v>50</v>
      </c>
      <c r="K11142" s="4" t="s">
        <v>14</v>
      </c>
      <c r="L11142" s="4" t="s">
        <v>14</v>
      </c>
      <c r="M11142" s="4" t="s">
        <v>50</v>
      </c>
      <c r="N11142" s="4" t="s">
        <v>14</v>
      </c>
      <c r="O11142" s="4" t="s">
        <v>14</v>
      </c>
    </row>
    <row r="11143" spans="1:8">
      <c r="A11143" t="n">
        <v>85762</v>
      </c>
      <c r="B11143" s="58" t="n">
        <v>26</v>
      </c>
      <c r="C11143" s="7" t="n">
        <v>5655</v>
      </c>
      <c r="D11143" s="7" t="s">
        <v>719</v>
      </c>
      <c r="E11143" s="7" t="n">
        <v>2</v>
      </c>
      <c r="F11143" s="7" t="n">
        <v>3</v>
      </c>
      <c r="G11143" s="7" t="s">
        <v>720</v>
      </c>
      <c r="H11143" s="7" t="n">
        <v>2</v>
      </c>
      <c r="I11143" s="7" t="n">
        <v>3</v>
      </c>
      <c r="J11143" s="7" t="s">
        <v>721</v>
      </c>
      <c r="K11143" s="7" t="n">
        <v>2</v>
      </c>
      <c r="L11143" s="7" t="n">
        <v>3</v>
      </c>
      <c r="M11143" s="7" t="s">
        <v>722</v>
      </c>
      <c r="N11143" s="7" t="n">
        <v>2</v>
      </c>
      <c r="O11143" s="7" t="n">
        <v>0</v>
      </c>
    </row>
    <row r="11144" spans="1:8">
      <c r="A11144" t="s">
        <v>4</v>
      </c>
      <c r="B11144" s="4" t="s">
        <v>5</v>
      </c>
    </row>
    <row r="11145" spans="1:8">
      <c r="A11145" t="n">
        <v>86063</v>
      </c>
      <c r="B11145" s="33" t="n">
        <v>28</v>
      </c>
    </row>
    <row r="11146" spans="1:8">
      <c r="A11146" t="s">
        <v>4</v>
      </c>
      <c r="B11146" s="4" t="s">
        <v>5</v>
      </c>
      <c r="C11146" s="4" t="s">
        <v>14</v>
      </c>
      <c r="D11146" s="4" t="s">
        <v>10</v>
      </c>
      <c r="E11146" s="4" t="s">
        <v>6</v>
      </c>
    </row>
    <row r="11147" spans="1:8">
      <c r="A11147" t="n">
        <v>86064</v>
      </c>
      <c r="B11147" s="57" t="n">
        <v>51</v>
      </c>
      <c r="C11147" s="7" t="n">
        <v>4</v>
      </c>
      <c r="D11147" s="7" t="n">
        <v>8</v>
      </c>
      <c r="E11147" s="7" t="s">
        <v>221</v>
      </c>
    </row>
    <row r="11148" spans="1:8">
      <c r="A11148" t="s">
        <v>4</v>
      </c>
      <c r="B11148" s="4" t="s">
        <v>5</v>
      </c>
      <c r="C11148" s="4" t="s">
        <v>10</v>
      </c>
    </row>
    <row r="11149" spans="1:8">
      <c r="A11149" t="n">
        <v>86078</v>
      </c>
      <c r="B11149" s="41" t="n">
        <v>16</v>
      </c>
      <c r="C11149" s="7" t="n">
        <v>0</v>
      </c>
    </row>
    <row r="11150" spans="1:8">
      <c r="A11150" t="s">
        <v>4</v>
      </c>
      <c r="B11150" s="4" t="s">
        <v>5</v>
      </c>
      <c r="C11150" s="4" t="s">
        <v>10</v>
      </c>
      <c r="D11150" s="4" t="s">
        <v>50</v>
      </c>
      <c r="E11150" s="4" t="s">
        <v>14</v>
      </c>
      <c r="F11150" s="4" t="s">
        <v>14</v>
      </c>
    </row>
    <row r="11151" spans="1:8">
      <c r="A11151" t="n">
        <v>86081</v>
      </c>
      <c r="B11151" s="58" t="n">
        <v>26</v>
      </c>
      <c r="C11151" s="7" t="n">
        <v>8</v>
      </c>
      <c r="D11151" s="7" t="s">
        <v>723</v>
      </c>
      <c r="E11151" s="7" t="n">
        <v>2</v>
      </c>
      <c r="F11151" s="7" t="n">
        <v>0</v>
      </c>
    </row>
    <row r="11152" spans="1:8">
      <c r="A11152" t="s">
        <v>4</v>
      </c>
      <c r="B11152" s="4" t="s">
        <v>5</v>
      </c>
    </row>
    <row r="11153" spans="1:15">
      <c r="A11153" t="n">
        <v>86121</v>
      </c>
      <c r="B11153" s="33" t="n">
        <v>28</v>
      </c>
    </row>
    <row r="11154" spans="1:15">
      <c r="A11154" t="s">
        <v>4</v>
      </c>
      <c r="B11154" s="4" t="s">
        <v>5</v>
      </c>
      <c r="C11154" s="4" t="s">
        <v>14</v>
      </c>
      <c r="D11154" s="4" t="s">
        <v>10</v>
      </c>
      <c r="E11154" s="4" t="s">
        <v>6</v>
      </c>
    </row>
    <row r="11155" spans="1:15">
      <c r="A11155" t="n">
        <v>86122</v>
      </c>
      <c r="B11155" s="57" t="n">
        <v>51</v>
      </c>
      <c r="C11155" s="7" t="n">
        <v>4</v>
      </c>
      <c r="D11155" s="7" t="n">
        <v>0</v>
      </c>
      <c r="E11155" s="7" t="s">
        <v>221</v>
      </c>
    </row>
    <row r="11156" spans="1:15">
      <c r="A11156" t="s">
        <v>4</v>
      </c>
      <c r="B11156" s="4" t="s">
        <v>5</v>
      </c>
      <c r="C11156" s="4" t="s">
        <v>10</v>
      </c>
    </row>
    <row r="11157" spans="1:15">
      <c r="A11157" t="n">
        <v>86136</v>
      </c>
      <c r="B11157" s="41" t="n">
        <v>16</v>
      </c>
      <c r="C11157" s="7" t="n">
        <v>0</v>
      </c>
    </row>
    <row r="11158" spans="1:15">
      <c r="A11158" t="s">
        <v>4</v>
      </c>
      <c r="B11158" s="4" t="s">
        <v>5</v>
      </c>
      <c r="C11158" s="4" t="s">
        <v>10</v>
      </c>
      <c r="D11158" s="4" t="s">
        <v>50</v>
      </c>
      <c r="E11158" s="4" t="s">
        <v>14</v>
      </c>
      <c r="F11158" s="4" t="s">
        <v>14</v>
      </c>
      <c r="G11158" s="4" t="s">
        <v>50</v>
      </c>
      <c r="H11158" s="4" t="s">
        <v>14</v>
      </c>
      <c r="I11158" s="4" t="s">
        <v>14</v>
      </c>
      <c r="J11158" s="4" t="s">
        <v>50</v>
      </c>
      <c r="K11158" s="4" t="s">
        <v>14</v>
      </c>
      <c r="L11158" s="4" t="s">
        <v>14</v>
      </c>
    </row>
    <row r="11159" spans="1:15">
      <c r="A11159" t="n">
        <v>86139</v>
      </c>
      <c r="B11159" s="58" t="n">
        <v>26</v>
      </c>
      <c r="C11159" s="7" t="n">
        <v>0</v>
      </c>
      <c r="D11159" s="7" t="s">
        <v>724</v>
      </c>
      <c r="E11159" s="7" t="n">
        <v>2</v>
      </c>
      <c r="F11159" s="7" t="n">
        <v>3</v>
      </c>
      <c r="G11159" s="7" t="s">
        <v>725</v>
      </c>
      <c r="H11159" s="7" t="n">
        <v>2</v>
      </c>
      <c r="I11159" s="7" t="n">
        <v>3</v>
      </c>
      <c r="J11159" s="7" t="s">
        <v>726</v>
      </c>
      <c r="K11159" s="7" t="n">
        <v>2</v>
      </c>
      <c r="L11159" s="7" t="n">
        <v>0</v>
      </c>
    </row>
    <row r="11160" spans="1:15">
      <c r="A11160" t="s">
        <v>4</v>
      </c>
      <c r="B11160" s="4" t="s">
        <v>5</v>
      </c>
    </row>
    <row r="11161" spans="1:15">
      <c r="A11161" t="n">
        <v>86268</v>
      </c>
      <c r="B11161" s="33" t="n">
        <v>28</v>
      </c>
    </row>
    <row r="11162" spans="1:15">
      <c r="A11162" t="s">
        <v>4</v>
      </c>
      <c r="B11162" s="4" t="s">
        <v>5</v>
      </c>
      <c r="C11162" s="4" t="s">
        <v>14</v>
      </c>
      <c r="D11162" s="4" t="s">
        <v>10</v>
      </c>
      <c r="E11162" s="4" t="s">
        <v>6</v>
      </c>
    </row>
    <row r="11163" spans="1:15">
      <c r="A11163" t="n">
        <v>86269</v>
      </c>
      <c r="B11163" s="57" t="n">
        <v>51</v>
      </c>
      <c r="C11163" s="7" t="n">
        <v>4</v>
      </c>
      <c r="D11163" s="7" t="n">
        <v>5655</v>
      </c>
      <c r="E11163" s="7" t="s">
        <v>145</v>
      </c>
    </row>
    <row r="11164" spans="1:15">
      <c r="A11164" t="s">
        <v>4</v>
      </c>
      <c r="B11164" s="4" t="s">
        <v>5</v>
      </c>
      <c r="C11164" s="4" t="s">
        <v>10</v>
      </c>
    </row>
    <row r="11165" spans="1:15">
      <c r="A11165" t="n">
        <v>86282</v>
      </c>
      <c r="B11165" s="41" t="n">
        <v>16</v>
      </c>
      <c r="C11165" s="7" t="n">
        <v>0</v>
      </c>
    </row>
    <row r="11166" spans="1:15">
      <c r="A11166" t="s">
        <v>4</v>
      </c>
      <c r="B11166" s="4" t="s">
        <v>5</v>
      </c>
      <c r="C11166" s="4" t="s">
        <v>10</v>
      </c>
      <c r="D11166" s="4" t="s">
        <v>50</v>
      </c>
      <c r="E11166" s="4" t="s">
        <v>14</v>
      </c>
      <c r="F11166" s="4" t="s">
        <v>14</v>
      </c>
      <c r="G11166" s="4" t="s">
        <v>50</v>
      </c>
      <c r="H11166" s="4" t="s">
        <v>14</v>
      </c>
      <c r="I11166" s="4" t="s">
        <v>14</v>
      </c>
    </row>
    <row r="11167" spans="1:15">
      <c r="A11167" t="n">
        <v>86285</v>
      </c>
      <c r="B11167" s="58" t="n">
        <v>26</v>
      </c>
      <c r="C11167" s="7" t="n">
        <v>5655</v>
      </c>
      <c r="D11167" s="7" t="s">
        <v>727</v>
      </c>
      <c r="E11167" s="7" t="n">
        <v>2</v>
      </c>
      <c r="F11167" s="7" t="n">
        <v>3</v>
      </c>
      <c r="G11167" s="7" t="s">
        <v>728</v>
      </c>
      <c r="H11167" s="7" t="n">
        <v>2</v>
      </c>
      <c r="I11167" s="7" t="n">
        <v>0</v>
      </c>
    </row>
    <row r="11168" spans="1:15">
      <c r="A11168" t="s">
        <v>4</v>
      </c>
      <c r="B11168" s="4" t="s">
        <v>5</v>
      </c>
    </row>
    <row r="11169" spans="1:12">
      <c r="A11169" t="n">
        <v>86428</v>
      </c>
      <c r="B11169" s="33" t="n">
        <v>28</v>
      </c>
    </row>
    <row r="11170" spans="1:12">
      <c r="A11170" t="s">
        <v>4</v>
      </c>
      <c r="B11170" s="4" t="s">
        <v>5</v>
      </c>
      <c r="C11170" s="4" t="s">
        <v>10</v>
      </c>
      <c r="D11170" s="4" t="s">
        <v>24</v>
      </c>
      <c r="E11170" s="4" t="s">
        <v>24</v>
      </c>
      <c r="F11170" s="4" t="s">
        <v>24</v>
      </c>
      <c r="G11170" s="4" t="s">
        <v>10</v>
      </c>
      <c r="H11170" s="4" t="s">
        <v>10</v>
      </c>
    </row>
    <row r="11171" spans="1:12">
      <c r="A11171" t="n">
        <v>86429</v>
      </c>
      <c r="B11171" s="53" t="n">
        <v>60</v>
      </c>
      <c r="C11171" s="7" t="n">
        <v>5655</v>
      </c>
      <c r="D11171" s="7" t="n">
        <v>0</v>
      </c>
      <c r="E11171" s="7" t="n">
        <v>15</v>
      </c>
      <c r="F11171" s="7" t="n">
        <v>0</v>
      </c>
      <c r="G11171" s="7" t="n">
        <v>800</v>
      </c>
      <c r="H11171" s="7" t="n">
        <v>0</v>
      </c>
    </row>
    <row r="11172" spans="1:12">
      <c r="A11172" t="s">
        <v>4</v>
      </c>
      <c r="B11172" s="4" t="s">
        <v>5</v>
      </c>
      <c r="C11172" s="4" t="s">
        <v>10</v>
      </c>
    </row>
    <row r="11173" spans="1:12">
      <c r="A11173" t="n">
        <v>86448</v>
      </c>
      <c r="B11173" s="41" t="n">
        <v>16</v>
      </c>
      <c r="C11173" s="7" t="n">
        <v>500</v>
      </c>
    </row>
    <row r="11174" spans="1:12">
      <c r="A11174" t="s">
        <v>4</v>
      </c>
      <c r="B11174" s="4" t="s">
        <v>5</v>
      </c>
      <c r="C11174" s="4" t="s">
        <v>10</v>
      </c>
      <c r="D11174" s="4" t="s">
        <v>14</v>
      </c>
      <c r="E11174" s="4" t="s">
        <v>6</v>
      </c>
      <c r="F11174" s="4" t="s">
        <v>24</v>
      </c>
      <c r="G11174" s="4" t="s">
        <v>24</v>
      </c>
      <c r="H11174" s="4" t="s">
        <v>24</v>
      </c>
    </row>
    <row r="11175" spans="1:12">
      <c r="A11175" t="n">
        <v>86451</v>
      </c>
      <c r="B11175" s="60" t="n">
        <v>48</v>
      </c>
      <c r="C11175" s="7" t="n">
        <v>5655</v>
      </c>
      <c r="D11175" s="7" t="n">
        <v>0</v>
      </c>
      <c r="E11175" s="7" t="s">
        <v>694</v>
      </c>
      <c r="F11175" s="7" t="n">
        <v>-1</v>
      </c>
      <c r="G11175" s="7" t="n">
        <v>1</v>
      </c>
      <c r="H11175" s="7" t="n">
        <v>0</v>
      </c>
    </row>
    <row r="11176" spans="1:12">
      <c r="A11176" t="s">
        <v>4</v>
      </c>
      <c r="B11176" s="4" t="s">
        <v>5</v>
      </c>
      <c r="C11176" s="4" t="s">
        <v>14</v>
      </c>
      <c r="D11176" s="4" t="s">
        <v>10</v>
      </c>
      <c r="E11176" s="4" t="s">
        <v>6</v>
      </c>
    </row>
    <row r="11177" spans="1:12">
      <c r="A11177" t="n">
        <v>86479</v>
      </c>
      <c r="B11177" s="57" t="n">
        <v>51</v>
      </c>
      <c r="C11177" s="7" t="n">
        <v>4</v>
      </c>
      <c r="D11177" s="7" t="n">
        <v>5655</v>
      </c>
      <c r="E11177" s="7" t="s">
        <v>145</v>
      </c>
    </row>
    <row r="11178" spans="1:12">
      <c r="A11178" t="s">
        <v>4</v>
      </c>
      <c r="B11178" s="4" t="s">
        <v>5</v>
      </c>
      <c r="C11178" s="4" t="s">
        <v>10</v>
      </c>
    </row>
    <row r="11179" spans="1:12">
      <c r="A11179" t="n">
        <v>86492</v>
      </c>
      <c r="B11179" s="41" t="n">
        <v>16</v>
      </c>
      <c r="C11179" s="7" t="n">
        <v>0</v>
      </c>
    </row>
    <row r="11180" spans="1:12">
      <c r="A11180" t="s">
        <v>4</v>
      </c>
      <c r="B11180" s="4" t="s">
        <v>5</v>
      </c>
      <c r="C11180" s="4" t="s">
        <v>10</v>
      </c>
      <c r="D11180" s="4" t="s">
        <v>50</v>
      </c>
      <c r="E11180" s="4" t="s">
        <v>14</v>
      </c>
      <c r="F11180" s="4" t="s">
        <v>14</v>
      </c>
      <c r="G11180" s="4" t="s">
        <v>50</v>
      </c>
      <c r="H11180" s="4" t="s">
        <v>14</v>
      </c>
      <c r="I11180" s="4" t="s">
        <v>14</v>
      </c>
    </row>
    <row r="11181" spans="1:12">
      <c r="A11181" t="n">
        <v>86495</v>
      </c>
      <c r="B11181" s="58" t="n">
        <v>26</v>
      </c>
      <c r="C11181" s="7" t="n">
        <v>5655</v>
      </c>
      <c r="D11181" s="7" t="s">
        <v>729</v>
      </c>
      <c r="E11181" s="7" t="n">
        <v>2</v>
      </c>
      <c r="F11181" s="7" t="n">
        <v>3</v>
      </c>
      <c r="G11181" s="7" t="s">
        <v>730</v>
      </c>
      <c r="H11181" s="7" t="n">
        <v>2</v>
      </c>
      <c r="I11181" s="7" t="n">
        <v>0</v>
      </c>
    </row>
    <row r="11182" spans="1:12">
      <c r="A11182" t="s">
        <v>4</v>
      </c>
      <c r="B11182" s="4" t="s">
        <v>5</v>
      </c>
    </row>
    <row r="11183" spans="1:12">
      <c r="A11183" t="n">
        <v>86611</v>
      </c>
      <c r="B11183" s="33" t="n">
        <v>28</v>
      </c>
    </row>
    <row r="11184" spans="1:12">
      <c r="A11184" t="s">
        <v>4</v>
      </c>
      <c r="B11184" s="4" t="s">
        <v>5</v>
      </c>
      <c r="C11184" s="4" t="s">
        <v>10</v>
      </c>
      <c r="D11184" s="4" t="s">
        <v>14</v>
      </c>
      <c r="E11184" s="4" t="s">
        <v>24</v>
      </c>
      <c r="F11184" s="4" t="s">
        <v>10</v>
      </c>
    </row>
    <row r="11185" spans="1:9">
      <c r="A11185" t="n">
        <v>86612</v>
      </c>
      <c r="B11185" s="54" t="n">
        <v>59</v>
      </c>
      <c r="C11185" s="7" t="n">
        <v>0</v>
      </c>
      <c r="D11185" s="7" t="n">
        <v>6</v>
      </c>
      <c r="E11185" s="7" t="n">
        <v>0</v>
      </c>
      <c r="F11185" s="7" t="n">
        <v>0</v>
      </c>
    </row>
    <row r="11186" spans="1:9">
      <c r="A11186" t="s">
        <v>4</v>
      </c>
      <c r="B11186" s="4" t="s">
        <v>5</v>
      </c>
      <c r="C11186" s="4" t="s">
        <v>10</v>
      </c>
    </row>
    <row r="11187" spans="1:9">
      <c r="A11187" t="n">
        <v>86622</v>
      </c>
      <c r="B11187" s="41" t="n">
        <v>16</v>
      </c>
      <c r="C11187" s="7" t="n">
        <v>1300</v>
      </c>
    </row>
    <row r="11188" spans="1:9">
      <c r="A11188" t="s">
        <v>4</v>
      </c>
      <c r="B11188" s="4" t="s">
        <v>5</v>
      </c>
      <c r="C11188" s="4" t="s">
        <v>10</v>
      </c>
      <c r="D11188" s="4" t="s">
        <v>14</v>
      </c>
      <c r="E11188" s="4" t="s">
        <v>6</v>
      </c>
      <c r="F11188" s="4" t="s">
        <v>24</v>
      </c>
      <c r="G11188" s="4" t="s">
        <v>24</v>
      </c>
      <c r="H11188" s="4" t="s">
        <v>24</v>
      </c>
    </row>
    <row r="11189" spans="1:9">
      <c r="A11189" t="n">
        <v>86625</v>
      </c>
      <c r="B11189" s="60" t="n">
        <v>48</v>
      </c>
      <c r="C11189" s="7" t="n">
        <v>0</v>
      </c>
      <c r="D11189" s="7" t="n">
        <v>0</v>
      </c>
      <c r="E11189" s="7" t="s">
        <v>128</v>
      </c>
      <c r="F11189" s="7" t="n">
        <v>-1</v>
      </c>
      <c r="G11189" s="7" t="n">
        <v>1</v>
      </c>
      <c r="H11189" s="7" t="n">
        <v>0</v>
      </c>
    </row>
    <row r="11190" spans="1:9">
      <c r="A11190" t="s">
        <v>4</v>
      </c>
      <c r="B11190" s="4" t="s">
        <v>5</v>
      </c>
      <c r="C11190" s="4" t="s">
        <v>14</v>
      </c>
      <c r="D11190" s="4" t="s">
        <v>10</v>
      </c>
      <c r="E11190" s="4" t="s">
        <v>6</v>
      </c>
    </row>
    <row r="11191" spans="1:9">
      <c r="A11191" t="n">
        <v>86653</v>
      </c>
      <c r="B11191" s="57" t="n">
        <v>51</v>
      </c>
      <c r="C11191" s="7" t="n">
        <v>4</v>
      </c>
      <c r="D11191" s="7" t="n">
        <v>0</v>
      </c>
      <c r="E11191" s="7" t="s">
        <v>702</v>
      </c>
    </row>
    <row r="11192" spans="1:9">
      <c r="A11192" t="s">
        <v>4</v>
      </c>
      <c r="B11192" s="4" t="s">
        <v>5</v>
      </c>
      <c r="C11192" s="4" t="s">
        <v>10</v>
      </c>
    </row>
    <row r="11193" spans="1:9">
      <c r="A11193" t="n">
        <v>86667</v>
      </c>
      <c r="B11193" s="41" t="n">
        <v>16</v>
      </c>
      <c r="C11193" s="7" t="n">
        <v>0</v>
      </c>
    </row>
    <row r="11194" spans="1:9">
      <c r="A11194" t="s">
        <v>4</v>
      </c>
      <c r="B11194" s="4" t="s">
        <v>5</v>
      </c>
      <c r="C11194" s="4" t="s">
        <v>10</v>
      </c>
      <c r="D11194" s="4" t="s">
        <v>50</v>
      </c>
      <c r="E11194" s="4" t="s">
        <v>14</v>
      </c>
      <c r="F11194" s="4" t="s">
        <v>14</v>
      </c>
      <c r="G11194" s="4" t="s">
        <v>50</v>
      </c>
      <c r="H11194" s="4" t="s">
        <v>14</v>
      </c>
      <c r="I11194" s="4" t="s">
        <v>14</v>
      </c>
      <c r="J11194" s="4" t="s">
        <v>50</v>
      </c>
      <c r="K11194" s="4" t="s">
        <v>14</v>
      </c>
      <c r="L11194" s="4" t="s">
        <v>14</v>
      </c>
    </row>
    <row r="11195" spans="1:9">
      <c r="A11195" t="n">
        <v>86670</v>
      </c>
      <c r="B11195" s="58" t="n">
        <v>26</v>
      </c>
      <c r="C11195" s="7" t="n">
        <v>0</v>
      </c>
      <c r="D11195" s="7" t="s">
        <v>731</v>
      </c>
      <c r="E11195" s="7" t="n">
        <v>2</v>
      </c>
      <c r="F11195" s="7" t="n">
        <v>3</v>
      </c>
      <c r="G11195" s="7" t="s">
        <v>732</v>
      </c>
      <c r="H11195" s="7" t="n">
        <v>2</v>
      </c>
      <c r="I11195" s="7" t="n">
        <v>3</v>
      </c>
      <c r="J11195" s="7" t="s">
        <v>733</v>
      </c>
      <c r="K11195" s="7" t="n">
        <v>2</v>
      </c>
      <c r="L11195" s="7" t="n">
        <v>0</v>
      </c>
    </row>
    <row r="11196" spans="1:9">
      <c r="A11196" t="s">
        <v>4</v>
      </c>
      <c r="B11196" s="4" t="s">
        <v>5</v>
      </c>
    </row>
    <row r="11197" spans="1:9">
      <c r="A11197" t="n">
        <v>86945</v>
      </c>
      <c r="B11197" s="33" t="n">
        <v>28</v>
      </c>
    </row>
    <row r="11198" spans="1:9">
      <c r="A11198" t="s">
        <v>4</v>
      </c>
      <c r="B11198" s="4" t="s">
        <v>5</v>
      </c>
      <c r="C11198" s="4" t="s">
        <v>10</v>
      </c>
      <c r="D11198" s="4" t="s">
        <v>14</v>
      </c>
      <c r="E11198" s="4" t="s">
        <v>6</v>
      </c>
      <c r="F11198" s="4" t="s">
        <v>24</v>
      </c>
      <c r="G11198" s="4" t="s">
        <v>24</v>
      </c>
      <c r="H11198" s="4" t="s">
        <v>24</v>
      </c>
    </row>
    <row r="11199" spans="1:9">
      <c r="A11199" t="n">
        <v>86946</v>
      </c>
      <c r="B11199" s="60" t="n">
        <v>48</v>
      </c>
      <c r="C11199" s="7" t="n">
        <v>5655</v>
      </c>
      <c r="D11199" s="7" t="n">
        <v>0</v>
      </c>
      <c r="E11199" s="7" t="s">
        <v>694</v>
      </c>
      <c r="F11199" s="7" t="n">
        <v>-1</v>
      </c>
      <c r="G11199" s="7" t="n">
        <v>1</v>
      </c>
      <c r="H11199" s="7" t="n">
        <v>2.80259692864963e-45</v>
      </c>
    </row>
    <row r="11200" spans="1:9">
      <c r="A11200" t="s">
        <v>4</v>
      </c>
      <c r="B11200" s="4" t="s">
        <v>5</v>
      </c>
      <c r="C11200" s="4" t="s">
        <v>10</v>
      </c>
      <c r="D11200" s="4" t="s">
        <v>24</v>
      </c>
      <c r="E11200" s="4" t="s">
        <v>24</v>
      </c>
      <c r="F11200" s="4" t="s">
        <v>24</v>
      </c>
      <c r="G11200" s="4" t="s">
        <v>10</v>
      </c>
      <c r="H11200" s="4" t="s">
        <v>10</v>
      </c>
    </row>
    <row r="11201" spans="1:12">
      <c r="A11201" t="n">
        <v>86974</v>
      </c>
      <c r="B11201" s="53" t="n">
        <v>60</v>
      </c>
      <c r="C11201" s="7" t="n">
        <v>5655</v>
      </c>
      <c r="D11201" s="7" t="n">
        <v>0</v>
      </c>
      <c r="E11201" s="7" t="n">
        <v>0</v>
      </c>
      <c r="F11201" s="7" t="n">
        <v>0</v>
      </c>
      <c r="G11201" s="7" t="n">
        <v>600</v>
      </c>
      <c r="H11201" s="7" t="n">
        <v>0</v>
      </c>
    </row>
    <row r="11202" spans="1:12">
      <c r="A11202" t="s">
        <v>4</v>
      </c>
      <c r="B11202" s="4" t="s">
        <v>5</v>
      </c>
      <c r="C11202" s="4" t="s">
        <v>14</v>
      </c>
      <c r="D11202" s="4" t="s">
        <v>10</v>
      </c>
      <c r="E11202" s="4" t="s">
        <v>6</v>
      </c>
    </row>
    <row r="11203" spans="1:12">
      <c r="A11203" t="n">
        <v>86993</v>
      </c>
      <c r="B11203" s="57" t="n">
        <v>51</v>
      </c>
      <c r="C11203" s="7" t="n">
        <v>4</v>
      </c>
      <c r="D11203" s="7" t="n">
        <v>5655</v>
      </c>
      <c r="E11203" s="7" t="s">
        <v>634</v>
      </c>
    </row>
    <row r="11204" spans="1:12">
      <c r="A11204" t="s">
        <v>4</v>
      </c>
      <c r="B11204" s="4" t="s">
        <v>5</v>
      </c>
      <c r="C11204" s="4" t="s">
        <v>10</v>
      </c>
    </row>
    <row r="11205" spans="1:12">
      <c r="A11205" t="n">
        <v>87006</v>
      </c>
      <c r="B11205" s="41" t="n">
        <v>16</v>
      </c>
      <c r="C11205" s="7" t="n">
        <v>0</v>
      </c>
    </row>
    <row r="11206" spans="1:12">
      <c r="A11206" t="s">
        <v>4</v>
      </c>
      <c r="B11206" s="4" t="s">
        <v>5</v>
      </c>
      <c r="C11206" s="4" t="s">
        <v>10</v>
      </c>
      <c r="D11206" s="4" t="s">
        <v>50</v>
      </c>
      <c r="E11206" s="4" t="s">
        <v>14</v>
      </c>
      <c r="F11206" s="4" t="s">
        <v>14</v>
      </c>
      <c r="G11206" s="4" t="s">
        <v>50</v>
      </c>
      <c r="H11206" s="4" t="s">
        <v>14</v>
      </c>
      <c r="I11206" s="4" t="s">
        <v>14</v>
      </c>
    </row>
    <row r="11207" spans="1:12">
      <c r="A11207" t="n">
        <v>87009</v>
      </c>
      <c r="B11207" s="58" t="n">
        <v>26</v>
      </c>
      <c r="C11207" s="7" t="n">
        <v>5655</v>
      </c>
      <c r="D11207" s="7" t="s">
        <v>734</v>
      </c>
      <c r="E11207" s="7" t="n">
        <v>2</v>
      </c>
      <c r="F11207" s="7" t="n">
        <v>3</v>
      </c>
      <c r="G11207" s="7" t="s">
        <v>735</v>
      </c>
      <c r="H11207" s="7" t="n">
        <v>2</v>
      </c>
      <c r="I11207" s="7" t="n">
        <v>0</v>
      </c>
    </row>
    <row r="11208" spans="1:12">
      <c r="A11208" t="s">
        <v>4</v>
      </c>
      <c r="B11208" s="4" t="s">
        <v>5</v>
      </c>
    </row>
    <row r="11209" spans="1:12">
      <c r="A11209" t="n">
        <v>87176</v>
      </c>
      <c r="B11209" s="33" t="n">
        <v>28</v>
      </c>
    </row>
    <row r="11210" spans="1:12">
      <c r="A11210" t="s">
        <v>4</v>
      </c>
      <c r="B11210" s="4" t="s">
        <v>5</v>
      </c>
      <c r="C11210" s="4" t="s">
        <v>14</v>
      </c>
      <c r="D11210" s="4" t="s">
        <v>10</v>
      </c>
      <c r="E11210" s="4" t="s">
        <v>6</v>
      </c>
    </row>
    <row r="11211" spans="1:12">
      <c r="A11211" t="n">
        <v>87177</v>
      </c>
      <c r="B11211" s="57" t="n">
        <v>51</v>
      </c>
      <c r="C11211" s="7" t="n">
        <v>4</v>
      </c>
      <c r="D11211" s="7" t="n">
        <v>8</v>
      </c>
      <c r="E11211" s="7" t="s">
        <v>221</v>
      </c>
    </row>
    <row r="11212" spans="1:12">
      <c r="A11212" t="s">
        <v>4</v>
      </c>
      <c r="B11212" s="4" t="s">
        <v>5</v>
      </c>
      <c r="C11212" s="4" t="s">
        <v>10</v>
      </c>
    </row>
    <row r="11213" spans="1:12">
      <c r="A11213" t="n">
        <v>87191</v>
      </c>
      <c r="B11213" s="41" t="n">
        <v>16</v>
      </c>
      <c r="C11213" s="7" t="n">
        <v>0</v>
      </c>
    </row>
    <row r="11214" spans="1:12">
      <c r="A11214" t="s">
        <v>4</v>
      </c>
      <c r="B11214" s="4" t="s">
        <v>5</v>
      </c>
      <c r="C11214" s="4" t="s">
        <v>10</v>
      </c>
      <c r="D11214" s="4" t="s">
        <v>50</v>
      </c>
      <c r="E11214" s="4" t="s">
        <v>14</v>
      </c>
      <c r="F11214" s="4" t="s">
        <v>14</v>
      </c>
    </row>
    <row r="11215" spans="1:12">
      <c r="A11215" t="n">
        <v>87194</v>
      </c>
      <c r="B11215" s="58" t="n">
        <v>26</v>
      </c>
      <c r="C11215" s="7" t="n">
        <v>8</v>
      </c>
      <c r="D11215" s="7" t="s">
        <v>736</v>
      </c>
      <c r="E11215" s="7" t="n">
        <v>2</v>
      </c>
      <c r="F11215" s="7" t="n">
        <v>0</v>
      </c>
    </row>
    <row r="11216" spans="1:12">
      <c r="A11216" t="s">
        <v>4</v>
      </c>
      <c r="B11216" s="4" t="s">
        <v>5</v>
      </c>
    </row>
    <row r="11217" spans="1:9">
      <c r="A11217" t="n">
        <v>87223</v>
      </c>
      <c r="B11217" s="33" t="n">
        <v>28</v>
      </c>
    </row>
    <row r="11218" spans="1:9">
      <c r="A11218" t="s">
        <v>4</v>
      </c>
      <c r="B11218" s="4" t="s">
        <v>5</v>
      </c>
      <c r="C11218" s="4" t="s">
        <v>14</v>
      </c>
      <c r="D11218" s="34" t="s">
        <v>52</v>
      </c>
      <c r="E11218" s="4" t="s">
        <v>5</v>
      </c>
      <c r="F11218" s="4" t="s">
        <v>14</v>
      </c>
      <c r="G11218" s="4" t="s">
        <v>10</v>
      </c>
      <c r="H11218" s="34" t="s">
        <v>53</v>
      </c>
      <c r="I11218" s="4" t="s">
        <v>14</v>
      </c>
      <c r="J11218" s="4" t="s">
        <v>25</v>
      </c>
    </row>
    <row r="11219" spans="1:9">
      <c r="A11219" t="n">
        <v>87224</v>
      </c>
      <c r="B11219" s="12" t="n">
        <v>5</v>
      </c>
      <c r="C11219" s="7" t="n">
        <v>28</v>
      </c>
      <c r="D11219" s="34" t="s">
        <v>3</v>
      </c>
      <c r="E11219" s="35" t="n">
        <v>64</v>
      </c>
      <c r="F11219" s="7" t="n">
        <v>5</v>
      </c>
      <c r="G11219" s="7" t="n">
        <v>7</v>
      </c>
      <c r="H11219" s="34" t="s">
        <v>3</v>
      </c>
      <c r="I11219" s="7" t="n">
        <v>1</v>
      </c>
      <c r="J11219" s="13" t="n">
        <f t="normal" ca="1">A11235</f>
        <v>0</v>
      </c>
    </row>
    <row r="11220" spans="1:9">
      <c r="A11220" t="s">
        <v>4</v>
      </c>
      <c r="B11220" s="4" t="s">
        <v>5</v>
      </c>
      <c r="C11220" s="4" t="s">
        <v>10</v>
      </c>
      <c r="D11220" s="4" t="s">
        <v>14</v>
      </c>
      <c r="E11220" s="4" t="s">
        <v>14</v>
      </c>
      <c r="F11220" s="4" t="s">
        <v>6</v>
      </c>
    </row>
    <row r="11221" spans="1:9">
      <c r="A11221" t="n">
        <v>87235</v>
      </c>
      <c r="B11221" s="19" t="n">
        <v>20</v>
      </c>
      <c r="C11221" s="7" t="n">
        <v>7</v>
      </c>
      <c r="D11221" s="7" t="n">
        <v>2</v>
      </c>
      <c r="E11221" s="7" t="n">
        <v>10</v>
      </c>
      <c r="F11221" s="7" t="s">
        <v>184</v>
      </c>
    </row>
    <row r="11222" spans="1:9">
      <c r="A11222" t="s">
        <v>4</v>
      </c>
      <c r="B11222" s="4" t="s">
        <v>5</v>
      </c>
      <c r="C11222" s="4" t="s">
        <v>14</v>
      </c>
      <c r="D11222" s="4" t="s">
        <v>10</v>
      </c>
      <c r="E11222" s="4" t="s">
        <v>6</v>
      </c>
    </row>
    <row r="11223" spans="1:9">
      <c r="A11223" t="n">
        <v>87256</v>
      </c>
      <c r="B11223" s="57" t="n">
        <v>51</v>
      </c>
      <c r="C11223" s="7" t="n">
        <v>4</v>
      </c>
      <c r="D11223" s="7" t="n">
        <v>7</v>
      </c>
      <c r="E11223" s="7" t="s">
        <v>533</v>
      </c>
    </row>
    <row r="11224" spans="1:9">
      <c r="A11224" t="s">
        <v>4</v>
      </c>
      <c r="B11224" s="4" t="s">
        <v>5</v>
      </c>
      <c r="C11224" s="4" t="s">
        <v>10</v>
      </c>
    </row>
    <row r="11225" spans="1:9">
      <c r="A11225" t="n">
        <v>87269</v>
      </c>
      <c r="B11225" s="41" t="n">
        <v>16</v>
      </c>
      <c r="C11225" s="7" t="n">
        <v>0</v>
      </c>
    </row>
    <row r="11226" spans="1:9">
      <c r="A11226" t="s">
        <v>4</v>
      </c>
      <c r="B11226" s="4" t="s">
        <v>5</v>
      </c>
      <c r="C11226" s="4" t="s">
        <v>10</v>
      </c>
      <c r="D11226" s="4" t="s">
        <v>50</v>
      </c>
      <c r="E11226" s="4" t="s">
        <v>14</v>
      </c>
      <c r="F11226" s="4" t="s">
        <v>14</v>
      </c>
    </row>
    <row r="11227" spans="1:9">
      <c r="A11227" t="n">
        <v>87272</v>
      </c>
      <c r="B11227" s="58" t="n">
        <v>26</v>
      </c>
      <c r="C11227" s="7" t="n">
        <v>7</v>
      </c>
      <c r="D11227" s="7" t="s">
        <v>737</v>
      </c>
      <c r="E11227" s="7" t="n">
        <v>2</v>
      </c>
      <c r="F11227" s="7" t="n">
        <v>0</v>
      </c>
    </row>
    <row r="11228" spans="1:9">
      <c r="A11228" t="s">
        <v>4</v>
      </c>
      <c r="B11228" s="4" t="s">
        <v>5</v>
      </c>
    </row>
    <row r="11229" spans="1:9">
      <c r="A11229" t="n">
        <v>87357</v>
      </c>
      <c r="B11229" s="33" t="n">
        <v>28</v>
      </c>
    </row>
    <row r="11230" spans="1:9">
      <c r="A11230" t="s">
        <v>4</v>
      </c>
      <c r="B11230" s="4" t="s">
        <v>5</v>
      </c>
      <c r="C11230" s="4" t="s">
        <v>10</v>
      </c>
      <c r="D11230" s="4" t="s">
        <v>14</v>
      </c>
    </row>
    <row r="11231" spans="1:9">
      <c r="A11231" t="n">
        <v>87358</v>
      </c>
      <c r="B11231" s="69" t="n">
        <v>89</v>
      </c>
      <c r="C11231" s="7" t="n">
        <v>65533</v>
      </c>
      <c r="D11231" s="7" t="n">
        <v>1</v>
      </c>
    </row>
    <row r="11232" spans="1:9">
      <c r="A11232" t="s">
        <v>4</v>
      </c>
      <c r="B11232" s="4" t="s">
        <v>5</v>
      </c>
      <c r="C11232" s="4" t="s">
        <v>25</v>
      </c>
    </row>
    <row r="11233" spans="1:10">
      <c r="A11233" t="n">
        <v>87362</v>
      </c>
      <c r="B11233" s="20" t="n">
        <v>3</v>
      </c>
      <c r="C11233" s="13" t="n">
        <f t="normal" ca="1">A11247</f>
        <v>0</v>
      </c>
    </row>
    <row r="11234" spans="1:10">
      <c r="A11234" t="s">
        <v>4</v>
      </c>
      <c r="B11234" s="4" t="s">
        <v>5</v>
      </c>
      <c r="C11234" s="4" t="s">
        <v>10</v>
      </c>
      <c r="D11234" s="4" t="s">
        <v>14</v>
      </c>
      <c r="E11234" s="4" t="s">
        <v>14</v>
      </c>
      <c r="F11234" s="4" t="s">
        <v>6</v>
      </c>
    </row>
    <row r="11235" spans="1:10">
      <c r="A11235" t="n">
        <v>87367</v>
      </c>
      <c r="B11235" s="19" t="n">
        <v>20</v>
      </c>
      <c r="C11235" s="7" t="n">
        <v>0</v>
      </c>
      <c r="D11235" s="7" t="n">
        <v>2</v>
      </c>
      <c r="E11235" s="7" t="n">
        <v>10</v>
      </c>
      <c r="F11235" s="7" t="s">
        <v>184</v>
      </c>
    </row>
    <row r="11236" spans="1:10">
      <c r="A11236" t="s">
        <v>4</v>
      </c>
      <c r="B11236" s="4" t="s">
        <v>5</v>
      </c>
      <c r="C11236" s="4" t="s">
        <v>14</v>
      </c>
      <c r="D11236" s="4" t="s">
        <v>10</v>
      </c>
      <c r="E11236" s="4" t="s">
        <v>6</v>
      </c>
    </row>
    <row r="11237" spans="1:10">
      <c r="A11237" t="n">
        <v>87388</v>
      </c>
      <c r="B11237" s="57" t="n">
        <v>51</v>
      </c>
      <c r="C11237" s="7" t="n">
        <v>4</v>
      </c>
      <c r="D11237" s="7" t="n">
        <v>0</v>
      </c>
      <c r="E11237" s="7" t="s">
        <v>435</v>
      </c>
    </row>
    <row r="11238" spans="1:10">
      <c r="A11238" t="s">
        <v>4</v>
      </c>
      <c r="B11238" s="4" t="s">
        <v>5</v>
      </c>
      <c r="C11238" s="4" t="s">
        <v>10</v>
      </c>
    </row>
    <row r="11239" spans="1:10">
      <c r="A11239" t="n">
        <v>87402</v>
      </c>
      <c r="B11239" s="41" t="n">
        <v>16</v>
      </c>
      <c r="C11239" s="7" t="n">
        <v>0</v>
      </c>
    </row>
    <row r="11240" spans="1:10">
      <c r="A11240" t="s">
        <v>4</v>
      </c>
      <c r="B11240" s="4" t="s">
        <v>5</v>
      </c>
      <c r="C11240" s="4" t="s">
        <v>10</v>
      </c>
      <c r="D11240" s="4" t="s">
        <v>50</v>
      </c>
      <c r="E11240" s="4" t="s">
        <v>14</v>
      </c>
      <c r="F11240" s="4" t="s">
        <v>14</v>
      </c>
    </row>
    <row r="11241" spans="1:10">
      <c r="A11241" t="n">
        <v>87405</v>
      </c>
      <c r="B11241" s="58" t="n">
        <v>26</v>
      </c>
      <c r="C11241" s="7" t="n">
        <v>0</v>
      </c>
      <c r="D11241" s="7" t="s">
        <v>738</v>
      </c>
      <c r="E11241" s="7" t="n">
        <v>2</v>
      </c>
      <c r="F11241" s="7" t="n">
        <v>0</v>
      </c>
    </row>
    <row r="11242" spans="1:10">
      <c r="A11242" t="s">
        <v>4</v>
      </c>
      <c r="B11242" s="4" t="s">
        <v>5</v>
      </c>
    </row>
    <row r="11243" spans="1:10">
      <c r="A11243" t="n">
        <v>87457</v>
      </c>
      <c r="B11243" s="33" t="n">
        <v>28</v>
      </c>
    </row>
    <row r="11244" spans="1:10">
      <c r="A11244" t="s">
        <v>4</v>
      </c>
      <c r="B11244" s="4" t="s">
        <v>5</v>
      </c>
      <c r="C11244" s="4" t="s">
        <v>10</v>
      </c>
      <c r="D11244" s="4" t="s">
        <v>14</v>
      </c>
    </row>
    <row r="11245" spans="1:10">
      <c r="A11245" t="n">
        <v>87458</v>
      </c>
      <c r="B11245" s="69" t="n">
        <v>89</v>
      </c>
      <c r="C11245" s="7" t="n">
        <v>65533</v>
      </c>
      <c r="D11245" s="7" t="n">
        <v>1</v>
      </c>
    </row>
    <row r="11246" spans="1:10">
      <c r="A11246" t="s">
        <v>4</v>
      </c>
      <c r="B11246" s="4" t="s">
        <v>5</v>
      </c>
      <c r="C11246" s="4" t="s">
        <v>14</v>
      </c>
      <c r="D11246" s="4" t="s">
        <v>10</v>
      </c>
      <c r="E11246" s="4" t="s">
        <v>24</v>
      </c>
    </row>
    <row r="11247" spans="1:10">
      <c r="A11247" t="n">
        <v>87462</v>
      </c>
      <c r="B11247" s="37" t="n">
        <v>58</v>
      </c>
      <c r="C11247" s="7" t="n">
        <v>0</v>
      </c>
      <c r="D11247" s="7" t="n">
        <v>2000</v>
      </c>
      <c r="E11247" s="7" t="n">
        <v>1</v>
      </c>
    </row>
    <row r="11248" spans="1:10">
      <c r="A11248" t="s">
        <v>4</v>
      </c>
      <c r="B11248" s="4" t="s">
        <v>5</v>
      </c>
      <c r="C11248" s="4" t="s">
        <v>14</v>
      </c>
      <c r="D11248" s="4" t="s">
        <v>10</v>
      </c>
    </row>
    <row r="11249" spans="1:6">
      <c r="A11249" t="n">
        <v>87470</v>
      </c>
      <c r="B11249" s="37" t="n">
        <v>58</v>
      </c>
      <c r="C11249" s="7" t="n">
        <v>255</v>
      </c>
      <c r="D11249" s="7" t="n">
        <v>0</v>
      </c>
    </row>
    <row r="11250" spans="1:6">
      <c r="A11250" t="s">
        <v>4</v>
      </c>
      <c r="B11250" s="4" t="s">
        <v>5</v>
      </c>
      <c r="C11250" s="4" t="s">
        <v>14</v>
      </c>
      <c r="D11250" s="4" t="s">
        <v>14</v>
      </c>
      <c r="E11250" s="4" t="s">
        <v>24</v>
      </c>
      <c r="F11250" s="4" t="s">
        <v>24</v>
      </c>
      <c r="G11250" s="4" t="s">
        <v>24</v>
      </c>
      <c r="H11250" s="4" t="s">
        <v>10</v>
      </c>
    </row>
    <row r="11251" spans="1:6">
      <c r="A11251" t="n">
        <v>87474</v>
      </c>
      <c r="B11251" s="66" t="n">
        <v>45</v>
      </c>
      <c r="C11251" s="7" t="n">
        <v>2</v>
      </c>
      <c r="D11251" s="7" t="n">
        <v>3</v>
      </c>
      <c r="E11251" s="7" t="n">
        <v>-1.4099999666214</v>
      </c>
      <c r="F11251" s="7" t="n">
        <v>15.3299999237061</v>
      </c>
      <c r="G11251" s="7" t="n">
        <v>-1.14999997615814</v>
      </c>
      <c r="H11251" s="7" t="n">
        <v>0</v>
      </c>
    </row>
    <row r="11252" spans="1:6">
      <c r="A11252" t="s">
        <v>4</v>
      </c>
      <c r="B11252" s="4" t="s">
        <v>5</v>
      </c>
      <c r="C11252" s="4" t="s">
        <v>14</v>
      </c>
      <c r="D11252" s="4" t="s">
        <v>14</v>
      </c>
      <c r="E11252" s="4" t="s">
        <v>24</v>
      </c>
      <c r="F11252" s="4" t="s">
        <v>24</v>
      </c>
      <c r="G11252" s="4" t="s">
        <v>24</v>
      </c>
      <c r="H11252" s="4" t="s">
        <v>10</v>
      </c>
      <c r="I11252" s="4" t="s">
        <v>14</v>
      </c>
    </row>
    <row r="11253" spans="1:6">
      <c r="A11253" t="n">
        <v>87491</v>
      </c>
      <c r="B11253" s="66" t="n">
        <v>45</v>
      </c>
      <c r="C11253" s="7" t="n">
        <v>4</v>
      </c>
      <c r="D11253" s="7" t="n">
        <v>3</v>
      </c>
      <c r="E11253" s="7" t="n">
        <v>17.4400005340576</v>
      </c>
      <c r="F11253" s="7" t="n">
        <v>203.600006103516</v>
      </c>
      <c r="G11253" s="7" t="n">
        <v>0</v>
      </c>
      <c r="H11253" s="7" t="n">
        <v>0</v>
      </c>
      <c r="I11253" s="7" t="n">
        <v>0</v>
      </c>
    </row>
    <row r="11254" spans="1:6">
      <c r="A11254" t="s">
        <v>4</v>
      </c>
      <c r="B11254" s="4" t="s">
        <v>5</v>
      </c>
      <c r="C11254" s="4" t="s">
        <v>14</v>
      </c>
      <c r="D11254" s="4" t="s">
        <v>14</v>
      </c>
      <c r="E11254" s="4" t="s">
        <v>24</v>
      </c>
      <c r="F11254" s="4" t="s">
        <v>10</v>
      </c>
    </row>
    <row r="11255" spans="1:6">
      <c r="A11255" t="n">
        <v>87509</v>
      </c>
      <c r="B11255" s="66" t="n">
        <v>45</v>
      </c>
      <c r="C11255" s="7" t="n">
        <v>5</v>
      </c>
      <c r="D11255" s="7" t="n">
        <v>3</v>
      </c>
      <c r="E11255" s="7" t="n">
        <v>7.80000019073486</v>
      </c>
      <c r="F11255" s="7" t="n">
        <v>0</v>
      </c>
    </row>
    <row r="11256" spans="1:6">
      <c r="A11256" t="s">
        <v>4</v>
      </c>
      <c r="B11256" s="4" t="s">
        <v>5</v>
      </c>
      <c r="C11256" s="4" t="s">
        <v>14</v>
      </c>
      <c r="D11256" s="4" t="s">
        <v>14</v>
      </c>
      <c r="E11256" s="4" t="s">
        <v>24</v>
      </c>
      <c r="F11256" s="4" t="s">
        <v>10</v>
      </c>
    </row>
    <row r="11257" spans="1:6">
      <c r="A11257" t="n">
        <v>87518</v>
      </c>
      <c r="B11257" s="66" t="n">
        <v>45</v>
      </c>
      <c r="C11257" s="7" t="n">
        <v>11</v>
      </c>
      <c r="D11257" s="7" t="n">
        <v>3</v>
      </c>
      <c r="E11257" s="7" t="n">
        <v>45</v>
      </c>
      <c r="F11257" s="7" t="n">
        <v>0</v>
      </c>
    </row>
    <row r="11258" spans="1:6">
      <c r="A11258" t="s">
        <v>4</v>
      </c>
      <c r="B11258" s="4" t="s">
        <v>5</v>
      </c>
      <c r="C11258" s="4" t="s">
        <v>14</v>
      </c>
      <c r="D11258" s="4" t="s">
        <v>14</v>
      </c>
      <c r="E11258" s="4" t="s">
        <v>24</v>
      </c>
      <c r="F11258" s="4" t="s">
        <v>24</v>
      </c>
      <c r="G11258" s="4" t="s">
        <v>24</v>
      </c>
      <c r="H11258" s="4" t="s">
        <v>10</v>
      </c>
    </row>
    <row r="11259" spans="1:6">
      <c r="A11259" t="n">
        <v>87527</v>
      </c>
      <c r="B11259" s="66" t="n">
        <v>45</v>
      </c>
      <c r="C11259" s="7" t="n">
        <v>2</v>
      </c>
      <c r="D11259" s="7" t="n">
        <v>3</v>
      </c>
      <c r="E11259" s="7" t="n">
        <v>-1.4099999666214</v>
      </c>
      <c r="F11259" s="7" t="n">
        <v>15.3299999237061</v>
      </c>
      <c r="G11259" s="7" t="n">
        <v>-4.17999982833862</v>
      </c>
      <c r="H11259" s="7" t="n">
        <v>7000</v>
      </c>
    </row>
    <row r="11260" spans="1:6">
      <c r="A11260" t="s">
        <v>4</v>
      </c>
      <c r="B11260" s="4" t="s">
        <v>5</v>
      </c>
      <c r="C11260" s="4" t="s">
        <v>10</v>
      </c>
      <c r="D11260" s="4" t="s">
        <v>24</v>
      </c>
      <c r="E11260" s="4" t="s">
        <v>24</v>
      </c>
      <c r="F11260" s="4" t="s">
        <v>24</v>
      </c>
      <c r="G11260" s="4" t="s">
        <v>10</v>
      </c>
      <c r="H11260" s="4" t="s">
        <v>10</v>
      </c>
    </row>
    <row r="11261" spans="1:6">
      <c r="A11261" t="n">
        <v>87544</v>
      </c>
      <c r="B11261" s="53" t="n">
        <v>60</v>
      </c>
      <c r="C11261" s="7" t="n">
        <v>0</v>
      </c>
      <c r="D11261" s="7" t="n">
        <v>0</v>
      </c>
      <c r="E11261" s="7" t="n">
        <v>0</v>
      </c>
      <c r="F11261" s="7" t="n">
        <v>0</v>
      </c>
      <c r="G11261" s="7" t="n">
        <v>0</v>
      </c>
      <c r="H11261" s="7" t="n">
        <v>1</v>
      </c>
    </row>
    <row r="11262" spans="1:6">
      <c r="A11262" t="s">
        <v>4</v>
      </c>
      <c r="B11262" s="4" t="s">
        <v>5</v>
      </c>
      <c r="C11262" s="4" t="s">
        <v>10</v>
      </c>
      <c r="D11262" s="4" t="s">
        <v>24</v>
      </c>
      <c r="E11262" s="4" t="s">
        <v>24</v>
      </c>
      <c r="F11262" s="4" t="s">
        <v>24</v>
      </c>
      <c r="G11262" s="4" t="s">
        <v>10</v>
      </c>
      <c r="H11262" s="4" t="s">
        <v>10</v>
      </c>
    </row>
    <row r="11263" spans="1:6">
      <c r="A11263" t="n">
        <v>87563</v>
      </c>
      <c r="B11263" s="53" t="n">
        <v>60</v>
      </c>
      <c r="C11263" s="7" t="n">
        <v>0</v>
      </c>
      <c r="D11263" s="7" t="n">
        <v>0</v>
      </c>
      <c r="E11263" s="7" t="n">
        <v>0</v>
      </c>
      <c r="F11263" s="7" t="n">
        <v>0</v>
      </c>
      <c r="G11263" s="7" t="n">
        <v>0</v>
      </c>
      <c r="H11263" s="7" t="n">
        <v>0</v>
      </c>
    </row>
    <row r="11264" spans="1:6">
      <c r="A11264" t="s">
        <v>4</v>
      </c>
      <c r="B11264" s="4" t="s">
        <v>5</v>
      </c>
      <c r="C11264" s="4" t="s">
        <v>10</v>
      </c>
      <c r="D11264" s="4" t="s">
        <v>10</v>
      </c>
      <c r="E11264" s="4" t="s">
        <v>10</v>
      </c>
    </row>
    <row r="11265" spans="1:9">
      <c r="A11265" t="n">
        <v>87582</v>
      </c>
      <c r="B11265" s="73" t="n">
        <v>61</v>
      </c>
      <c r="C11265" s="7" t="n">
        <v>0</v>
      </c>
      <c r="D11265" s="7" t="n">
        <v>65533</v>
      </c>
      <c r="E11265" s="7" t="n">
        <v>0</v>
      </c>
    </row>
    <row r="11266" spans="1:9">
      <c r="A11266" t="s">
        <v>4</v>
      </c>
      <c r="B11266" s="4" t="s">
        <v>5</v>
      </c>
      <c r="C11266" s="4" t="s">
        <v>10</v>
      </c>
      <c r="D11266" s="4" t="s">
        <v>24</v>
      </c>
      <c r="E11266" s="4" t="s">
        <v>24</v>
      </c>
      <c r="F11266" s="4" t="s">
        <v>24</v>
      </c>
      <c r="G11266" s="4" t="s">
        <v>10</v>
      </c>
      <c r="H11266" s="4" t="s">
        <v>10</v>
      </c>
    </row>
    <row r="11267" spans="1:9">
      <c r="A11267" t="n">
        <v>87589</v>
      </c>
      <c r="B11267" s="53" t="n">
        <v>60</v>
      </c>
      <c r="C11267" s="7" t="n">
        <v>8</v>
      </c>
      <c r="D11267" s="7" t="n">
        <v>0</v>
      </c>
      <c r="E11267" s="7" t="n">
        <v>0</v>
      </c>
      <c r="F11267" s="7" t="n">
        <v>0</v>
      </c>
      <c r="G11267" s="7" t="n">
        <v>0</v>
      </c>
      <c r="H11267" s="7" t="n">
        <v>1</v>
      </c>
    </row>
    <row r="11268" spans="1:9">
      <c r="A11268" t="s">
        <v>4</v>
      </c>
      <c r="B11268" s="4" t="s">
        <v>5</v>
      </c>
      <c r="C11268" s="4" t="s">
        <v>10</v>
      </c>
      <c r="D11268" s="4" t="s">
        <v>24</v>
      </c>
      <c r="E11268" s="4" t="s">
        <v>24</v>
      </c>
      <c r="F11268" s="4" t="s">
        <v>24</v>
      </c>
      <c r="G11268" s="4" t="s">
        <v>10</v>
      </c>
      <c r="H11268" s="4" t="s">
        <v>10</v>
      </c>
    </row>
    <row r="11269" spans="1:9">
      <c r="A11269" t="n">
        <v>87608</v>
      </c>
      <c r="B11269" s="53" t="n">
        <v>60</v>
      </c>
      <c r="C11269" s="7" t="n">
        <v>8</v>
      </c>
      <c r="D11269" s="7" t="n">
        <v>0</v>
      </c>
      <c r="E11269" s="7" t="n">
        <v>0</v>
      </c>
      <c r="F11269" s="7" t="n">
        <v>0</v>
      </c>
      <c r="G11269" s="7" t="n">
        <v>0</v>
      </c>
      <c r="H11269" s="7" t="n">
        <v>0</v>
      </c>
    </row>
    <row r="11270" spans="1:9">
      <c r="A11270" t="s">
        <v>4</v>
      </c>
      <c r="B11270" s="4" t="s">
        <v>5</v>
      </c>
      <c r="C11270" s="4" t="s">
        <v>10</v>
      </c>
      <c r="D11270" s="4" t="s">
        <v>10</v>
      </c>
      <c r="E11270" s="4" t="s">
        <v>10</v>
      </c>
    </row>
    <row r="11271" spans="1:9">
      <c r="A11271" t="n">
        <v>87627</v>
      </c>
      <c r="B11271" s="73" t="n">
        <v>61</v>
      </c>
      <c r="C11271" s="7" t="n">
        <v>8</v>
      </c>
      <c r="D11271" s="7" t="n">
        <v>65533</v>
      </c>
      <c r="E11271" s="7" t="n">
        <v>0</v>
      </c>
    </row>
    <row r="11272" spans="1:9">
      <c r="A11272" t="s">
        <v>4</v>
      </c>
      <c r="B11272" s="4" t="s">
        <v>5</v>
      </c>
      <c r="C11272" s="4" t="s">
        <v>10</v>
      </c>
      <c r="D11272" s="4" t="s">
        <v>24</v>
      </c>
      <c r="E11272" s="4" t="s">
        <v>24</v>
      </c>
      <c r="F11272" s="4" t="s">
        <v>24</v>
      </c>
      <c r="G11272" s="4" t="s">
        <v>10</v>
      </c>
      <c r="H11272" s="4" t="s">
        <v>10</v>
      </c>
    </row>
    <row r="11273" spans="1:9">
      <c r="A11273" t="n">
        <v>87634</v>
      </c>
      <c r="B11273" s="53" t="n">
        <v>60</v>
      </c>
      <c r="C11273" s="7" t="n">
        <v>61491</v>
      </c>
      <c r="D11273" s="7" t="n">
        <v>0</v>
      </c>
      <c r="E11273" s="7" t="n">
        <v>0</v>
      </c>
      <c r="F11273" s="7" t="n">
        <v>0</v>
      </c>
      <c r="G11273" s="7" t="n">
        <v>0</v>
      </c>
      <c r="H11273" s="7" t="n">
        <v>1</v>
      </c>
    </row>
    <row r="11274" spans="1:9">
      <c r="A11274" t="s">
        <v>4</v>
      </c>
      <c r="B11274" s="4" t="s">
        <v>5</v>
      </c>
      <c r="C11274" s="4" t="s">
        <v>10</v>
      </c>
      <c r="D11274" s="4" t="s">
        <v>24</v>
      </c>
      <c r="E11274" s="4" t="s">
        <v>24</v>
      </c>
      <c r="F11274" s="4" t="s">
        <v>24</v>
      </c>
      <c r="G11274" s="4" t="s">
        <v>10</v>
      </c>
      <c r="H11274" s="4" t="s">
        <v>10</v>
      </c>
    </row>
    <row r="11275" spans="1:9">
      <c r="A11275" t="n">
        <v>87653</v>
      </c>
      <c r="B11275" s="53" t="n">
        <v>60</v>
      </c>
      <c r="C11275" s="7" t="n">
        <v>61491</v>
      </c>
      <c r="D11275" s="7" t="n">
        <v>0</v>
      </c>
      <c r="E11275" s="7" t="n">
        <v>0</v>
      </c>
      <c r="F11275" s="7" t="n">
        <v>0</v>
      </c>
      <c r="G11275" s="7" t="n">
        <v>0</v>
      </c>
      <c r="H11275" s="7" t="n">
        <v>0</v>
      </c>
    </row>
    <row r="11276" spans="1:9">
      <c r="A11276" t="s">
        <v>4</v>
      </c>
      <c r="B11276" s="4" t="s">
        <v>5</v>
      </c>
      <c r="C11276" s="4" t="s">
        <v>10</v>
      </c>
      <c r="D11276" s="4" t="s">
        <v>10</v>
      </c>
      <c r="E11276" s="4" t="s">
        <v>10</v>
      </c>
    </row>
    <row r="11277" spans="1:9">
      <c r="A11277" t="n">
        <v>87672</v>
      </c>
      <c r="B11277" s="73" t="n">
        <v>61</v>
      </c>
      <c r="C11277" s="7" t="n">
        <v>61491</v>
      </c>
      <c r="D11277" s="7" t="n">
        <v>65533</v>
      </c>
      <c r="E11277" s="7" t="n">
        <v>0</v>
      </c>
    </row>
    <row r="11278" spans="1:9">
      <c r="A11278" t="s">
        <v>4</v>
      </c>
      <c r="B11278" s="4" t="s">
        <v>5</v>
      </c>
      <c r="C11278" s="4" t="s">
        <v>10</v>
      </c>
      <c r="D11278" s="4" t="s">
        <v>24</v>
      </c>
      <c r="E11278" s="4" t="s">
        <v>24</v>
      </c>
      <c r="F11278" s="4" t="s">
        <v>24</v>
      </c>
      <c r="G11278" s="4" t="s">
        <v>10</v>
      </c>
      <c r="H11278" s="4" t="s">
        <v>10</v>
      </c>
    </row>
    <row r="11279" spans="1:9">
      <c r="A11279" t="n">
        <v>87679</v>
      </c>
      <c r="B11279" s="53" t="n">
        <v>60</v>
      </c>
      <c r="C11279" s="7" t="n">
        <v>61492</v>
      </c>
      <c r="D11279" s="7" t="n">
        <v>0</v>
      </c>
      <c r="E11279" s="7" t="n">
        <v>0</v>
      </c>
      <c r="F11279" s="7" t="n">
        <v>0</v>
      </c>
      <c r="G11279" s="7" t="n">
        <v>0</v>
      </c>
      <c r="H11279" s="7" t="n">
        <v>1</v>
      </c>
    </row>
    <row r="11280" spans="1:9">
      <c r="A11280" t="s">
        <v>4</v>
      </c>
      <c r="B11280" s="4" t="s">
        <v>5</v>
      </c>
      <c r="C11280" s="4" t="s">
        <v>10</v>
      </c>
      <c r="D11280" s="4" t="s">
        <v>24</v>
      </c>
      <c r="E11280" s="4" t="s">
        <v>24</v>
      </c>
      <c r="F11280" s="4" t="s">
        <v>24</v>
      </c>
      <c r="G11280" s="4" t="s">
        <v>10</v>
      </c>
      <c r="H11280" s="4" t="s">
        <v>10</v>
      </c>
    </row>
    <row r="11281" spans="1:8">
      <c r="A11281" t="n">
        <v>87698</v>
      </c>
      <c r="B11281" s="53" t="n">
        <v>60</v>
      </c>
      <c r="C11281" s="7" t="n">
        <v>61492</v>
      </c>
      <c r="D11281" s="7" t="n">
        <v>0</v>
      </c>
      <c r="E11281" s="7" t="n">
        <v>0</v>
      </c>
      <c r="F11281" s="7" t="n">
        <v>0</v>
      </c>
      <c r="G11281" s="7" t="n">
        <v>0</v>
      </c>
      <c r="H11281" s="7" t="n">
        <v>0</v>
      </c>
    </row>
    <row r="11282" spans="1:8">
      <c r="A11282" t="s">
        <v>4</v>
      </c>
      <c r="B11282" s="4" t="s">
        <v>5</v>
      </c>
      <c r="C11282" s="4" t="s">
        <v>10</v>
      </c>
      <c r="D11282" s="4" t="s">
        <v>10</v>
      </c>
      <c r="E11282" s="4" t="s">
        <v>10</v>
      </c>
    </row>
    <row r="11283" spans="1:8">
      <c r="A11283" t="n">
        <v>87717</v>
      </c>
      <c r="B11283" s="73" t="n">
        <v>61</v>
      </c>
      <c r="C11283" s="7" t="n">
        <v>61492</v>
      </c>
      <c r="D11283" s="7" t="n">
        <v>65533</v>
      </c>
      <c r="E11283" s="7" t="n">
        <v>0</v>
      </c>
    </row>
    <row r="11284" spans="1:8">
      <c r="A11284" t="s">
        <v>4</v>
      </c>
      <c r="B11284" s="4" t="s">
        <v>5</v>
      </c>
      <c r="C11284" s="4" t="s">
        <v>10</v>
      </c>
      <c r="D11284" s="4" t="s">
        <v>24</v>
      </c>
      <c r="E11284" s="4" t="s">
        <v>24</v>
      </c>
      <c r="F11284" s="4" t="s">
        <v>24</v>
      </c>
      <c r="G11284" s="4" t="s">
        <v>10</v>
      </c>
      <c r="H11284" s="4" t="s">
        <v>10</v>
      </c>
    </row>
    <row r="11285" spans="1:8">
      <c r="A11285" t="n">
        <v>87724</v>
      </c>
      <c r="B11285" s="53" t="n">
        <v>60</v>
      </c>
      <c r="C11285" s="7" t="n">
        <v>61493</v>
      </c>
      <c r="D11285" s="7" t="n">
        <v>0</v>
      </c>
      <c r="E11285" s="7" t="n">
        <v>0</v>
      </c>
      <c r="F11285" s="7" t="n">
        <v>0</v>
      </c>
      <c r="G11285" s="7" t="n">
        <v>0</v>
      </c>
      <c r="H11285" s="7" t="n">
        <v>1</v>
      </c>
    </row>
    <row r="11286" spans="1:8">
      <c r="A11286" t="s">
        <v>4</v>
      </c>
      <c r="B11286" s="4" t="s">
        <v>5</v>
      </c>
      <c r="C11286" s="4" t="s">
        <v>10</v>
      </c>
      <c r="D11286" s="4" t="s">
        <v>24</v>
      </c>
      <c r="E11286" s="4" t="s">
        <v>24</v>
      </c>
      <c r="F11286" s="4" t="s">
        <v>24</v>
      </c>
      <c r="G11286" s="4" t="s">
        <v>10</v>
      </c>
      <c r="H11286" s="4" t="s">
        <v>10</v>
      </c>
    </row>
    <row r="11287" spans="1:8">
      <c r="A11287" t="n">
        <v>87743</v>
      </c>
      <c r="B11287" s="53" t="n">
        <v>60</v>
      </c>
      <c r="C11287" s="7" t="n">
        <v>61493</v>
      </c>
      <c r="D11287" s="7" t="n">
        <v>0</v>
      </c>
      <c r="E11287" s="7" t="n">
        <v>0</v>
      </c>
      <c r="F11287" s="7" t="n">
        <v>0</v>
      </c>
      <c r="G11287" s="7" t="n">
        <v>0</v>
      </c>
      <c r="H11287" s="7" t="n">
        <v>0</v>
      </c>
    </row>
    <row r="11288" spans="1:8">
      <c r="A11288" t="s">
        <v>4</v>
      </c>
      <c r="B11288" s="4" t="s">
        <v>5</v>
      </c>
      <c r="C11288" s="4" t="s">
        <v>10</v>
      </c>
      <c r="D11288" s="4" t="s">
        <v>10</v>
      </c>
      <c r="E11288" s="4" t="s">
        <v>10</v>
      </c>
    </row>
    <row r="11289" spans="1:8">
      <c r="A11289" t="n">
        <v>87762</v>
      </c>
      <c r="B11289" s="73" t="n">
        <v>61</v>
      </c>
      <c r="C11289" s="7" t="n">
        <v>61493</v>
      </c>
      <c r="D11289" s="7" t="n">
        <v>65533</v>
      </c>
      <c r="E11289" s="7" t="n">
        <v>0</v>
      </c>
    </row>
    <row r="11290" spans="1:8">
      <c r="A11290" t="s">
        <v>4</v>
      </c>
      <c r="B11290" s="4" t="s">
        <v>5</v>
      </c>
      <c r="C11290" s="4" t="s">
        <v>10</v>
      </c>
      <c r="D11290" s="4" t="s">
        <v>24</v>
      </c>
      <c r="E11290" s="4" t="s">
        <v>24</v>
      </c>
      <c r="F11290" s="4" t="s">
        <v>24</v>
      </c>
      <c r="G11290" s="4" t="s">
        <v>10</v>
      </c>
      <c r="H11290" s="4" t="s">
        <v>10</v>
      </c>
    </row>
    <row r="11291" spans="1:8">
      <c r="A11291" t="n">
        <v>87769</v>
      </c>
      <c r="B11291" s="53" t="n">
        <v>60</v>
      </c>
      <c r="C11291" s="7" t="n">
        <v>61494</v>
      </c>
      <c r="D11291" s="7" t="n">
        <v>0</v>
      </c>
      <c r="E11291" s="7" t="n">
        <v>0</v>
      </c>
      <c r="F11291" s="7" t="n">
        <v>0</v>
      </c>
      <c r="G11291" s="7" t="n">
        <v>0</v>
      </c>
      <c r="H11291" s="7" t="n">
        <v>1</v>
      </c>
    </row>
    <row r="11292" spans="1:8">
      <c r="A11292" t="s">
        <v>4</v>
      </c>
      <c r="B11292" s="4" t="s">
        <v>5</v>
      </c>
      <c r="C11292" s="4" t="s">
        <v>10</v>
      </c>
      <c r="D11292" s="4" t="s">
        <v>24</v>
      </c>
      <c r="E11292" s="4" t="s">
        <v>24</v>
      </c>
      <c r="F11292" s="4" t="s">
        <v>24</v>
      </c>
      <c r="G11292" s="4" t="s">
        <v>10</v>
      </c>
      <c r="H11292" s="4" t="s">
        <v>10</v>
      </c>
    </row>
    <row r="11293" spans="1:8">
      <c r="A11293" t="n">
        <v>87788</v>
      </c>
      <c r="B11293" s="53" t="n">
        <v>60</v>
      </c>
      <c r="C11293" s="7" t="n">
        <v>61494</v>
      </c>
      <c r="D11293" s="7" t="n">
        <v>0</v>
      </c>
      <c r="E11293" s="7" t="n">
        <v>0</v>
      </c>
      <c r="F11293" s="7" t="n">
        <v>0</v>
      </c>
      <c r="G11293" s="7" t="n">
        <v>0</v>
      </c>
      <c r="H11293" s="7" t="n">
        <v>0</v>
      </c>
    </row>
    <row r="11294" spans="1:8">
      <c r="A11294" t="s">
        <v>4</v>
      </c>
      <c r="B11294" s="4" t="s">
        <v>5</v>
      </c>
      <c r="C11294" s="4" t="s">
        <v>10</v>
      </c>
      <c r="D11294" s="4" t="s">
        <v>10</v>
      </c>
      <c r="E11294" s="4" t="s">
        <v>10</v>
      </c>
    </row>
    <row r="11295" spans="1:8">
      <c r="A11295" t="n">
        <v>87807</v>
      </c>
      <c r="B11295" s="73" t="n">
        <v>61</v>
      </c>
      <c r="C11295" s="7" t="n">
        <v>61494</v>
      </c>
      <c r="D11295" s="7" t="n">
        <v>65533</v>
      </c>
      <c r="E11295" s="7" t="n">
        <v>0</v>
      </c>
    </row>
    <row r="11296" spans="1:8">
      <c r="A11296" t="s">
        <v>4</v>
      </c>
      <c r="B11296" s="4" t="s">
        <v>5</v>
      </c>
      <c r="C11296" s="4" t="s">
        <v>10</v>
      </c>
      <c r="D11296" s="4" t="s">
        <v>24</v>
      </c>
      <c r="E11296" s="4" t="s">
        <v>24</v>
      </c>
      <c r="F11296" s="4" t="s">
        <v>24</v>
      </c>
      <c r="G11296" s="4" t="s">
        <v>24</v>
      </c>
    </row>
    <row r="11297" spans="1:8">
      <c r="A11297" t="n">
        <v>87814</v>
      </c>
      <c r="B11297" s="51" t="n">
        <v>46</v>
      </c>
      <c r="C11297" s="7" t="n">
        <v>0</v>
      </c>
      <c r="D11297" s="7" t="n">
        <v>-0.360000014305115</v>
      </c>
      <c r="E11297" s="7" t="n">
        <v>13.4700002670288</v>
      </c>
      <c r="F11297" s="7" t="n">
        <v>-0.649999976158142</v>
      </c>
      <c r="G11297" s="7" t="n">
        <v>180</v>
      </c>
    </row>
    <row r="11298" spans="1:8">
      <c r="A11298" t="s">
        <v>4</v>
      </c>
      <c r="B11298" s="4" t="s">
        <v>5</v>
      </c>
      <c r="C11298" s="4" t="s">
        <v>10</v>
      </c>
      <c r="D11298" s="4" t="s">
        <v>24</v>
      </c>
      <c r="E11298" s="4" t="s">
        <v>24</v>
      </c>
      <c r="F11298" s="4" t="s">
        <v>24</v>
      </c>
      <c r="G11298" s="4" t="s">
        <v>24</v>
      </c>
    </row>
    <row r="11299" spans="1:8">
      <c r="A11299" t="n">
        <v>87833</v>
      </c>
      <c r="B11299" s="51" t="n">
        <v>46</v>
      </c>
      <c r="C11299" s="7" t="n">
        <v>5655</v>
      </c>
      <c r="D11299" s="7" t="n">
        <v>-1.62999999523163</v>
      </c>
      <c r="E11299" s="7" t="n">
        <v>13.4700002670288</v>
      </c>
      <c r="F11299" s="7" t="n">
        <v>-0.610000014305115</v>
      </c>
      <c r="G11299" s="7" t="n">
        <v>180</v>
      </c>
    </row>
    <row r="11300" spans="1:8">
      <c r="A11300" t="s">
        <v>4</v>
      </c>
      <c r="B11300" s="4" t="s">
        <v>5</v>
      </c>
      <c r="C11300" s="4" t="s">
        <v>10</v>
      </c>
      <c r="D11300" s="4" t="s">
        <v>24</v>
      </c>
      <c r="E11300" s="4" t="s">
        <v>24</v>
      </c>
      <c r="F11300" s="4" t="s">
        <v>24</v>
      </c>
      <c r="G11300" s="4" t="s">
        <v>24</v>
      </c>
    </row>
    <row r="11301" spans="1:8">
      <c r="A11301" t="n">
        <v>87852</v>
      </c>
      <c r="B11301" s="51" t="n">
        <v>46</v>
      </c>
      <c r="C11301" s="7" t="n">
        <v>8</v>
      </c>
      <c r="D11301" s="7" t="n">
        <v>-0.629999995231628</v>
      </c>
      <c r="E11301" s="7" t="n">
        <v>13.4700002670288</v>
      </c>
      <c r="F11301" s="7" t="n">
        <v>0.610000014305115</v>
      </c>
      <c r="G11301" s="7" t="n">
        <v>180</v>
      </c>
    </row>
    <row r="11302" spans="1:8">
      <c r="A11302" t="s">
        <v>4</v>
      </c>
      <c r="B11302" s="4" t="s">
        <v>5</v>
      </c>
      <c r="C11302" s="4" t="s">
        <v>10</v>
      </c>
      <c r="D11302" s="4" t="s">
        <v>24</v>
      </c>
      <c r="E11302" s="4" t="s">
        <v>24</v>
      </c>
      <c r="F11302" s="4" t="s">
        <v>24</v>
      </c>
      <c r="G11302" s="4" t="s">
        <v>24</v>
      </c>
    </row>
    <row r="11303" spans="1:8">
      <c r="A11303" t="n">
        <v>87871</v>
      </c>
      <c r="B11303" s="51" t="n">
        <v>46</v>
      </c>
      <c r="C11303" s="7" t="n">
        <v>61491</v>
      </c>
      <c r="D11303" s="7" t="n">
        <v>-2.23000001907349</v>
      </c>
      <c r="E11303" s="7" t="n">
        <v>13.4700002670288</v>
      </c>
      <c r="F11303" s="7" t="n">
        <v>0.629999995231628</v>
      </c>
      <c r="G11303" s="7" t="n">
        <v>180</v>
      </c>
    </row>
    <row r="11304" spans="1:8">
      <c r="A11304" t="s">
        <v>4</v>
      </c>
      <c r="B11304" s="4" t="s">
        <v>5</v>
      </c>
      <c r="C11304" s="4" t="s">
        <v>10</v>
      </c>
      <c r="D11304" s="4" t="s">
        <v>24</v>
      </c>
      <c r="E11304" s="4" t="s">
        <v>24</v>
      </c>
      <c r="F11304" s="4" t="s">
        <v>24</v>
      </c>
      <c r="G11304" s="4" t="s">
        <v>24</v>
      </c>
    </row>
    <row r="11305" spans="1:8">
      <c r="A11305" t="n">
        <v>87890</v>
      </c>
      <c r="B11305" s="51" t="n">
        <v>46</v>
      </c>
      <c r="C11305" s="7" t="n">
        <v>61492</v>
      </c>
      <c r="D11305" s="7" t="n">
        <v>0.829999983310699</v>
      </c>
      <c r="E11305" s="7" t="n">
        <v>13.4700002670288</v>
      </c>
      <c r="F11305" s="7" t="n">
        <v>0.689999997615814</v>
      </c>
      <c r="G11305" s="7" t="n">
        <v>180</v>
      </c>
    </row>
    <row r="11306" spans="1:8">
      <c r="A11306" t="s">
        <v>4</v>
      </c>
      <c r="B11306" s="4" t="s">
        <v>5</v>
      </c>
      <c r="C11306" s="4" t="s">
        <v>10</v>
      </c>
      <c r="D11306" s="4" t="s">
        <v>24</v>
      </c>
      <c r="E11306" s="4" t="s">
        <v>24</v>
      </c>
      <c r="F11306" s="4" t="s">
        <v>24</v>
      </c>
      <c r="G11306" s="4" t="s">
        <v>24</v>
      </c>
    </row>
    <row r="11307" spans="1:8">
      <c r="A11307" t="n">
        <v>87909</v>
      </c>
      <c r="B11307" s="51" t="n">
        <v>46</v>
      </c>
      <c r="C11307" s="7" t="n">
        <v>61493</v>
      </c>
      <c r="D11307" s="7" t="n">
        <v>0.469999998807907</v>
      </c>
      <c r="E11307" s="7" t="n">
        <v>13.4700002670288</v>
      </c>
      <c r="F11307" s="7" t="n">
        <v>2.04999995231628</v>
      </c>
      <c r="G11307" s="7" t="n">
        <v>180</v>
      </c>
    </row>
    <row r="11308" spans="1:8">
      <c r="A11308" t="s">
        <v>4</v>
      </c>
      <c r="B11308" s="4" t="s">
        <v>5</v>
      </c>
      <c r="C11308" s="4" t="s">
        <v>10</v>
      </c>
      <c r="D11308" s="4" t="s">
        <v>24</v>
      </c>
      <c r="E11308" s="4" t="s">
        <v>24</v>
      </c>
      <c r="F11308" s="4" t="s">
        <v>24</v>
      </c>
      <c r="G11308" s="4" t="s">
        <v>24</v>
      </c>
    </row>
    <row r="11309" spans="1:8">
      <c r="A11309" t="n">
        <v>87928</v>
      </c>
      <c r="B11309" s="51" t="n">
        <v>46</v>
      </c>
      <c r="C11309" s="7" t="n">
        <v>61494</v>
      </c>
      <c r="D11309" s="7" t="n">
        <v>-1.36000001430511</v>
      </c>
      <c r="E11309" s="7" t="n">
        <v>13.4700002670288</v>
      </c>
      <c r="F11309" s="7" t="n">
        <v>1.77999997138977</v>
      </c>
      <c r="G11309" s="7" t="n">
        <v>180</v>
      </c>
    </row>
    <row r="11310" spans="1:8">
      <c r="A11310" t="s">
        <v>4</v>
      </c>
      <c r="B11310" s="4" t="s">
        <v>5</v>
      </c>
      <c r="C11310" s="4" t="s">
        <v>14</v>
      </c>
      <c r="D11310" s="4" t="s">
        <v>10</v>
      </c>
      <c r="E11310" s="4" t="s">
        <v>6</v>
      </c>
      <c r="F11310" s="4" t="s">
        <v>6</v>
      </c>
      <c r="G11310" s="4" t="s">
        <v>6</v>
      </c>
      <c r="H11310" s="4" t="s">
        <v>6</v>
      </c>
    </row>
    <row r="11311" spans="1:8">
      <c r="A11311" t="n">
        <v>87947</v>
      </c>
      <c r="B11311" s="57" t="n">
        <v>51</v>
      </c>
      <c r="C11311" s="7" t="n">
        <v>3</v>
      </c>
      <c r="D11311" s="7" t="n">
        <v>0</v>
      </c>
      <c r="E11311" s="7" t="s">
        <v>167</v>
      </c>
      <c r="F11311" s="7" t="s">
        <v>168</v>
      </c>
      <c r="G11311" s="7" t="s">
        <v>169</v>
      </c>
      <c r="H11311" s="7" t="s">
        <v>170</v>
      </c>
    </row>
    <row r="11312" spans="1:8">
      <c r="A11312" t="s">
        <v>4</v>
      </c>
      <c r="B11312" s="4" t="s">
        <v>5</v>
      </c>
      <c r="C11312" s="4" t="s">
        <v>14</v>
      </c>
      <c r="D11312" s="4" t="s">
        <v>10</v>
      </c>
      <c r="E11312" s="4" t="s">
        <v>6</v>
      </c>
      <c r="F11312" s="4" t="s">
        <v>6</v>
      </c>
      <c r="G11312" s="4" t="s">
        <v>6</v>
      </c>
      <c r="H11312" s="4" t="s">
        <v>6</v>
      </c>
    </row>
    <row r="11313" spans="1:8">
      <c r="A11313" t="n">
        <v>87976</v>
      </c>
      <c r="B11313" s="57" t="n">
        <v>51</v>
      </c>
      <c r="C11313" s="7" t="n">
        <v>3</v>
      </c>
      <c r="D11313" s="7" t="n">
        <v>8</v>
      </c>
      <c r="E11313" s="7" t="s">
        <v>167</v>
      </c>
      <c r="F11313" s="7" t="s">
        <v>168</v>
      </c>
      <c r="G11313" s="7" t="s">
        <v>169</v>
      </c>
      <c r="H11313" s="7" t="s">
        <v>170</v>
      </c>
    </row>
    <row r="11314" spans="1:8">
      <c r="A11314" t="s">
        <v>4</v>
      </c>
      <c r="B11314" s="4" t="s">
        <v>5</v>
      </c>
      <c r="C11314" s="4" t="s">
        <v>14</v>
      </c>
      <c r="D11314" s="4" t="s">
        <v>10</v>
      </c>
      <c r="E11314" s="4" t="s">
        <v>6</v>
      </c>
      <c r="F11314" s="4" t="s">
        <v>6</v>
      </c>
      <c r="G11314" s="4" t="s">
        <v>6</v>
      </c>
      <c r="H11314" s="4" t="s">
        <v>6</v>
      </c>
    </row>
    <row r="11315" spans="1:8">
      <c r="A11315" t="n">
        <v>88005</v>
      </c>
      <c r="B11315" s="57" t="n">
        <v>51</v>
      </c>
      <c r="C11315" s="7" t="n">
        <v>3</v>
      </c>
      <c r="D11315" s="7" t="n">
        <v>61491</v>
      </c>
      <c r="E11315" s="7" t="s">
        <v>167</v>
      </c>
      <c r="F11315" s="7" t="s">
        <v>168</v>
      </c>
      <c r="G11315" s="7" t="s">
        <v>169</v>
      </c>
      <c r="H11315" s="7" t="s">
        <v>170</v>
      </c>
    </row>
    <row r="11316" spans="1:8">
      <c r="A11316" t="s">
        <v>4</v>
      </c>
      <c r="B11316" s="4" t="s">
        <v>5</v>
      </c>
      <c r="C11316" s="4" t="s">
        <v>14</v>
      </c>
      <c r="D11316" s="4" t="s">
        <v>10</v>
      </c>
      <c r="E11316" s="4" t="s">
        <v>6</v>
      </c>
      <c r="F11316" s="4" t="s">
        <v>6</v>
      </c>
      <c r="G11316" s="4" t="s">
        <v>6</v>
      </c>
      <c r="H11316" s="4" t="s">
        <v>6</v>
      </c>
    </row>
    <row r="11317" spans="1:8">
      <c r="A11317" t="n">
        <v>88034</v>
      </c>
      <c r="B11317" s="57" t="n">
        <v>51</v>
      </c>
      <c r="C11317" s="7" t="n">
        <v>3</v>
      </c>
      <c r="D11317" s="7" t="n">
        <v>61492</v>
      </c>
      <c r="E11317" s="7" t="s">
        <v>167</v>
      </c>
      <c r="F11317" s="7" t="s">
        <v>168</v>
      </c>
      <c r="G11317" s="7" t="s">
        <v>169</v>
      </c>
      <c r="H11317" s="7" t="s">
        <v>170</v>
      </c>
    </row>
    <row r="11318" spans="1:8">
      <c r="A11318" t="s">
        <v>4</v>
      </c>
      <c r="B11318" s="4" t="s">
        <v>5</v>
      </c>
      <c r="C11318" s="4" t="s">
        <v>14</v>
      </c>
      <c r="D11318" s="4" t="s">
        <v>10</v>
      </c>
      <c r="E11318" s="4" t="s">
        <v>6</v>
      </c>
      <c r="F11318" s="4" t="s">
        <v>6</v>
      </c>
      <c r="G11318" s="4" t="s">
        <v>6</v>
      </c>
      <c r="H11318" s="4" t="s">
        <v>6</v>
      </c>
    </row>
    <row r="11319" spans="1:8">
      <c r="A11319" t="n">
        <v>88063</v>
      </c>
      <c r="B11319" s="57" t="n">
        <v>51</v>
      </c>
      <c r="C11319" s="7" t="n">
        <v>3</v>
      </c>
      <c r="D11319" s="7" t="n">
        <v>61493</v>
      </c>
      <c r="E11319" s="7" t="s">
        <v>167</v>
      </c>
      <c r="F11319" s="7" t="s">
        <v>168</v>
      </c>
      <c r="G11319" s="7" t="s">
        <v>169</v>
      </c>
      <c r="H11319" s="7" t="s">
        <v>170</v>
      </c>
    </row>
    <row r="11320" spans="1:8">
      <c r="A11320" t="s">
        <v>4</v>
      </c>
      <c r="B11320" s="4" t="s">
        <v>5</v>
      </c>
      <c r="C11320" s="4" t="s">
        <v>14</v>
      </c>
      <c r="D11320" s="4" t="s">
        <v>10</v>
      </c>
      <c r="E11320" s="4" t="s">
        <v>6</v>
      </c>
      <c r="F11320" s="4" t="s">
        <v>6</v>
      </c>
      <c r="G11320" s="4" t="s">
        <v>6</v>
      </c>
      <c r="H11320" s="4" t="s">
        <v>6</v>
      </c>
    </row>
    <row r="11321" spans="1:8">
      <c r="A11321" t="n">
        <v>88092</v>
      </c>
      <c r="B11321" s="57" t="n">
        <v>51</v>
      </c>
      <c r="C11321" s="7" t="n">
        <v>3</v>
      </c>
      <c r="D11321" s="7" t="n">
        <v>61494</v>
      </c>
      <c r="E11321" s="7" t="s">
        <v>167</v>
      </c>
      <c r="F11321" s="7" t="s">
        <v>168</v>
      </c>
      <c r="G11321" s="7" t="s">
        <v>169</v>
      </c>
      <c r="H11321" s="7" t="s">
        <v>170</v>
      </c>
    </row>
    <row r="11322" spans="1:8">
      <c r="A11322" t="s">
        <v>4</v>
      </c>
      <c r="B11322" s="4" t="s">
        <v>5</v>
      </c>
      <c r="C11322" s="4" t="s">
        <v>14</v>
      </c>
      <c r="D11322" s="4" t="s">
        <v>10</v>
      </c>
      <c r="E11322" s="4" t="s">
        <v>6</v>
      </c>
      <c r="F11322" s="4" t="s">
        <v>6</v>
      </c>
      <c r="G11322" s="4" t="s">
        <v>6</v>
      </c>
      <c r="H11322" s="4" t="s">
        <v>6</v>
      </c>
    </row>
    <row r="11323" spans="1:8">
      <c r="A11323" t="n">
        <v>88121</v>
      </c>
      <c r="B11323" s="57" t="n">
        <v>51</v>
      </c>
      <c r="C11323" s="7" t="n">
        <v>3</v>
      </c>
      <c r="D11323" s="7" t="n">
        <v>5655</v>
      </c>
      <c r="E11323" s="7" t="s">
        <v>167</v>
      </c>
      <c r="F11323" s="7" t="s">
        <v>168</v>
      </c>
      <c r="G11323" s="7" t="s">
        <v>169</v>
      </c>
      <c r="H11323" s="7" t="s">
        <v>170</v>
      </c>
    </row>
    <row r="11324" spans="1:8">
      <c r="A11324" t="s">
        <v>4</v>
      </c>
      <c r="B11324" s="4" t="s">
        <v>5</v>
      </c>
      <c r="C11324" s="4" t="s">
        <v>10</v>
      </c>
      <c r="D11324" s="4" t="s">
        <v>9</v>
      </c>
    </row>
    <row r="11325" spans="1:8">
      <c r="A11325" t="n">
        <v>88150</v>
      </c>
      <c r="B11325" s="52" t="n">
        <v>43</v>
      </c>
      <c r="C11325" s="7" t="n">
        <v>5655</v>
      </c>
      <c r="D11325" s="7" t="n">
        <v>8</v>
      </c>
    </row>
    <row r="11326" spans="1:8">
      <c r="A11326" t="s">
        <v>4</v>
      </c>
      <c r="B11326" s="4" t="s">
        <v>5</v>
      </c>
      <c r="C11326" s="4" t="s">
        <v>10</v>
      </c>
      <c r="D11326" s="4" t="s">
        <v>9</v>
      </c>
    </row>
    <row r="11327" spans="1:8">
      <c r="A11327" t="n">
        <v>88157</v>
      </c>
      <c r="B11327" s="52" t="n">
        <v>43</v>
      </c>
      <c r="C11327" s="7" t="n">
        <v>8</v>
      </c>
      <c r="D11327" s="7" t="n">
        <v>8</v>
      </c>
    </row>
    <row r="11328" spans="1:8">
      <c r="A11328" t="s">
        <v>4</v>
      </c>
      <c r="B11328" s="4" t="s">
        <v>5</v>
      </c>
      <c r="C11328" s="4" t="s">
        <v>10</v>
      </c>
      <c r="D11328" s="4" t="s">
        <v>10</v>
      </c>
      <c r="E11328" s="4" t="s">
        <v>24</v>
      </c>
      <c r="F11328" s="4" t="s">
        <v>24</v>
      </c>
      <c r="G11328" s="4" t="s">
        <v>24</v>
      </c>
      <c r="H11328" s="4" t="s">
        <v>24</v>
      </c>
      <c r="I11328" s="4" t="s">
        <v>14</v>
      </c>
      <c r="J11328" s="4" t="s">
        <v>10</v>
      </c>
    </row>
    <row r="11329" spans="1:10">
      <c r="A11329" t="n">
        <v>88164</v>
      </c>
      <c r="B11329" s="75" t="n">
        <v>55</v>
      </c>
      <c r="C11329" s="7" t="n">
        <v>0</v>
      </c>
      <c r="D11329" s="7" t="n">
        <v>65024</v>
      </c>
      <c r="E11329" s="7" t="n">
        <v>0</v>
      </c>
      <c r="F11329" s="7" t="n">
        <v>0</v>
      </c>
      <c r="G11329" s="7" t="n">
        <v>40</v>
      </c>
      <c r="H11329" s="7" t="n">
        <v>1.20000004768372</v>
      </c>
      <c r="I11329" s="7" t="n">
        <v>1</v>
      </c>
      <c r="J11329" s="7" t="n">
        <v>0</v>
      </c>
    </row>
    <row r="11330" spans="1:10">
      <c r="A11330" t="s">
        <v>4</v>
      </c>
      <c r="B11330" s="4" t="s">
        <v>5</v>
      </c>
      <c r="C11330" s="4" t="s">
        <v>10</v>
      </c>
    </row>
    <row r="11331" spans="1:10">
      <c r="A11331" t="n">
        <v>88188</v>
      </c>
      <c r="B11331" s="41" t="n">
        <v>16</v>
      </c>
      <c r="C11331" s="7" t="n">
        <v>100</v>
      </c>
    </row>
    <row r="11332" spans="1:10">
      <c r="A11332" t="s">
        <v>4</v>
      </c>
      <c r="B11332" s="4" t="s">
        <v>5</v>
      </c>
      <c r="C11332" s="4" t="s">
        <v>10</v>
      </c>
      <c r="D11332" s="4" t="s">
        <v>10</v>
      </c>
      <c r="E11332" s="4" t="s">
        <v>24</v>
      </c>
      <c r="F11332" s="4" t="s">
        <v>24</v>
      </c>
      <c r="G11332" s="4" t="s">
        <v>24</v>
      </c>
      <c r="H11332" s="4" t="s">
        <v>24</v>
      </c>
      <c r="I11332" s="4" t="s">
        <v>14</v>
      </c>
      <c r="J11332" s="4" t="s">
        <v>10</v>
      </c>
    </row>
    <row r="11333" spans="1:10">
      <c r="A11333" t="n">
        <v>88191</v>
      </c>
      <c r="B11333" s="75" t="n">
        <v>55</v>
      </c>
      <c r="C11333" s="7" t="n">
        <v>5655</v>
      </c>
      <c r="D11333" s="7" t="n">
        <v>65024</v>
      </c>
      <c r="E11333" s="7" t="n">
        <v>0</v>
      </c>
      <c r="F11333" s="7" t="n">
        <v>0</v>
      </c>
      <c r="G11333" s="7" t="n">
        <v>40</v>
      </c>
      <c r="H11333" s="7" t="n">
        <v>1.20000004768372</v>
      </c>
      <c r="I11333" s="7" t="n">
        <v>1</v>
      </c>
      <c r="J11333" s="7" t="n">
        <v>0</v>
      </c>
    </row>
    <row r="11334" spans="1:10">
      <c r="A11334" t="s">
        <v>4</v>
      </c>
      <c r="B11334" s="4" t="s">
        <v>5</v>
      </c>
      <c r="C11334" s="4" t="s">
        <v>10</v>
      </c>
    </row>
    <row r="11335" spans="1:10">
      <c r="A11335" t="n">
        <v>88215</v>
      </c>
      <c r="B11335" s="41" t="n">
        <v>16</v>
      </c>
      <c r="C11335" s="7" t="n">
        <v>100</v>
      </c>
    </row>
    <row r="11336" spans="1:10">
      <c r="A11336" t="s">
        <v>4</v>
      </c>
      <c r="B11336" s="4" t="s">
        <v>5</v>
      </c>
      <c r="C11336" s="4" t="s">
        <v>10</v>
      </c>
      <c r="D11336" s="4" t="s">
        <v>10</v>
      </c>
      <c r="E11336" s="4" t="s">
        <v>24</v>
      </c>
      <c r="F11336" s="4" t="s">
        <v>24</v>
      </c>
      <c r="G11336" s="4" t="s">
        <v>24</v>
      </c>
      <c r="H11336" s="4" t="s">
        <v>24</v>
      </c>
      <c r="I11336" s="4" t="s">
        <v>14</v>
      </c>
      <c r="J11336" s="4" t="s">
        <v>10</v>
      </c>
    </row>
    <row r="11337" spans="1:10">
      <c r="A11337" t="n">
        <v>88218</v>
      </c>
      <c r="B11337" s="75" t="n">
        <v>55</v>
      </c>
      <c r="C11337" s="7" t="n">
        <v>8</v>
      </c>
      <c r="D11337" s="7" t="n">
        <v>65024</v>
      </c>
      <c r="E11337" s="7" t="n">
        <v>0</v>
      </c>
      <c r="F11337" s="7" t="n">
        <v>0</v>
      </c>
      <c r="G11337" s="7" t="n">
        <v>40</v>
      </c>
      <c r="H11337" s="7" t="n">
        <v>1.20000004768372</v>
      </c>
      <c r="I11337" s="7" t="n">
        <v>1</v>
      </c>
      <c r="J11337" s="7" t="n">
        <v>0</v>
      </c>
    </row>
    <row r="11338" spans="1:10">
      <c r="A11338" t="s">
        <v>4</v>
      </c>
      <c r="B11338" s="4" t="s">
        <v>5</v>
      </c>
      <c r="C11338" s="4" t="s">
        <v>10</v>
      </c>
    </row>
    <row r="11339" spans="1:10">
      <c r="A11339" t="n">
        <v>88242</v>
      </c>
      <c r="B11339" s="41" t="n">
        <v>16</v>
      </c>
      <c r="C11339" s="7" t="n">
        <v>100</v>
      </c>
    </row>
    <row r="11340" spans="1:10">
      <c r="A11340" t="s">
        <v>4</v>
      </c>
      <c r="B11340" s="4" t="s">
        <v>5</v>
      </c>
      <c r="C11340" s="4" t="s">
        <v>10</v>
      </c>
      <c r="D11340" s="4" t="s">
        <v>10</v>
      </c>
      <c r="E11340" s="4" t="s">
        <v>24</v>
      </c>
      <c r="F11340" s="4" t="s">
        <v>24</v>
      </c>
      <c r="G11340" s="4" t="s">
        <v>24</v>
      </c>
      <c r="H11340" s="4" t="s">
        <v>24</v>
      </c>
      <c r="I11340" s="4" t="s">
        <v>14</v>
      </c>
      <c r="J11340" s="4" t="s">
        <v>10</v>
      </c>
    </row>
    <row r="11341" spans="1:10">
      <c r="A11341" t="n">
        <v>88245</v>
      </c>
      <c r="B11341" s="75" t="n">
        <v>55</v>
      </c>
      <c r="C11341" s="7" t="n">
        <v>61491</v>
      </c>
      <c r="D11341" s="7" t="n">
        <v>65024</v>
      </c>
      <c r="E11341" s="7" t="n">
        <v>0</v>
      </c>
      <c r="F11341" s="7" t="n">
        <v>0</v>
      </c>
      <c r="G11341" s="7" t="n">
        <v>40</v>
      </c>
      <c r="H11341" s="7" t="n">
        <v>1.20000004768372</v>
      </c>
      <c r="I11341" s="7" t="n">
        <v>1</v>
      </c>
      <c r="J11341" s="7" t="n">
        <v>0</v>
      </c>
    </row>
    <row r="11342" spans="1:10">
      <c r="A11342" t="s">
        <v>4</v>
      </c>
      <c r="B11342" s="4" t="s">
        <v>5</v>
      </c>
      <c r="C11342" s="4" t="s">
        <v>10</v>
      </c>
    </row>
    <row r="11343" spans="1:10">
      <c r="A11343" t="n">
        <v>88269</v>
      </c>
      <c r="B11343" s="41" t="n">
        <v>16</v>
      </c>
      <c r="C11343" s="7" t="n">
        <v>100</v>
      </c>
    </row>
    <row r="11344" spans="1:10">
      <c r="A11344" t="s">
        <v>4</v>
      </c>
      <c r="B11344" s="4" t="s">
        <v>5</v>
      </c>
      <c r="C11344" s="4" t="s">
        <v>10</v>
      </c>
      <c r="D11344" s="4" t="s">
        <v>10</v>
      </c>
      <c r="E11344" s="4" t="s">
        <v>24</v>
      </c>
      <c r="F11344" s="4" t="s">
        <v>24</v>
      </c>
      <c r="G11344" s="4" t="s">
        <v>24</v>
      </c>
      <c r="H11344" s="4" t="s">
        <v>24</v>
      </c>
      <c r="I11344" s="4" t="s">
        <v>14</v>
      </c>
      <c r="J11344" s="4" t="s">
        <v>10</v>
      </c>
    </row>
    <row r="11345" spans="1:10">
      <c r="A11345" t="n">
        <v>88272</v>
      </c>
      <c r="B11345" s="75" t="n">
        <v>55</v>
      </c>
      <c r="C11345" s="7" t="n">
        <v>61492</v>
      </c>
      <c r="D11345" s="7" t="n">
        <v>65024</v>
      </c>
      <c r="E11345" s="7" t="n">
        <v>0</v>
      </c>
      <c r="F11345" s="7" t="n">
        <v>0</v>
      </c>
      <c r="G11345" s="7" t="n">
        <v>40</v>
      </c>
      <c r="H11345" s="7" t="n">
        <v>1.20000004768372</v>
      </c>
      <c r="I11345" s="7" t="n">
        <v>1</v>
      </c>
      <c r="J11345" s="7" t="n">
        <v>0</v>
      </c>
    </row>
    <row r="11346" spans="1:10">
      <c r="A11346" t="s">
        <v>4</v>
      </c>
      <c r="B11346" s="4" t="s">
        <v>5</v>
      </c>
      <c r="C11346" s="4" t="s">
        <v>10</v>
      </c>
    </row>
    <row r="11347" spans="1:10">
      <c r="A11347" t="n">
        <v>88296</v>
      </c>
      <c r="B11347" s="41" t="n">
        <v>16</v>
      </c>
      <c r="C11347" s="7" t="n">
        <v>100</v>
      </c>
    </row>
    <row r="11348" spans="1:10">
      <c r="A11348" t="s">
        <v>4</v>
      </c>
      <c r="B11348" s="4" t="s">
        <v>5</v>
      </c>
      <c r="C11348" s="4" t="s">
        <v>10</v>
      </c>
      <c r="D11348" s="4" t="s">
        <v>10</v>
      </c>
      <c r="E11348" s="4" t="s">
        <v>24</v>
      </c>
      <c r="F11348" s="4" t="s">
        <v>24</v>
      </c>
      <c r="G11348" s="4" t="s">
        <v>24</v>
      </c>
      <c r="H11348" s="4" t="s">
        <v>24</v>
      </c>
      <c r="I11348" s="4" t="s">
        <v>14</v>
      </c>
      <c r="J11348" s="4" t="s">
        <v>10</v>
      </c>
    </row>
    <row r="11349" spans="1:10">
      <c r="A11349" t="n">
        <v>88299</v>
      </c>
      <c r="B11349" s="75" t="n">
        <v>55</v>
      </c>
      <c r="C11349" s="7" t="n">
        <v>61493</v>
      </c>
      <c r="D11349" s="7" t="n">
        <v>65024</v>
      </c>
      <c r="E11349" s="7" t="n">
        <v>0</v>
      </c>
      <c r="F11349" s="7" t="n">
        <v>0</v>
      </c>
      <c r="G11349" s="7" t="n">
        <v>40</v>
      </c>
      <c r="H11349" s="7" t="n">
        <v>1.20000004768372</v>
      </c>
      <c r="I11349" s="7" t="n">
        <v>1</v>
      </c>
      <c r="J11349" s="7" t="n">
        <v>0</v>
      </c>
    </row>
    <row r="11350" spans="1:10">
      <c r="A11350" t="s">
        <v>4</v>
      </c>
      <c r="B11350" s="4" t="s">
        <v>5</v>
      </c>
      <c r="C11350" s="4" t="s">
        <v>10</v>
      </c>
    </row>
    <row r="11351" spans="1:10">
      <c r="A11351" t="n">
        <v>88323</v>
      </c>
      <c r="B11351" s="41" t="n">
        <v>16</v>
      </c>
      <c r="C11351" s="7" t="n">
        <v>100</v>
      </c>
    </row>
    <row r="11352" spans="1:10">
      <c r="A11352" t="s">
        <v>4</v>
      </c>
      <c r="B11352" s="4" t="s">
        <v>5</v>
      </c>
      <c r="C11352" s="4" t="s">
        <v>10</v>
      </c>
      <c r="D11352" s="4" t="s">
        <v>10</v>
      </c>
      <c r="E11352" s="4" t="s">
        <v>24</v>
      </c>
      <c r="F11352" s="4" t="s">
        <v>24</v>
      </c>
      <c r="G11352" s="4" t="s">
        <v>24</v>
      </c>
      <c r="H11352" s="4" t="s">
        <v>24</v>
      </c>
      <c r="I11352" s="4" t="s">
        <v>14</v>
      </c>
      <c r="J11352" s="4" t="s">
        <v>10</v>
      </c>
    </row>
    <row r="11353" spans="1:10">
      <c r="A11353" t="n">
        <v>88326</v>
      </c>
      <c r="B11353" s="75" t="n">
        <v>55</v>
      </c>
      <c r="C11353" s="7" t="n">
        <v>61494</v>
      </c>
      <c r="D11353" s="7" t="n">
        <v>65024</v>
      </c>
      <c r="E11353" s="7" t="n">
        <v>0</v>
      </c>
      <c r="F11353" s="7" t="n">
        <v>0</v>
      </c>
      <c r="G11353" s="7" t="n">
        <v>40</v>
      </c>
      <c r="H11353" s="7" t="n">
        <v>1.20000004768372</v>
      </c>
      <c r="I11353" s="7" t="n">
        <v>1</v>
      </c>
      <c r="J11353" s="7" t="n">
        <v>0</v>
      </c>
    </row>
    <row r="11354" spans="1:10">
      <c r="A11354" t="s">
        <v>4</v>
      </c>
      <c r="B11354" s="4" t="s">
        <v>5</v>
      </c>
      <c r="C11354" s="4" t="s">
        <v>14</v>
      </c>
      <c r="D11354" s="4" t="s">
        <v>10</v>
      </c>
      <c r="E11354" s="4" t="s">
        <v>14</v>
      </c>
    </row>
    <row r="11355" spans="1:10">
      <c r="A11355" t="n">
        <v>88350</v>
      </c>
      <c r="B11355" s="14" t="n">
        <v>49</v>
      </c>
      <c r="C11355" s="7" t="n">
        <v>1</v>
      </c>
      <c r="D11355" s="7" t="n">
        <v>8000</v>
      </c>
      <c r="E11355" s="7" t="n">
        <v>0</v>
      </c>
    </row>
    <row r="11356" spans="1:10">
      <c r="A11356" t="s">
        <v>4</v>
      </c>
      <c r="B11356" s="4" t="s">
        <v>5</v>
      </c>
      <c r="C11356" s="4" t="s">
        <v>14</v>
      </c>
      <c r="D11356" s="4" t="s">
        <v>10</v>
      </c>
      <c r="E11356" s="4" t="s">
        <v>24</v>
      </c>
    </row>
    <row r="11357" spans="1:10">
      <c r="A11357" t="n">
        <v>88355</v>
      </c>
      <c r="B11357" s="37" t="n">
        <v>58</v>
      </c>
      <c r="C11357" s="7" t="n">
        <v>100</v>
      </c>
      <c r="D11357" s="7" t="n">
        <v>2000</v>
      </c>
      <c r="E11357" s="7" t="n">
        <v>1</v>
      </c>
    </row>
    <row r="11358" spans="1:10">
      <c r="A11358" t="s">
        <v>4</v>
      </c>
      <c r="B11358" s="4" t="s">
        <v>5</v>
      </c>
      <c r="C11358" s="4" t="s">
        <v>14</v>
      </c>
      <c r="D11358" s="4" t="s">
        <v>10</v>
      </c>
    </row>
    <row r="11359" spans="1:10">
      <c r="A11359" t="n">
        <v>88363</v>
      </c>
      <c r="B11359" s="37" t="n">
        <v>58</v>
      </c>
      <c r="C11359" s="7" t="n">
        <v>255</v>
      </c>
      <c r="D11359" s="7" t="n">
        <v>0</v>
      </c>
    </row>
    <row r="11360" spans="1:10">
      <c r="A11360" t="s">
        <v>4</v>
      </c>
      <c r="B11360" s="4" t="s">
        <v>5</v>
      </c>
      <c r="C11360" s="4" t="s">
        <v>14</v>
      </c>
      <c r="D11360" s="4" t="s">
        <v>10</v>
      </c>
    </row>
    <row r="11361" spans="1:10">
      <c r="A11361" t="n">
        <v>88367</v>
      </c>
      <c r="B11361" s="66" t="n">
        <v>45</v>
      </c>
      <c r="C11361" s="7" t="n">
        <v>7</v>
      </c>
      <c r="D11361" s="7" t="n">
        <v>255</v>
      </c>
    </row>
    <row r="11362" spans="1:10">
      <c r="A11362" t="s">
        <v>4</v>
      </c>
      <c r="B11362" s="4" t="s">
        <v>5</v>
      </c>
      <c r="C11362" s="4" t="s">
        <v>14</v>
      </c>
      <c r="D11362" s="4" t="s">
        <v>10</v>
      </c>
      <c r="E11362" s="4" t="s">
        <v>24</v>
      </c>
    </row>
    <row r="11363" spans="1:10">
      <c r="A11363" t="n">
        <v>88371</v>
      </c>
      <c r="B11363" s="37" t="n">
        <v>58</v>
      </c>
      <c r="C11363" s="7" t="n">
        <v>101</v>
      </c>
      <c r="D11363" s="7" t="n">
        <v>1000</v>
      </c>
      <c r="E11363" s="7" t="n">
        <v>1</v>
      </c>
    </row>
    <row r="11364" spans="1:10">
      <c r="A11364" t="s">
        <v>4</v>
      </c>
      <c r="B11364" s="4" t="s">
        <v>5</v>
      </c>
      <c r="C11364" s="4" t="s">
        <v>14</v>
      </c>
      <c r="D11364" s="4" t="s">
        <v>10</v>
      </c>
    </row>
    <row r="11365" spans="1:10">
      <c r="A11365" t="n">
        <v>88379</v>
      </c>
      <c r="B11365" s="37" t="n">
        <v>58</v>
      </c>
      <c r="C11365" s="7" t="n">
        <v>254</v>
      </c>
      <c r="D11365" s="7" t="n">
        <v>0</v>
      </c>
    </row>
    <row r="11366" spans="1:10">
      <c r="A11366" t="s">
        <v>4</v>
      </c>
      <c r="B11366" s="4" t="s">
        <v>5</v>
      </c>
      <c r="C11366" s="4" t="s">
        <v>14</v>
      </c>
      <c r="D11366" s="4" t="s">
        <v>14</v>
      </c>
      <c r="E11366" s="4" t="s">
        <v>24</v>
      </c>
      <c r="F11366" s="4" t="s">
        <v>24</v>
      </c>
      <c r="G11366" s="4" t="s">
        <v>24</v>
      </c>
      <c r="H11366" s="4" t="s">
        <v>10</v>
      </c>
    </row>
    <row r="11367" spans="1:10">
      <c r="A11367" t="n">
        <v>88383</v>
      </c>
      <c r="B11367" s="66" t="n">
        <v>45</v>
      </c>
      <c r="C11367" s="7" t="n">
        <v>2</v>
      </c>
      <c r="D11367" s="7" t="n">
        <v>3</v>
      </c>
      <c r="E11367" s="7" t="n">
        <v>43.4799995422363</v>
      </c>
      <c r="F11367" s="7" t="n">
        <v>15.4899997711182</v>
      </c>
      <c r="G11367" s="7" t="n">
        <v>49.2000007629395</v>
      </c>
      <c r="H11367" s="7" t="n">
        <v>0</v>
      </c>
    </row>
    <row r="11368" spans="1:10">
      <c r="A11368" t="s">
        <v>4</v>
      </c>
      <c r="B11368" s="4" t="s">
        <v>5</v>
      </c>
      <c r="C11368" s="4" t="s">
        <v>14</v>
      </c>
      <c r="D11368" s="4" t="s">
        <v>14</v>
      </c>
      <c r="E11368" s="4" t="s">
        <v>24</v>
      </c>
      <c r="F11368" s="4" t="s">
        <v>24</v>
      </c>
      <c r="G11368" s="4" t="s">
        <v>24</v>
      </c>
      <c r="H11368" s="4" t="s">
        <v>10</v>
      </c>
      <c r="I11368" s="4" t="s">
        <v>14</v>
      </c>
    </row>
    <row r="11369" spans="1:10">
      <c r="A11369" t="n">
        <v>88400</v>
      </c>
      <c r="B11369" s="66" t="n">
        <v>45</v>
      </c>
      <c r="C11369" s="7" t="n">
        <v>4</v>
      </c>
      <c r="D11369" s="7" t="n">
        <v>3</v>
      </c>
      <c r="E11369" s="7" t="n">
        <v>11.7700004577637</v>
      </c>
      <c r="F11369" s="7" t="n">
        <v>208.800003051758</v>
      </c>
      <c r="G11369" s="7" t="n">
        <v>0</v>
      </c>
      <c r="H11369" s="7" t="n">
        <v>0</v>
      </c>
      <c r="I11369" s="7" t="n">
        <v>0</v>
      </c>
    </row>
    <row r="11370" spans="1:10">
      <c r="A11370" t="s">
        <v>4</v>
      </c>
      <c r="B11370" s="4" t="s">
        <v>5</v>
      </c>
      <c r="C11370" s="4" t="s">
        <v>14</v>
      </c>
      <c r="D11370" s="4" t="s">
        <v>14</v>
      </c>
      <c r="E11370" s="4" t="s">
        <v>24</v>
      </c>
      <c r="F11370" s="4" t="s">
        <v>10</v>
      </c>
    </row>
    <row r="11371" spans="1:10">
      <c r="A11371" t="n">
        <v>88418</v>
      </c>
      <c r="B11371" s="66" t="n">
        <v>45</v>
      </c>
      <c r="C11371" s="7" t="n">
        <v>5</v>
      </c>
      <c r="D11371" s="7" t="n">
        <v>3</v>
      </c>
      <c r="E11371" s="7" t="n">
        <v>7.80000019073486</v>
      </c>
      <c r="F11371" s="7" t="n">
        <v>0</v>
      </c>
    </row>
    <row r="11372" spans="1:10">
      <c r="A11372" t="s">
        <v>4</v>
      </c>
      <c r="B11372" s="4" t="s">
        <v>5</v>
      </c>
      <c r="C11372" s="4" t="s">
        <v>14</v>
      </c>
      <c r="D11372" s="4" t="s">
        <v>14</v>
      </c>
      <c r="E11372" s="4" t="s">
        <v>24</v>
      </c>
      <c r="F11372" s="4" t="s">
        <v>10</v>
      </c>
    </row>
    <row r="11373" spans="1:10">
      <c r="A11373" t="n">
        <v>88427</v>
      </c>
      <c r="B11373" s="66" t="n">
        <v>45</v>
      </c>
      <c r="C11373" s="7" t="n">
        <v>11</v>
      </c>
      <c r="D11373" s="7" t="n">
        <v>3</v>
      </c>
      <c r="E11373" s="7" t="n">
        <v>45</v>
      </c>
      <c r="F11373" s="7" t="n">
        <v>0</v>
      </c>
    </row>
    <row r="11374" spans="1:10">
      <c r="A11374" t="s">
        <v>4</v>
      </c>
      <c r="B11374" s="4" t="s">
        <v>5</v>
      </c>
      <c r="C11374" s="4" t="s">
        <v>14</v>
      </c>
      <c r="D11374" s="4" t="s">
        <v>14</v>
      </c>
      <c r="E11374" s="4" t="s">
        <v>24</v>
      </c>
      <c r="F11374" s="4" t="s">
        <v>10</v>
      </c>
    </row>
    <row r="11375" spans="1:10">
      <c r="A11375" t="n">
        <v>88436</v>
      </c>
      <c r="B11375" s="66" t="n">
        <v>45</v>
      </c>
      <c r="C11375" s="7" t="n">
        <v>5</v>
      </c>
      <c r="D11375" s="7" t="n">
        <v>3</v>
      </c>
      <c r="E11375" s="7" t="n">
        <v>4.30000019073486</v>
      </c>
      <c r="F11375" s="7" t="n">
        <v>4000</v>
      </c>
    </row>
    <row r="11376" spans="1:10">
      <c r="A11376" t="s">
        <v>4</v>
      </c>
      <c r="B11376" s="4" t="s">
        <v>5</v>
      </c>
      <c r="C11376" s="4" t="s">
        <v>10</v>
      </c>
    </row>
    <row r="11377" spans="1:9">
      <c r="A11377" t="n">
        <v>88445</v>
      </c>
      <c r="B11377" s="41" t="n">
        <v>16</v>
      </c>
      <c r="C11377" s="7" t="n">
        <v>2000</v>
      </c>
    </row>
    <row r="11378" spans="1:9">
      <c r="A11378" t="s">
        <v>4</v>
      </c>
      <c r="B11378" s="4" t="s">
        <v>5</v>
      </c>
      <c r="C11378" s="4" t="s">
        <v>14</v>
      </c>
      <c r="D11378" s="4" t="s">
        <v>10</v>
      </c>
      <c r="E11378" s="4" t="s">
        <v>24</v>
      </c>
      <c r="F11378" s="4" t="s">
        <v>10</v>
      </c>
      <c r="G11378" s="4" t="s">
        <v>9</v>
      </c>
      <c r="H11378" s="4" t="s">
        <v>9</v>
      </c>
      <c r="I11378" s="4" t="s">
        <v>10</v>
      </c>
      <c r="J11378" s="4" t="s">
        <v>10</v>
      </c>
      <c r="K11378" s="4" t="s">
        <v>9</v>
      </c>
      <c r="L11378" s="4" t="s">
        <v>9</v>
      </c>
      <c r="M11378" s="4" t="s">
        <v>9</v>
      </c>
      <c r="N11378" s="4" t="s">
        <v>9</v>
      </c>
      <c r="O11378" s="4" t="s">
        <v>6</v>
      </c>
    </row>
    <row r="11379" spans="1:9">
      <c r="A11379" t="n">
        <v>88448</v>
      </c>
      <c r="B11379" s="11" t="n">
        <v>50</v>
      </c>
      <c r="C11379" s="7" t="n">
        <v>0</v>
      </c>
      <c r="D11379" s="7" t="n">
        <v>2243</v>
      </c>
      <c r="E11379" s="7" t="n">
        <v>0.400000005960464</v>
      </c>
      <c r="F11379" s="7" t="n">
        <v>2000</v>
      </c>
      <c r="G11379" s="7" t="n">
        <v>0</v>
      </c>
      <c r="H11379" s="7" t="n">
        <v>-1065353216</v>
      </c>
      <c r="I11379" s="7" t="n">
        <v>0</v>
      </c>
      <c r="J11379" s="7" t="n">
        <v>65533</v>
      </c>
      <c r="K11379" s="7" t="n">
        <v>0</v>
      </c>
      <c r="L11379" s="7" t="n">
        <v>0</v>
      </c>
      <c r="M11379" s="7" t="n">
        <v>0</v>
      </c>
      <c r="N11379" s="7" t="n">
        <v>0</v>
      </c>
      <c r="O11379" s="7" t="s">
        <v>13</v>
      </c>
    </row>
    <row r="11380" spans="1:9">
      <c r="A11380" t="s">
        <v>4</v>
      </c>
      <c r="B11380" s="4" t="s">
        <v>5</v>
      </c>
      <c r="C11380" s="4" t="s">
        <v>14</v>
      </c>
      <c r="D11380" s="4" t="s">
        <v>10</v>
      </c>
      <c r="E11380" s="4" t="s">
        <v>10</v>
      </c>
      <c r="F11380" s="4" t="s">
        <v>10</v>
      </c>
      <c r="G11380" s="4" t="s">
        <v>10</v>
      </c>
      <c r="H11380" s="4" t="s">
        <v>10</v>
      </c>
      <c r="I11380" s="4" t="s">
        <v>6</v>
      </c>
      <c r="J11380" s="4" t="s">
        <v>24</v>
      </c>
      <c r="K11380" s="4" t="s">
        <v>24</v>
      </c>
      <c r="L11380" s="4" t="s">
        <v>24</v>
      </c>
      <c r="M11380" s="4" t="s">
        <v>9</v>
      </c>
      <c r="N11380" s="4" t="s">
        <v>9</v>
      </c>
      <c r="O11380" s="4" t="s">
        <v>24</v>
      </c>
      <c r="P11380" s="4" t="s">
        <v>24</v>
      </c>
      <c r="Q11380" s="4" t="s">
        <v>24</v>
      </c>
      <c r="R11380" s="4" t="s">
        <v>24</v>
      </c>
      <c r="S11380" s="4" t="s">
        <v>14</v>
      </c>
    </row>
    <row r="11381" spans="1:9">
      <c r="A11381" t="n">
        <v>88487</v>
      </c>
      <c r="B11381" s="26" t="n">
        <v>39</v>
      </c>
      <c r="C11381" s="7" t="n">
        <v>12</v>
      </c>
      <c r="D11381" s="7" t="n">
        <v>65533</v>
      </c>
      <c r="E11381" s="7" t="n">
        <v>203</v>
      </c>
      <c r="F11381" s="7" t="n">
        <v>0</v>
      </c>
      <c r="G11381" s="7" t="n">
        <v>65533</v>
      </c>
      <c r="H11381" s="7" t="n">
        <v>0</v>
      </c>
      <c r="I11381" s="7" t="s">
        <v>13</v>
      </c>
      <c r="J11381" s="7" t="n">
        <v>77.8600006103516</v>
      </c>
      <c r="K11381" s="7" t="n">
        <v>-1.1599999666214</v>
      </c>
      <c r="L11381" s="7" t="n">
        <v>113.290000915527</v>
      </c>
      <c r="M11381" s="7" t="n">
        <v>0</v>
      </c>
      <c r="N11381" s="7" t="n">
        <v>0</v>
      </c>
      <c r="O11381" s="7" t="n">
        <v>0</v>
      </c>
      <c r="P11381" s="7" t="n">
        <v>2.5</v>
      </c>
      <c r="Q11381" s="7" t="n">
        <v>2.5</v>
      </c>
      <c r="R11381" s="7" t="n">
        <v>2.5</v>
      </c>
      <c r="S11381" s="7" t="n">
        <v>255</v>
      </c>
    </row>
    <row r="11382" spans="1:9">
      <c r="A11382" t="s">
        <v>4</v>
      </c>
      <c r="B11382" s="4" t="s">
        <v>5</v>
      </c>
      <c r="C11382" s="4" t="s">
        <v>10</v>
      </c>
    </row>
    <row r="11383" spans="1:9">
      <c r="A11383" t="n">
        <v>88537</v>
      </c>
      <c r="B11383" s="41" t="n">
        <v>16</v>
      </c>
      <c r="C11383" s="7" t="n">
        <v>2000</v>
      </c>
    </row>
    <row r="11384" spans="1:9">
      <c r="A11384" t="s">
        <v>4</v>
      </c>
      <c r="B11384" s="4" t="s">
        <v>5</v>
      </c>
      <c r="C11384" s="4" t="s">
        <v>14</v>
      </c>
      <c r="D11384" s="4" t="s">
        <v>10</v>
      </c>
      <c r="E11384" s="4" t="s">
        <v>24</v>
      </c>
    </row>
    <row r="11385" spans="1:9">
      <c r="A11385" t="n">
        <v>88540</v>
      </c>
      <c r="B11385" s="37" t="n">
        <v>58</v>
      </c>
      <c r="C11385" s="7" t="n">
        <v>101</v>
      </c>
      <c r="D11385" s="7" t="n">
        <v>800</v>
      </c>
      <c r="E11385" s="7" t="n">
        <v>1</v>
      </c>
    </row>
    <row r="11386" spans="1:9">
      <c r="A11386" t="s">
        <v>4</v>
      </c>
      <c r="B11386" s="4" t="s">
        <v>5</v>
      </c>
      <c r="C11386" s="4" t="s">
        <v>14</v>
      </c>
      <c r="D11386" s="4" t="s">
        <v>10</v>
      </c>
    </row>
    <row r="11387" spans="1:9">
      <c r="A11387" t="n">
        <v>88548</v>
      </c>
      <c r="B11387" s="37" t="n">
        <v>58</v>
      </c>
      <c r="C11387" s="7" t="n">
        <v>254</v>
      </c>
      <c r="D11387" s="7" t="n">
        <v>0</v>
      </c>
    </row>
    <row r="11388" spans="1:9">
      <c r="A11388" t="s">
        <v>4</v>
      </c>
      <c r="B11388" s="4" t="s">
        <v>5</v>
      </c>
      <c r="C11388" s="4" t="s">
        <v>14</v>
      </c>
    </row>
    <row r="11389" spans="1:9">
      <c r="A11389" t="n">
        <v>88552</v>
      </c>
      <c r="B11389" s="66" t="n">
        <v>45</v>
      </c>
      <c r="C11389" s="7" t="n">
        <v>0</v>
      </c>
    </row>
    <row r="11390" spans="1:9">
      <c r="A11390" t="s">
        <v>4</v>
      </c>
      <c r="B11390" s="4" t="s">
        <v>5</v>
      </c>
      <c r="C11390" s="4" t="s">
        <v>14</v>
      </c>
      <c r="D11390" s="4" t="s">
        <v>14</v>
      </c>
      <c r="E11390" s="4" t="s">
        <v>24</v>
      </c>
      <c r="F11390" s="4" t="s">
        <v>24</v>
      </c>
      <c r="G11390" s="4" t="s">
        <v>24</v>
      </c>
      <c r="H11390" s="4" t="s">
        <v>10</v>
      </c>
    </row>
    <row r="11391" spans="1:9">
      <c r="A11391" t="n">
        <v>88554</v>
      </c>
      <c r="B11391" s="66" t="n">
        <v>45</v>
      </c>
      <c r="C11391" s="7" t="n">
        <v>2</v>
      </c>
      <c r="D11391" s="7" t="n">
        <v>3</v>
      </c>
      <c r="E11391" s="7" t="n">
        <v>65.5</v>
      </c>
      <c r="F11391" s="7" t="n">
        <v>12.0500001907349</v>
      </c>
      <c r="G11391" s="7" t="n">
        <v>90.9899978637695</v>
      </c>
      <c r="H11391" s="7" t="n">
        <v>0</v>
      </c>
    </row>
    <row r="11392" spans="1:9">
      <c r="A11392" t="s">
        <v>4</v>
      </c>
      <c r="B11392" s="4" t="s">
        <v>5</v>
      </c>
      <c r="C11392" s="4" t="s">
        <v>14</v>
      </c>
      <c r="D11392" s="4" t="s">
        <v>14</v>
      </c>
      <c r="E11392" s="4" t="s">
        <v>24</v>
      </c>
      <c r="F11392" s="4" t="s">
        <v>24</v>
      </c>
      <c r="G11392" s="4" t="s">
        <v>24</v>
      </c>
      <c r="H11392" s="4" t="s">
        <v>10</v>
      </c>
      <c r="I11392" s="4" t="s">
        <v>14</v>
      </c>
    </row>
    <row r="11393" spans="1:19">
      <c r="A11393" t="n">
        <v>88571</v>
      </c>
      <c r="B11393" s="66" t="n">
        <v>45</v>
      </c>
      <c r="C11393" s="7" t="n">
        <v>4</v>
      </c>
      <c r="D11393" s="7" t="n">
        <v>3</v>
      </c>
      <c r="E11393" s="7" t="n">
        <v>11.7700004577637</v>
      </c>
      <c r="F11393" s="7" t="n">
        <v>208.800003051758</v>
      </c>
      <c r="G11393" s="7" t="n">
        <v>0</v>
      </c>
      <c r="H11393" s="7" t="n">
        <v>0</v>
      </c>
      <c r="I11393" s="7" t="n">
        <v>0</v>
      </c>
    </row>
    <row r="11394" spans="1:19">
      <c r="A11394" t="s">
        <v>4</v>
      </c>
      <c r="B11394" s="4" t="s">
        <v>5</v>
      </c>
      <c r="C11394" s="4" t="s">
        <v>14</v>
      </c>
      <c r="D11394" s="4" t="s">
        <v>14</v>
      </c>
      <c r="E11394" s="4" t="s">
        <v>24</v>
      </c>
      <c r="F11394" s="4" t="s">
        <v>10</v>
      </c>
    </row>
    <row r="11395" spans="1:19">
      <c r="A11395" t="n">
        <v>88589</v>
      </c>
      <c r="B11395" s="66" t="n">
        <v>45</v>
      </c>
      <c r="C11395" s="7" t="n">
        <v>5</v>
      </c>
      <c r="D11395" s="7" t="n">
        <v>3</v>
      </c>
      <c r="E11395" s="7" t="n">
        <v>8</v>
      </c>
      <c r="F11395" s="7" t="n">
        <v>0</v>
      </c>
    </row>
    <row r="11396" spans="1:19">
      <c r="A11396" t="s">
        <v>4</v>
      </c>
      <c r="B11396" s="4" t="s">
        <v>5</v>
      </c>
      <c r="C11396" s="4" t="s">
        <v>14</v>
      </c>
      <c r="D11396" s="4" t="s">
        <v>14</v>
      </c>
      <c r="E11396" s="4" t="s">
        <v>24</v>
      </c>
      <c r="F11396" s="4" t="s">
        <v>10</v>
      </c>
    </row>
    <row r="11397" spans="1:19">
      <c r="A11397" t="n">
        <v>88598</v>
      </c>
      <c r="B11397" s="66" t="n">
        <v>45</v>
      </c>
      <c r="C11397" s="7" t="n">
        <v>11</v>
      </c>
      <c r="D11397" s="7" t="n">
        <v>3</v>
      </c>
      <c r="E11397" s="7" t="n">
        <v>45</v>
      </c>
      <c r="F11397" s="7" t="n">
        <v>0</v>
      </c>
    </row>
    <row r="11398" spans="1:19">
      <c r="A11398" t="s">
        <v>4</v>
      </c>
      <c r="B11398" s="4" t="s">
        <v>5</v>
      </c>
      <c r="C11398" s="4" t="s">
        <v>14</v>
      </c>
      <c r="D11398" s="4" t="s">
        <v>24</v>
      </c>
      <c r="E11398" s="4" t="s">
        <v>24</v>
      </c>
      <c r="F11398" s="4" t="s">
        <v>24</v>
      </c>
    </row>
    <row r="11399" spans="1:19">
      <c r="A11399" t="n">
        <v>88607</v>
      </c>
      <c r="B11399" s="66" t="n">
        <v>45</v>
      </c>
      <c r="C11399" s="7" t="n">
        <v>9</v>
      </c>
      <c r="D11399" s="7" t="n">
        <v>0.0500000007450581</v>
      </c>
      <c r="E11399" s="7" t="n">
        <v>0.0500000007450581</v>
      </c>
      <c r="F11399" s="7" t="n">
        <v>3</v>
      </c>
    </row>
    <row r="11400" spans="1:19">
      <c r="A11400" t="s">
        <v>4</v>
      </c>
      <c r="B11400" s="4" t="s">
        <v>5</v>
      </c>
      <c r="C11400" s="4" t="s">
        <v>14</v>
      </c>
      <c r="D11400" s="4" t="s">
        <v>14</v>
      </c>
      <c r="E11400" s="4" t="s">
        <v>24</v>
      </c>
      <c r="F11400" s="4" t="s">
        <v>10</v>
      </c>
    </row>
    <row r="11401" spans="1:19">
      <c r="A11401" t="n">
        <v>88621</v>
      </c>
      <c r="B11401" s="66" t="n">
        <v>45</v>
      </c>
      <c r="C11401" s="7" t="n">
        <v>5</v>
      </c>
      <c r="D11401" s="7" t="n">
        <v>3</v>
      </c>
      <c r="E11401" s="7" t="n">
        <v>5</v>
      </c>
      <c r="F11401" s="7" t="n">
        <v>3000</v>
      </c>
    </row>
    <row r="11402" spans="1:19">
      <c r="A11402" t="s">
        <v>4</v>
      </c>
      <c r="B11402" s="4" t="s">
        <v>5</v>
      </c>
      <c r="C11402" s="4" t="s">
        <v>14</v>
      </c>
      <c r="D11402" s="4" t="s">
        <v>10</v>
      </c>
      <c r="E11402" s="4" t="s">
        <v>10</v>
      </c>
    </row>
    <row r="11403" spans="1:19">
      <c r="A11403" t="n">
        <v>88630</v>
      </c>
      <c r="B11403" s="11" t="n">
        <v>50</v>
      </c>
      <c r="C11403" s="7" t="n">
        <v>1</v>
      </c>
      <c r="D11403" s="7" t="n">
        <v>2243</v>
      </c>
      <c r="E11403" s="7" t="n">
        <v>4000</v>
      </c>
    </row>
    <row r="11404" spans="1:19">
      <c r="A11404" t="s">
        <v>4</v>
      </c>
      <c r="B11404" s="4" t="s">
        <v>5</v>
      </c>
      <c r="C11404" s="4" t="s">
        <v>10</v>
      </c>
    </row>
    <row r="11405" spans="1:19">
      <c r="A11405" t="n">
        <v>88636</v>
      </c>
      <c r="B11405" s="41" t="n">
        <v>16</v>
      </c>
      <c r="C11405" s="7" t="n">
        <v>2000</v>
      </c>
    </row>
    <row r="11406" spans="1:19">
      <c r="A11406" t="s">
        <v>4</v>
      </c>
      <c r="B11406" s="4" t="s">
        <v>5</v>
      </c>
      <c r="C11406" s="4" t="s">
        <v>14</v>
      </c>
      <c r="D11406" s="4" t="s">
        <v>10</v>
      </c>
      <c r="E11406" s="4" t="s">
        <v>10</v>
      </c>
    </row>
    <row r="11407" spans="1:19">
      <c r="A11407" t="n">
        <v>88639</v>
      </c>
      <c r="B11407" s="11" t="n">
        <v>50</v>
      </c>
      <c r="C11407" s="7" t="n">
        <v>1</v>
      </c>
      <c r="D11407" s="7" t="n">
        <v>8060</v>
      </c>
      <c r="E11407" s="7" t="n">
        <v>1000</v>
      </c>
    </row>
    <row r="11408" spans="1:19">
      <c r="A11408" t="s">
        <v>4</v>
      </c>
      <c r="B11408" s="4" t="s">
        <v>5</v>
      </c>
      <c r="C11408" s="4" t="s">
        <v>14</v>
      </c>
      <c r="D11408" s="4" t="s">
        <v>10</v>
      </c>
      <c r="E11408" s="4" t="s">
        <v>24</v>
      </c>
    </row>
    <row r="11409" spans="1:9">
      <c r="A11409" t="n">
        <v>88645</v>
      </c>
      <c r="B11409" s="37" t="n">
        <v>58</v>
      </c>
      <c r="C11409" s="7" t="n">
        <v>0</v>
      </c>
      <c r="D11409" s="7" t="n">
        <v>1000</v>
      </c>
      <c r="E11409" s="7" t="n">
        <v>1</v>
      </c>
    </row>
    <row r="11410" spans="1:9">
      <c r="A11410" t="s">
        <v>4</v>
      </c>
      <c r="B11410" s="4" t="s">
        <v>5</v>
      </c>
      <c r="C11410" s="4" t="s">
        <v>14</v>
      </c>
      <c r="D11410" s="4" t="s">
        <v>10</v>
      </c>
    </row>
    <row r="11411" spans="1:9">
      <c r="A11411" t="n">
        <v>88653</v>
      </c>
      <c r="B11411" s="37" t="n">
        <v>58</v>
      </c>
      <c r="C11411" s="7" t="n">
        <v>255</v>
      </c>
      <c r="D11411" s="7" t="n">
        <v>0</v>
      </c>
    </row>
    <row r="11412" spans="1:9">
      <c r="A11412" t="s">
        <v>4</v>
      </c>
      <c r="B11412" s="4" t="s">
        <v>5</v>
      </c>
      <c r="C11412" s="4" t="s">
        <v>10</v>
      </c>
    </row>
    <row r="11413" spans="1:9">
      <c r="A11413" t="n">
        <v>88657</v>
      </c>
      <c r="B11413" s="41" t="n">
        <v>16</v>
      </c>
      <c r="C11413" s="7" t="n">
        <v>2000</v>
      </c>
    </row>
    <row r="11414" spans="1:9">
      <c r="A11414" t="s">
        <v>4</v>
      </c>
      <c r="B11414" s="4" t="s">
        <v>5</v>
      </c>
      <c r="C11414" s="4" t="s">
        <v>10</v>
      </c>
      <c r="D11414" s="4" t="s">
        <v>14</v>
      </c>
    </row>
    <row r="11415" spans="1:9">
      <c r="A11415" t="n">
        <v>88660</v>
      </c>
      <c r="B11415" s="76" t="n">
        <v>56</v>
      </c>
      <c r="C11415" s="7" t="n">
        <v>0</v>
      </c>
      <c r="D11415" s="7" t="n">
        <v>1</v>
      </c>
    </row>
    <row r="11416" spans="1:9">
      <c r="A11416" t="s">
        <v>4</v>
      </c>
      <c r="B11416" s="4" t="s">
        <v>5</v>
      </c>
      <c r="C11416" s="4" t="s">
        <v>10</v>
      </c>
      <c r="D11416" s="4" t="s">
        <v>14</v>
      </c>
    </row>
    <row r="11417" spans="1:9">
      <c r="A11417" t="n">
        <v>88664</v>
      </c>
      <c r="B11417" s="76" t="n">
        <v>56</v>
      </c>
      <c r="C11417" s="7" t="n">
        <v>5655</v>
      </c>
      <c r="D11417" s="7" t="n">
        <v>1</v>
      </c>
    </row>
    <row r="11418" spans="1:9">
      <c r="A11418" t="s">
        <v>4</v>
      </c>
      <c r="B11418" s="4" t="s">
        <v>5</v>
      </c>
      <c r="C11418" s="4" t="s">
        <v>10</v>
      </c>
      <c r="D11418" s="4" t="s">
        <v>14</v>
      </c>
    </row>
    <row r="11419" spans="1:9">
      <c r="A11419" t="n">
        <v>88668</v>
      </c>
      <c r="B11419" s="76" t="n">
        <v>56</v>
      </c>
      <c r="C11419" s="7" t="n">
        <v>8</v>
      </c>
      <c r="D11419" s="7" t="n">
        <v>1</v>
      </c>
    </row>
    <row r="11420" spans="1:9">
      <c r="A11420" t="s">
        <v>4</v>
      </c>
      <c r="B11420" s="4" t="s">
        <v>5</v>
      </c>
      <c r="C11420" s="4" t="s">
        <v>10</v>
      </c>
      <c r="D11420" s="4" t="s">
        <v>14</v>
      </c>
    </row>
    <row r="11421" spans="1:9">
      <c r="A11421" t="n">
        <v>88672</v>
      </c>
      <c r="B11421" s="76" t="n">
        <v>56</v>
      </c>
      <c r="C11421" s="7" t="n">
        <v>61491</v>
      </c>
      <c r="D11421" s="7" t="n">
        <v>1</v>
      </c>
    </row>
    <row r="11422" spans="1:9">
      <c r="A11422" t="s">
        <v>4</v>
      </c>
      <c r="B11422" s="4" t="s">
        <v>5</v>
      </c>
      <c r="C11422" s="4" t="s">
        <v>10</v>
      </c>
      <c r="D11422" s="4" t="s">
        <v>14</v>
      </c>
    </row>
    <row r="11423" spans="1:9">
      <c r="A11423" t="n">
        <v>88676</v>
      </c>
      <c r="B11423" s="76" t="n">
        <v>56</v>
      </c>
      <c r="C11423" s="7" t="n">
        <v>61492</v>
      </c>
      <c r="D11423" s="7" t="n">
        <v>1</v>
      </c>
    </row>
    <row r="11424" spans="1:9">
      <c r="A11424" t="s">
        <v>4</v>
      </c>
      <c r="B11424" s="4" t="s">
        <v>5</v>
      </c>
      <c r="C11424" s="4" t="s">
        <v>10</v>
      </c>
      <c r="D11424" s="4" t="s">
        <v>14</v>
      </c>
    </row>
    <row r="11425" spans="1:5">
      <c r="A11425" t="n">
        <v>88680</v>
      </c>
      <c r="B11425" s="76" t="n">
        <v>56</v>
      </c>
      <c r="C11425" s="7" t="n">
        <v>61493</v>
      </c>
      <c r="D11425" s="7" t="n">
        <v>1</v>
      </c>
    </row>
    <row r="11426" spans="1:5">
      <c r="A11426" t="s">
        <v>4</v>
      </c>
      <c r="B11426" s="4" t="s">
        <v>5</v>
      </c>
      <c r="C11426" s="4" t="s">
        <v>10</v>
      </c>
      <c r="D11426" s="4" t="s">
        <v>14</v>
      </c>
    </row>
    <row r="11427" spans="1:5">
      <c r="A11427" t="n">
        <v>88684</v>
      </c>
      <c r="B11427" s="76" t="n">
        <v>56</v>
      </c>
      <c r="C11427" s="7" t="n">
        <v>61494</v>
      </c>
      <c r="D11427" s="7" t="n">
        <v>1</v>
      </c>
    </row>
    <row r="11428" spans="1:5">
      <c r="A11428" t="s">
        <v>4</v>
      </c>
      <c r="B11428" s="4" t="s">
        <v>5</v>
      </c>
      <c r="C11428" s="4" t="s">
        <v>14</v>
      </c>
      <c r="D11428" s="4" t="s">
        <v>10</v>
      </c>
      <c r="E11428" s="4" t="s">
        <v>14</v>
      </c>
    </row>
    <row r="11429" spans="1:5">
      <c r="A11429" t="n">
        <v>88688</v>
      </c>
      <c r="B11429" s="26" t="n">
        <v>39</v>
      </c>
      <c r="C11429" s="7" t="n">
        <v>11</v>
      </c>
      <c r="D11429" s="7" t="n">
        <v>65533</v>
      </c>
      <c r="E11429" s="7" t="n">
        <v>203</v>
      </c>
    </row>
    <row r="11430" spans="1:5">
      <c r="A11430" t="s">
        <v>4</v>
      </c>
      <c r="B11430" s="4" t="s">
        <v>5</v>
      </c>
      <c r="C11430" s="4" t="s">
        <v>14</v>
      </c>
      <c r="D11430" s="4" t="s">
        <v>10</v>
      </c>
      <c r="E11430" s="4" t="s">
        <v>14</v>
      </c>
    </row>
    <row r="11431" spans="1:5">
      <c r="A11431" t="n">
        <v>88693</v>
      </c>
      <c r="B11431" s="59" t="n">
        <v>36</v>
      </c>
      <c r="C11431" s="7" t="n">
        <v>9</v>
      </c>
      <c r="D11431" s="7" t="n">
        <v>0</v>
      </c>
      <c r="E11431" s="7" t="n">
        <v>0</v>
      </c>
    </row>
    <row r="11432" spans="1:5">
      <c r="A11432" t="s">
        <v>4</v>
      </c>
      <c r="B11432" s="4" t="s">
        <v>5</v>
      </c>
      <c r="C11432" s="4" t="s">
        <v>14</v>
      </c>
      <c r="D11432" s="4" t="s">
        <v>10</v>
      </c>
      <c r="E11432" s="4" t="s">
        <v>14</v>
      </c>
    </row>
    <row r="11433" spans="1:5">
      <c r="A11433" t="n">
        <v>88698</v>
      </c>
      <c r="B11433" s="59" t="n">
        <v>36</v>
      </c>
      <c r="C11433" s="7" t="n">
        <v>9</v>
      </c>
      <c r="D11433" s="7" t="n">
        <v>5655</v>
      </c>
      <c r="E11433" s="7" t="n">
        <v>0</v>
      </c>
    </row>
    <row r="11434" spans="1:5">
      <c r="A11434" t="s">
        <v>4</v>
      </c>
      <c r="B11434" s="4" t="s">
        <v>5</v>
      </c>
      <c r="C11434" s="4" t="s">
        <v>14</v>
      </c>
      <c r="D11434" s="4" t="s">
        <v>10</v>
      </c>
      <c r="E11434" s="4" t="s">
        <v>14</v>
      </c>
    </row>
    <row r="11435" spans="1:5">
      <c r="A11435" t="n">
        <v>88703</v>
      </c>
      <c r="B11435" s="59" t="n">
        <v>36</v>
      </c>
      <c r="C11435" s="7" t="n">
        <v>9</v>
      </c>
      <c r="D11435" s="7" t="n">
        <v>8</v>
      </c>
      <c r="E11435" s="7" t="n">
        <v>0</v>
      </c>
    </row>
    <row r="11436" spans="1:5">
      <c r="A11436" t="s">
        <v>4</v>
      </c>
      <c r="B11436" s="4" t="s">
        <v>5</v>
      </c>
      <c r="C11436" s="4" t="s">
        <v>14</v>
      </c>
      <c r="D11436" s="34" t="s">
        <v>52</v>
      </c>
      <c r="E11436" s="4" t="s">
        <v>5</v>
      </c>
      <c r="F11436" s="4" t="s">
        <v>14</v>
      </c>
      <c r="G11436" s="4" t="s">
        <v>10</v>
      </c>
      <c r="H11436" s="34" t="s">
        <v>53</v>
      </c>
      <c r="I11436" s="4" t="s">
        <v>14</v>
      </c>
      <c r="J11436" s="4" t="s">
        <v>25</v>
      </c>
    </row>
    <row r="11437" spans="1:5">
      <c r="A11437" t="n">
        <v>88708</v>
      </c>
      <c r="B11437" s="12" t="n">
        <v>5</v>
      </c>
      <c r="C11437" s="7" t="n">
        <v>28</v>
      </c>
      <c r="D11437" s="34" t="s">
        <v>3</v>
      </c>
      <c r="E11437" s="35" t="n">
        <v>64</v>
      </c>
      <c r="F11437" s="7" t="n">
        <v>5</v>
      </c>
      <c r="G11437" s="7" t="n">
        <v>2</v>
      </c>
      <c r="H11437" s="34" t="s">
        <v>3</v>
      </c>
      <c r="I11437" s="7" t="n">
        <v>1</v>
      </c>
      <c r="J11437" s="13" t="n">
        <f t="normal" ca="1">A11441</f>
        <v>0</v>
      </c>
    </row>
    <row r="11438" spans="1:5">
      <c r="A11438" t="s">
        <v>4</v>
      </c>
      <c r="B11438" s="4" t="s">
        <v>5</v>
      </c>
      <c r="C11438" s="4" t="s">
        <v>14</v>
      </c>
      <c r="D11438" s="4" t="s">
        <v>10</v>
      </c>
      <c r="E11438" s="4" t="s">
        <v>14</v>
      </c>
    </row>
    <row r="11439" spans="1:5">
      <c r="A11439" t="n">
        <v>88719</v>
      </c>
      <c r="B11439" s="59" t="n">
        <v>36</v>
      </c>
      <c r="C11439" s="7" t="n">
        <v>9</v>
      </c>
      <c r="D11439" s="7" t="n">
        <v>2</v>
      </c>
      <c r="E11439" s="7" t="n">
        <v>0</v>
      </c>
    </row>
    <row r="11440" spans="1:5">
      <c r="A11440" t="s">
        <v>4</v>
      </c>
      <c r="B11440" s="4" t="s">
        <v>5</v>
      </c>
      <c r="C11440" s="4" t="s">
        <v>10</v>
      </c>
      <c r="D11440" s="4" t="s">
        <v>9</v>
      </c>
    </row>
    <row r="11441" spans="1:10">
      <c r="A11441" t="n">
        <v>88724</v>
      </c>
      <c r="B11441" s="79" t="n">
        <v>44</v>
      </c>
      <c r="C11441" s="7" t="n">
        <v>5655</v>
      </c>
      <c r="D11441" s="7" t="n">
        <v>8</v>
      </c>
    </row>
    <row r="11442" spans="1:10">
      <c r="A11442" t="s">
        <v>4</v>
      </c>
      <c r="B11442" s="4" t="s">
        <v>5</v>
      </c>
      <c r="C11442" s="4" t="s">
        <v>10</v>
      </c>
      <c r="D11442" s="4" t="s">
        <v>9</v>
      </c>
    </row>
    <row r="11443" spans="1:10">
      <c r="A11443" t="n">
        <v>88731</v>
      </c>
      <c r="B11443" s="79" t="n">
        <v>44</v>
      </c>
      <c r="C11443" s="7" t="n">
        <v>8</v>
      </c>
      <c r="D11443" s="7" t="n">
        <v>8</v>
      </c>
    </row>
    <row r="11444" spans="1:10">
      <c r="A11444" t="s">
        <v>4</v>
      </c>
      <c r="B11444" s="4" t="s">
        <v>5</v>
      </c>
      <c r="C11444" s="4" t="s">
        <v>14</v>
      </c>
      <c r="D11444" s="4" t="s">
        <v>10</v>
      </c>
    </row>
    <row r="11445" spans="1:10">
      <c r="A11445" t="n">
        <v>88738</v>
      </c>
      <c r="B11445" s="10" t="n">
        <v>162</v>
      </c>
      <c r="C11445" s="7" t="n">
        <v>1</v>
      </c>
      <c r="D11445" s="7" t="n">
        <v>0</v>
      </c>
    </row>
    <row r="11446" spans="1:10">
      <c r="A11446" t="s">
        <v>4</v>
      </c>
      <c r="B11446" s="4" t="s">
        <v>5</v>
      </c>
    </row>
    <row r="11447" spans="1:10">
      <c r="A11447" t="n">
        <v>88742</v>
      </c>
      <c r="B11447" s="5" t="n">
        <v>1</v>
      </c>
    </row>
    <row r="11448" spans="1:10" s="3" customFormat="1" customHeight="0">
      <c r="A11448" s="3" t="s">
        <v>2</v>
      </c>
      <c r="B11448" s="3" t="s">
        <v>739</v>
      </c>
    </row>
    <row r="11449" spans="1:10">
      <c r="A11449" t="s">
        <v>4</v>
      </c>
      <c r="B11449" s="4" t="s">
        <v>5</v>
      </c>
      <c r="C11449" s="4" t="s">
        <v>14</v>
      </c>
      <c r="D11449" s="4" t="s">
        <v>10</v>
      </c>
    </row>
    <row r="11450" spans="1:10">
      <c r="A11450" t="n">
        <v>88744</v>
      </c>
      <c r="B11450" s="29" t="n">
        <v>22</v>
      </c>
      <c r="C11450" s="7" t="n">
        <v>0</v>
      </c>
      <c r="D11450" s="7" t="n">
        <v>0</v>
      </c>
    </row>
    <row r="11451" spans="1:10">
      <c r="A11451" t="s">
        <v>4</v>
      </c>
      <c r="B11451" s="4" t="s">
        <v>5</v>
      </c>
      <c r="C11451" s="4" t="s">
        <v>14</v>
      </c>
      <c r="D11451" s="4" t="s">
        <v>10</v>
      </c>
      <c r="E11451" s="4" t="s">
        <v>24</v>
      </c>
    </row>
    <row r="11452" spans="1:10">
      <c r="A11452" t="n">
        <v>88748</v>
      </c>
      <c r="B11452" s="37" t="n">
        <v>58</v>
      </c>
      <c r="C11452" s="7" t="n">
        <v>0</v>
      </c>
      <c r="D11452" s="7" t="n">
        <v>300</v>
      </c>
      <c r="E11452" s="7" t="n">
        <v>1</v>
      </c>
    </row>
    <row r="11453" spans="1:10">
      <c r="A11453" t="s">
        <v>4</v>
      </c>
      <c r="B11453" s="4" t="s">
        <v>5</v>
      </c>
      <c r="C11453" s="4" t="s">
        <v>14</v>
      </c>
      <c r="D11453" s="4" t="s">
        <v>10</v>
      </c>
    </row>
    <row r="11454" spans="1:10">
      <c r="A11454" t="n">
        <v>88756</v>
      </c>
      <c r="B11454" s="37" t="n">
        <v>58</v>
      </c>
      <c r="C11454" s="7" t="n">
        <v>255</v>
      </c>
      <c r="D11454" s="7" t="n">
        <v>0</v>
      </c>
    </row>
    <row r="11455" spans="1:10">
      <c r="A11455" t="s">
        <v>4</v>
      </c>
      <c r="B11455" s="4" t="s">
        <v>5</v>
      </c>
      <c r="C11455" s="4" t="s">
        <v>14</v>
      </c>
      <c r="D11455" s="4" t="s">
        <v>10</v>
      </c>
    </row>
    <row r="11456" spans="1:10">
      <c r="A11456" t="n">
        <v>88760</v>
      </c>
      <c r="B11456" s="37" t="n">
        <v>58</v>
      </c>
      <c r="C11456" s="7" t="n">
        <v>5</v>
      </c>
      <c r="D11456" s="7" t="n">
        <v>300</v>
      </c>
    </row>
    <row r="11457" spans="1:5">
      <c r="A11457" t="s">
        <v>4</v>
      </c>
      <c r="B11457" s="4" t="s">
        <v>5</v>
      </c>
      <c r="C11457" s="4" t="s">
        <v>24</v>
      </c>
      <c r="D11457" s="4" t="s">
        <v>10</v>
      </c>
    </row>
    <row r="11458" spans="1:5">
      <c r="A11458" t="n">
        <v>88764</v>
      </c>
      <c r="B11458" s="62" t="n">
        <v>103</v>
      </c>
      <c r="C11458" s="7" t="n">
        <v>0</v>
      </c>
      <c r="D11458" s="7" t="n">
        <v>300</v>
      </c>
    </row>
    <row r="11459" spans="1:5">
      <c r="A11459" t="s">
        <v>4</v>
      </c>
      <c r="B11459" s="4" t="s">
        <v>5</v>
      </c>
      <c r="C11459" s="4" t="s">
        <v>14</v>
      </c>
    </row>
    <row r="11460" spans="1:5">
      <c r="A11460" t="n">
        <v>88771</v>
      </c>
      <c r="B11460" s="35" t="n">
        <v>64</v>
      </c>
      <c r="C11460" s="7" t="n">
        <v>7</v>
      </c>
    </row>
    <row r="11461" spans="1:5">
      <c r="A11461" t="s">
        <v>4</v>
      </c>
      <c r="B11461" s="4" t="s">
        <v>5</v>
      </c>
      <c r="C11461" s="4" t="s">
        <v>14</v>
      </c>
      <c r="D11461" s="4" t="s">
        <v>10</v>
      </c>
    </row>
    <row r="11462" spans="1:5">
      <c r="A11462" t="n">
        <v>88773</v>
      </c>
      <c r="B11462" s="63" t="n">
        <v>72</v>
      </c>
      <c r="C11462" s="7" t="n">
        <v>5</v>
      </c>
      <c r="D11462" s="7" t="n">
        <v>0</v>
      </c>
    </row>
    <row r="11463" spans="1:5">
      <c r="A11463" t="s">
        <v>4</v>
      </c>
      <c r="B11463" s="4" t="s">
        <v>5</v>
      </c>
      <c r="C11463" s="4" t="s">
        <v>14</v>
      </c>
      <c r="D11463" s="4" t="s">
        <v>6</v>
      </c>
    </row>
    <row r="11464" spans="1:5">
      <c r="A11464" t="n">
        <v>88777</v>
      </c>
      <c r="B11464" s="9" t="n">
        <v>2</v>
      </c>
      <c r="C11464" s="7" t="n">
        <v>10</v>
      </c>
      <c r="D11464" s="7" t="s">
        <v>680</v>
      </c>
    </row>
    <row r="11465" spans="1:5">
      <c r="A11465" t="s">
        <v>4</v>
      </c>
      <c r="B11465" s="4" t="s">
        <v>5</v>
      </c>
      <c r="C11465" s="4" t="s">
        <v>10</v>
      </c>
    </row>
    <row r="11466" spans="1:5">
      <c r="A11466" t="n">
        <v>88798</v>
      </c>
      <c r="B11466" s="93" t="n">
        <v>143</v>
      </c>
      <c r="C11466" s="7" t="n">
        <v>50</v>
      </c>
    </row>
    <row r="11467" spans="1:5">
      <c r="A11467" t="s">
        <v>4</v>
      </c>
      <c r="B11467" s="4" t="s">
        <v>5</v>
      </c>
      <c r="C11467" s="4" t="s">
        <v>14</v>
      </c>
      <c r="D11467" s="4" t="s">
        <v>10</v>
      </c>
      <c r="E11467" s="4" t="s">
        <v>10</v>
      </c>
      <c r="F11467" s="4" t="s">
        <v>10</v>
      </c>
      <c r="G11467" s="4" t="s">
        <v>10</v>
      </c>
      <c r="H11467" s="4" t="s">
        <v>10</v>
      </c>
      <c r="I11467" s="4" t="s">
        <v>10</v>
      </c>
      <c r="J11467" s="4" t="s">
        <v>10</v>
      </c>
      <c r="K11467" s="4" t="s">
        <v>10</v>
      </c>
      <c r="L11467" s="4" t="s">
        <v>10</v>
      </c>
      <c r="M11467" s="4" t="s">
        <v>10</v>
      </c>
      <c r="N11467" s="4" t="s">
        <v>9</v>
      </c>
      <c r="O11467" s="4" t="s">
        <v>9</v>
      </c>
      <c r="P11467" s="4" t="s">
        <v>9</v>
      </c>
      <c r="Q11467" s="4" t="s">
        <v>9</v>
      </c>
      <c r="R11467" s="4" t="s">
        <v>14</v>
      </c>
      <c r="S11467" s="4" t="s">
        <v>6</v>
      </c>
    </row>
    <row r="11468" spans="1:5">
      <c r="A11468" t="n">
        <v>88801</v>
      </c>
      <c r="B11468" s="64" t="n">
        <v>75</v>
      </c>
      <c r="C11468" s="7" t="n">
        <v>0</v>
      </c>
      <c r="D11468" s="7" t="n">
        <v>0</v>
      </c>
      <c r="E11468" s="7" t="n">
        <v>0</v>
      </c>
      <c r="F11468" s="7" t="n">
        <v>1024</v>
      </c>
      <c r="G11468" s="7" t="n">
        <v>720</v>
      </c>
      <c r="H11468" s="7" t="n">
        <v>226</v>
      </c>
      <c r="I11468" s="7" t="n">
        <v>40</v>
      </c>
      <c r="J11468" s="7" t="n">
        <v>0</v>
      </c>
      <c r="K11468" s="7" t="n">
        <v>0</v>
      </c>
      <c r="L11468" s="7" t="n">
        <v>1024</v>
      </c>
      <c r="M11468" s="7" t="n">
        <v>720</v>
      </c>
      <c r="N11468" s="7" t="n">
        <v>1065353216</v>
      </c>
      <c r="O11468" s="7" t="n">
        <v>1065353216</v>
      </c>
      <c r="P11468" s="7" t="n">
        <v>1065353216</v>
      </c>
      <c r="Q11468" s="7" t="n">
        <v>0</v>
      </c>
      <c r="R11468" s="7" t="n">
        <v>1</v>
      </c>
      <c r="S11468" s="7" t="s">
        <v>740</v>
      </c>
    </row>
    <row r="11469" spans="1:5">
      <c r="A11469" t="s">
        <v>4</v>
      </c>
      <c r="B11469" s="4" t="s">
        <v>5</v>
      </c>
      <c r="C11469" s="4" t="s">
        <v>10</v>
      </c>
      <c r="D11469" s="4" t="s">
        <v>14</v>
      </c>
      <c r="E11469" s="4" t="s">
        <v>14</v>
      </c>
      <c r="F11469" s="4" t="s">
        <v>6</v>
      </c>
    </row>
    <row r="11470" spans="1:5">
      <c r="A11470" t="n">
        <v>88855</v>
      </c>
      <c r="B11470" s="19" t="n">
        <v>20</v>
      </c>
      <c r="C11470" s="7" t="n">
        <v>61440</v>
      </c>
      <c r="D11470" s="7" t="n">
        <v>3</v>
      </c>
      <c r="E11470" s="7" t="n">
        <v>10</v>
      </c>
      <c r="F11470" s="7" t="s">
        <v>114</v>
      </c>
    </row>
    <row r="11471" spans="1:5">
      <c r="A11471" t="s">
        <v>4</v>
      </c>
      <c r="B11471" s="4" t="s">
        <v>5</v>
      </c>
      <c r="C11471" s="4" t="s">
        <v>10</v>
      </c>
    </row>
    <row r="11472" spans="1:5">
      <c r="A11472" t="n">
        <v>88873</v>
      </c>
      <c r="B11472" s="41" t="n">
        <v>16</v>
      </c>
      <c r="C11472" s="7" t="n">
        <v>0</v>
      </c>
    </row>
    <row r="11473" spans="1:19">
      <c r="A11473" t="s">
        <v>4</v>
      </c>
      <c r="B11473" s="4" t="s">
        <v>5</v>
      </c>
      <c r="C11473" s="4" t="s">
        <v>10</v>
      </c>
      <c r="D11473" s="4" t="s">
        <v>14</v>
      </c>
      <c r="E11473" s="4" t="s">
        <v>14</v>
      </c>
      <c r="F11473" s="4" t="s">
        <v>6</v>
      </c>
    </row>
    <row r="11474" spans="1:19">
      <c r="A11474" t="n">
        <v>88876</v>
      </c>
      <c r="B11474" s="19" t="n">
        <v>20</v>
      </c>
      <c r="C11474" s="7" t="n">
        <v>61441</v>
      </c>
      <c r="D11474" s="7" t="n">
        <v>3</v>
      </c>
      <c r="E11474" s="7" t="n">
        <v>10</v>
      </c>
      <c r="F11474" s="7" t="s">
        <v>114</v>
      </c>
    </row>
    <row r="11475" spans="1:19">
      <c r="A11475" t="s">
        <v>4</v>
      </c>
      <c r="B11475" s="4" t="s">
        <v>5</v>
      </c>
      <c r="C11475" s="4" t="s">
        <v>10</v>
      </c>
    </row>
    <row r="11476" spans="1:19">
      <c r="A11476" t="n">
        <v>88894</v>
      </c>
      <c r="B11476" s="41" t="n">
        <v>16</v>
      </c>
      <c r="C11476" s="7" t="n">
        <v>0</v>
      </c>
    </row>
    <row r="11477" spans="1:19">
      <c r="A11477" t="s">
        <v>4</v>
      </c>
      <c r="B11477" s="4" t="s">
        <v>5</v>
      </c>
      <c r="C11477" s="4" t="s">
        <v>10</v>
      </c>
      <c r="D11477" s="4" t="s">
        <v>14</v>
      </c>
      <c r="E11477" s="4" t="s">
        <v>14</v>
      </c>
      <c r="F11477" s="4" t="s">
        <v>6</v>
      </c>
    </row>
    <row r="11478" spans="1:19">
      <c r="A11478" t="n">
        <v>88897</v>
      </c>
      <c r="B11478" s="19" t="n">
        <v>20</v>
      </c>
      <c r="C11478" s="7" t="n">
        <v>61442</v>
      </c>
      <c r="D11478" s="7" t="n">
        <v>3</v>
      </c>
      <c r="E11478" s="7" t="n">
        <v>10</v>
      </c>
      <c r="F11478" s="7" t="s">
        <v>114</v>
      </c>
    </row>
    <row r="11479" spans="1:19">
      <c r="A11479" t="s">
        <v>4</v>
      </c>
      <c r="B11479" s="4" t="s">
        <v>5</v>
      </c>
      <c r="C11479" s="4" t="s">
        <v>10</v>
      </c>
    </row>
    <row r="11480" spans="1:19">
      <c r="A11480" t="n">
        <v>88915</v>
      </c>
      <c r="B11480" s="41" t="n">
        <v>16</v>
      </c>
      <c r="C11480" s="7" t="n">
        <v>0</v>
      </c>
    </row>
    <row r="11481" spans="1:19">
      <c r="A11481" t="s">
        <v>4</v>
      </c>
      <c r="B11481" s="4" t="s">
        <v>5</v>
      </c>
      <c r="C11481" s="4" t="s">
        <v>10</v>
      </c>
      <c r="D11481" s="4" t="s">
        <v>14</v>
      </c>
      <c r="E11481" s="4" t="s">
        <v>14</v>
      </c>
      <c r="F11481" s="4" t="s">
        <v>6</v>
      </c>
    </row>
    <row r="11482" spans="1:19">
      <c r="A11482" t="n">
        <v>88918</v>
      </c>
      <c r="B11482" s="19" t="n">
        <v>20</v>
      </c>
      <c r="C11482" s="7" t="n">
        <v>61443</v>
      </c>
      <c r="D11482" s="7" t="n">
        <v>3</v>
      </c>
      <c r="E11482" s="7" t="n">
        <v>10</v>
      </c>
      <c r="F11482" s="7" t="s">
        <v>114</v>
      </c>
    </row>
    <row r="11483" spans="1:19">
      <c r="A11483" t="s">
        <v>4</v>
      </c>
      <c r="B11483" s="4" t="s">
        <v>5</v>
      </c>
      <c r="C11483" s="4" t="s">
        <v>10</v>
      </c>
    </row>
    <row r="11484" spans="1:19">
      <c r="A11484" t="n">
        <v>88936</v>
      </c>
      <c r="B11484" s="41" t="n">
        <v>16</v>
      </c>
      <c r="C11484" s="7" t="n">
        <v>0</v>
      </c>
    </row>
    <row r="11485" spans="1:19">
      <c r="A11485" t="s">
        <v>4</v>
      </c>
      <c r="B11485" s="4" t="s">
        <v>5</v>
      </c>
      <c r="C11485" s="4" t="s">
        <v>10</v>
      </c>
      <c r="D11485" s="4" t="s">
        <v>14</v>
      </c>
      <c r="E11485" s="4" t="s">
        <v>14</v>
      </c>
      <c r="F11485" s="4" t="s">
        <v>6</v>
      </c>
    </row>
    <row r="11486" spans="1:19">
      <c r="A11486" t="n">
        <v>88939</v>
      </c>
      <c r="B11486" s="19" t="n">
        <v>20</v>
      </c>
      <c r="C11486" s="7" t="n">
        <v>61444</v>
      </c>
      <c r="D11486" s="7" t="n">
        <v>3</v>
      </c>
      <c r="E11486" s="7" t="n">
        <v>10</v>
      </c>
      <c r="F11486" s="7" t="s">
        <v>114</v>
      </c>
    </row>
    <row r="11487" spans="1:19">
      <c r="A11487" t="s">
        <v>4</v>
      </c>
      <c r="B11487" s="4" t="s">
        <v>5</v>
      </c>
      <c r="C11487" s="4" t="s">
        <v>10</v>
      </c>
    </row>
    <row r="11488" spans="1:19">
      <c r="A11488" t="n">
        <v>88957</v>
      </c>
      <c r="B11488" s="41" t="n">
        <v>16</v>
      </c>
      <c r="C11488" s="7" t="n">
        <v>0</v>
      </c>
    </row>
    <row r="11489" spans="1:6">
      <c r="A11489" t="s">
        <v>4</v>
      </c>
      <c r="B11489" s="4" t="s">
        <v>5</v>
      </c>
      <c r="C11489" s="4" t="s">
        <v>10</v>
      </c>
      <c r="D11489" s="4" t="s">
        <v>14</v>
      </c>
      <c r="E11489" s="4" t="s">
        <v>14</v>
      </c>
      <c r="F11489" s="4" t="s">
        <v>6</v>
      </c>
    </row>
    <row r="11490" spans="1:6">
      <c r="A11490" t="n">
        <v>88960</v>
      </c>
      <c r="B11490" s="19" t="n">
        <v>20</v>
      </c>
      <c r="C11490" s="7" t="n">
        <v>61445</v>
      </c>
      <c r="D11490" s="7" t="n">
        <v>3</v>
      </c>
      <c r="E11490" s="7" t="n">
        <v>10</v>
      </c>
      <c r="F11490" s="7" t="s">
        <v>114</v>
      </c>
    </row>
    <row r="11491" spans="1:6">
      <c r="A11491" t="s">
        <v>4</v>
      </c>
      <c r="B11491" s="4" t="s">
        <v>5</v>
      </c>
      <c r="C11491" s="4" t="s">
        <v>10</v>
      </c>
    </row>
    <row r="11492" spans="1:6">
      <c r="A11492" t="n">
        <v>88978</v>
      </c>
      <c r="B11492" s="41" t="n">
        <v>16</v>
      </c>
      <c r="C11492" s="7" t="n">
        <v>0</v>
      </c>
    </row>
    <row r="11493" spans="1:6">
      <c r="A11493" t="s">
        <v>4</v>
      </c>
      <c r="B11493" s="4" t="s">
        <v>5</v>
      </c>
      <c r="C11493" s="4" t="s">
        <v>10</v>
      </c>
      <c r="D11493" s="4" t="s">
        <v>24</v>
      </c>
      <c r="E11493" s="4" t="s">
        <v>24</v>
      </c>
      <c r="F11493" s="4" t="s">
        <v>24</v>
      </c>
      <c r="G11493" s="4" t="s">
        <v>24</v>
      </c>
    </row>
    <row r="11494" spans="1:6">
      <c r="A11494" t="n">
        <v>88981</v>
      </c>
      <c r="B11494" s="51" t="n">
        <v>46</v>
      </c>
      <c r="C11494" s="7" t="n">
        <v>61440</v>
      </c>
      <c r="D11494" s="7" t="n">
        <v>68.3499984741211</v>
      </c>
      <c r="E11494" s="7" t="n">
        <v>-1.1599999666214</v>
      </c>
      <c r="F11494" s="7" t="n">
        <v>112.930000305176</v>
      </c>
      <c r="G11494" s="7" t="n">
        <v>81.0999984741211</v>
      </c>
    </row>
    <row r="11495" spans="1:6">
      <c r="A11495" t="s">
        <v>4</v>
      </c>
      <c r="B11495" s="4" t="s">
        <v>5</v>
      </c>
      <c r="C11495" s="4" t="s">
        <v>10</v>
      </c>
      <c r="D11495" s="4" t="s">
        <v>24</v>
      </c>
      <c r="E11495" s="4" t="s">
        <v>24</v>
      </c>
      <c r="F11495" s="4" t="s">
        <v>24</v>
      </c>
      <c r="G11495" s="4" t="s">
        <v>24</v>
      </c>
    </row>
    <row r="11496" spans="1:6">
      <c r="A11496" t="n">
        <v>89000</v>
      </c>
      <c r="B11496" s="51" t="n">
        <v>46</v>
      </c>
      <c r="C11496" s="7" t="n">
        <v>61441</v>
      </c>
      <c r="D11496" s="7" t="n">
        <v>67.3300018310547</v>
      </c>
      <c r="E11496" s="7" t="n">
        <v>-1.1599999666214</v>
      </c>
      <c r="F11496" s="7" t="n">
        <v>114.120002746582</v>
      </c>
      <c r="G11496" s="7" t="n">
        <v>81.0999984741211</v>
      </c>
    </row>
    <row r="11497" spans="1:6">
      <c r="A11497" t="s">
        <v>4</v>
      </c>
      <c r="B11497" s="4" t="s">
        <v>5</v>
      </c>
      <c r="C11497" s="4" t="s">
        <v>10</v>
      </c>
      <c r="D11497" s="4" t="s">
        <v>24</v>
      </c>
      <c r="E11497" s="4" t="s">
        <v>24</v>
      </c>
      <c r="F11497" s="4" t="s">
        <v>24</v>
      </c>
      <c r="G11497" s="4" t="s">
        <v>24</v>
      </c>
    </row>
    <row r="11498" spans="1:6">
      <c r="A11498" t="n">
        <v>89019</v>
      </c>
      <c r="B11498" s="51" t="n">
        <v>46</v>
      </c>
      <c r="C11498" s="7" t="n">
        <v>61442</v>
      </c>
      <c r="D11498" s="7" t="n">
        <v>67.6699981689453</v>
      </c>
      <c r="E11498" s="7" t="n">
        <v>-1.1599999666214</v>
      </c>
      <c r="F11498" s="7" t="n">
        <v>111.290000915527</v>
      </c>
      <c r="G11498" s="7" t="n">
        <v>81.0999984741211</v>
      </c>
    </row>
    <row r="11499" spans="1:6">
      <c r="A11499" t="s">
        <v>4</v>
      </c>
      <c r="B11499" s="4" t="s">
        <v>5</v>
      </c>
      <c r="C11499" s="4" t="s">
        <v>10</v>
      </c>
      <c r="D11499" s="4" t="s">
        <v>24</v>
      </c>
      <c r="E11499" s="4" t="s">
        <v>24</v>
      </c>
      <c r="F11499" s="4" t="s">
        <v>24</v>
      </c>
      <c r="G11499" s="4" t="s">
        <v>24</v>
      </c>
    </row>
    <row r="11500" spans="1:6">
      <c r="A11500" t="n">
        <v>89038</v>
      </c>
      <c r="B11500" s="51" t="n">
        <v>46</v>
      </c>
      <c r="C11500" s="7" t="n">
        <v>61443</v>
      </c>
      <c r="D11500" s="7" t="n">
        <v>65.9800033569336</v>
      </c>
      <c r="E11500" s="7" t="n">
        <v>-1.1599999666214</v>
      </c>
      <c r="F11500" s="7" t="n">
        <v>114.839996337891</v>
      </c>
      <c r="G11500" s="7" t="n">
        <v>81.0999984741211</v>
      </c>
    </row>
    <row r="11501" spans="1:6">
      <c r="A11501" t="s">
        <v>4</v>
      </c>
      <c r="B11501" s="4" t="s">
        <v>5</v>
      </c>
      <c r="C11501" s="4" t="s">
        <v>10</v>
      </c>
      <c r="D11501" s="4" t="s">
        <v>24</v>
      </c>
      <c r="E11501" s="4" t="s">
        <v>24</v>
      </c>
      <c r="F11501" s="4" t="s">
        <v>24</v>
      </c>
      <c r="G11501" s="4" t="s">
        <v>24</v>
      </c>
    </row>
    <row r="11502" spans="1:6">
      <c r="A11502" t="n">
        <v>89057</v>
      </c>
      <c r="B11502" s="51" t="n">
        <v>46</v>
      </c>
      <c r="C11502" s="7" t="n">
        <v>61444</v>
      </c>
      <c r="D11502" s="7" t="n">
        <v>66.2900009155273</v>
      </c>
      <c r="E11502" s="7" t="n">
        <v>-1.1599999666214</v>
      </c>
      <c r="F11502" s="7" t="n">
        <v>110.529998779297</v>
      </c>
      <c r="G11502" s="7" t="n">
        <v>81.0999984741211</v>
      </c>
    </row>
    <row r="11503" spans="1:6">
      <c r="A11503" t="s">
        <v>4</v>
      </c>
      <c r="B11503" s="4" t="s">
        <v>5</v>
      </c>
      <c r="C11503" s="4" t="s">
        <v>10</v>
      </c>
      <c r="D11503" s="4" t="s">
        <v>24</v>
      </c>
      <c r="E11503" s="4" t="s">
        <v>24</v>
      </c>
      <c r="F11503" s="4" t="s">
        <v>24</v>
      </c>
      <c r="G11503" s="4" t="s">
        <v>24</v>
      </c>
    </row>
    <row r="11504" spans="1:6">
      <c r="A11504" t="n">
        <v>89076</v>
      </c>
      <c r="B11504" s="51" t="n">
        <v>46</v>
      </c>
      <c r="C11504" s="7" t="n">
        <v>61445</v>
      </c>
      <c r="D11504" s="7" t="n">
        <v>66.4700012207031</v>
      </c>
      <c r="E11504" s="7" t="n">
        <v>-1.1599999666214</v>
      </c>
      <c r="F11504" s="7" t="n">
        <v>112.629997253418</v>
      </c>
      <c r="G11504" s="7" t="n">
        <v>81.0999984741211</v>
      </c>
    </row>
    <row r="11505" spans="1:7">
      <c r="A11505" t="s">
        <v>4</v>
      </c>
      <c r="B11505" s="4" t="s">
        <v>5</v>
      </c>
      <c r="C11505" s="4" t="s">
        <v>10</v>
      </c>
      <c r="D11505" s="4" t="s">
        <v>24</v>
      </c>
      <c r="E11505" s="4" t="s">
        <v>24</v>
      </c>
      <c r="F11505" s="4" t="s">
        <v>24</v>
      </c>
      <c r="G11505" s="4" t="s">
        <v>10</v>
      </c>
      <c r="H11505" s="4" t="s">
        <v>10</v>
      </c>
    </row>
    <row r="11506" spans="1:7">
      <c r="A11506" t="n">
        <v>89095</v>
      </c>
      <c r="B11506" s="53" t="n">
        <v>60</v>
      </c>
      <c r="C11506" s="7" t="n">
        <v>61440</v>
      </c>
      <c r="D11506" s="7" t="n">
        <v>0</v>
      </c>
      <c r="E11506" s="7" t="n">
        <v>20</v>
      </c>
      <c r="F11506" s="7" t="n">
        <v>0</v>
      </c>
      <c r="G11506" s="7" t="n">
        <v>0</v>
      </c>
      <c r="H11506" s="7" t="n">
        <v>0</v>
      </c>
    </row>
    <row r="11507" spans="1:7">
      <c r="A11507" t="s">
        <v>4</v>
      </c>
      <c r="B11507" s="4" t="s">
        <v>5</v>
      </c>
      <c r="C11507" s="4" t="s">
        <v>10</v>
      </c>
      <c r="D11507" s="4" t="s">
        <v>24</v>
      </c>
      <c r="E11507" s="4" t="s">
        <v>24</v>
      </c>
      <c r="F11507" s="4" t="s">
        <v>24</v>
      </c>
      <c r="G11507" s="4" t="s">
        <v>10</v>
      </c>
      <c r="H11507" s="4" t="s">
        <v>10</v>
      </c>
    </row>
    <row r="11508" spans="1:7">
      <c r="A11508" t="n">
        <v>89114</v>
      </c>
      <c r="B11508" s="53" t="n">
        <v>60</v>
      </c>
      <c r="C11508" s="7" t="n">
        <v>61441</v>
      </c>
      <c r="D11508" s="7" t="n">
        <v>0</v>
      </c>
      <c r="E11508" s="7" t="n">
        <v>20</v>
      </c>
      <c r="F11508" s="7" t="n">
        <v>0</v>
      </c>
      <c r="G11508" s="7" t="n">
        <v>0</v>
      </c>
      <c r="H11508" s="7" t="n">
        <v>0</v>
      </c>
    </row>
    <row r="11509" spans="1:7">
      <c r="A11509" t="s">
        <v>4</v>
      </c>
      <c r="B11509" s="4" t="s">
        <v>5</v>
      </c>
      <c r="C11509" s="4" t="s">
        <v>10</v>
      </c>
      <c r="D11509" s="4" t="s">
        <v>24</v>
      </c>
      <c r="E11509" s="4" t="s">
        <v>24</v>
      </c>
      <c r="F11509" s="4" t="s">
        <v>24</v>
      </c>
      <c r="G11509" s="4" t="s">
        <v>10</v>
      </c>
      <c r="H11509" s="4" t="s">
        <v>10</v>
      </c>
    </row>
    <row r="11510" spans="1:7">
      <c r="A11510" t="n">
        <v>89133</v>
      </c>
      <c r="B11510" s="53" t="n">
        <v>60</v>
      </c>
      <c r="C11510" s="7" t="n">
        <v>61442</v>
      </c>
      <c r="D11510" s="7" t="n">
        <v>0</v>
      </c>
      <c r="E11510" s="7" t="n">
        <v>20</v>
      </c>
      <c r="F11510" s="7" t="n">
        <v>0</v>
      </c>
      <c r="G11510" s="7" t="n">
        <v>0</v>
      </c>
      <c r="H11510" s="7" t="n">
        <v>0</v>
      </c>
    </row>
    <row r="11511" spans="1:7">
      <c r="A11511" t="s">
        <v>4</v>
      </c>
      <c r="B11511" s="4" t="s">
        <v>5</v>
      </c>
      <c r="C11511" s="4" t="s">
        <v>10</v>
      </c>
      <c r="D11511" s="4" t="s">
        <v>24</v>
      </c>
      <c r="E11511" s="4" t="s">
        <v>24</v>
      </c>
      <c r="F11511" s="4" t="s">
        <v>24</v>
      </c>
      <c r="G11511" s="4" t="s">
        <v>10</v>
      </c>
      <c r="H11511" s="4" t="s">
        <v>10</v>
      </c>
    </row>
    <row r="11512" spans="1:7">
      <c r="A11512" t="n">
        <v>89152</v>
      </c>
      <c r="B11512" s="53" t="n">
        <v>60</v>
      </c>
      <c r="C11512" s="7" t="n">
        <v>61443</v>
      </c>
      <c r="D11512" s="7" t="n">
        <v>0</v>
      </c>
      <c r="E11512" s="7" t="n">
        <v>20</v>
      </c>
      <c r="F11512" s="7" t="n">
        <v>0</v>
      </c>
      <c r="G11512" s="7" t="n">
        <v>0</v>
      </c>
      <c r="H11512" s="7" t="n">
        <v>0</v>
      </c>
    </row>
    <row r="11513" spans="1:7">
      <c r="A11513" t="s">
        <v>4</v>
      </c>
      <c r="B11513" s="4" t="s">
        <v>5</v>
      </c>
      <c r="C11513" s="4" t="s">
        <v>10</v>
      </c>
      <c r="D11513" s="4" t="s">
        <v>24</v>
      </c>
      <c r="E11513" s="4" t="s">
        <v>24</v>
      </c>
      <c r="F11513" s="4" t="s">
        <v>24</v>
      </c>
      <c r="G11513" s="4" t="s">
        <v>10</v>
      </c>
      <c r="H11513" s="4" t="s">
        <v>10</v>
      </c>
    </row>
    <row r="11514" spans="1:7">
      <c r="A11514" t="n">
        <v>89171</v>
      </c>
      <c r="B11514" s="53" t="n">
        <v>60</v>
      </c>
      <c r="C11514" s="7" t="n">
        <v>61444</v>
      </c>
      <c r="D11514" s="7" t="n">
        <v>0</v>
      </c>
      <c r="E11514" s="7" t="n">
        <v>20</v>
      </c>
      <c r="F11514" s="7" t="n">
        <v>0</v>
      </c>
      <c r="G11514" s="7" t="n">
        <v>0</v>
      </c>
      <c r="H11514" s="7" t="n">
        <v>0</v>
      </c>
    </row>
    <row r="11515" spans="1:7">
      <c r="A11515" t="s">
        <v>4</v>
      </c>
      <c r="B11515" s="4" t="s">
        <v>5</v>
      </c>
      <c r="C11515" s="4" t="s">
        <v>10</v>
      </c>
      <c r="D11515" s="4" t="s">
        <v>24</v>
      </c>
      <c r="E11515" s="4" t="s">
        <v>24</v>
      </c>
      <c r="F11515" s="4" t="s">
        <v>24</v>
      </c>
      <c r="G11515" s="4" t="s">
        <v>10</v>
      </c>
      <c r="H11515" s="4" t="s">
        <v>10</v>
      </c>
    </row>
    <row r="11516" spans="1:7">
      <c r="A11516" t="n">
        <v>89190</v>
      </c>
      <c r="B11516" s="53" t="n">
        <v>60</v>
      </c>
      <c r="C11516" s="7" t="n">
        <v>61445</v>
      </c>
      <c r="D11516" s="7" t="n">
        <v>0</v>
      </c>
      <c r="E11516" s="7" t="n">
        <v>20</v>
      </c>
      <c r="F11516" s="7" t="n">
        <v>0</v>
      </c>
      <c r="G11516" s="7" t="n">
        <v>0</v>
      </c>
      <c r="H11516" s="7" t="n">
        <v>0</v>
      </c>
    </row>
    <row r="11517" spans="1:7">
      <c r="A11517" t="s">
        <v>4</v>
      </c>
      <c r="B11517" s="4" t="s">
        <v>5</v>
      </c>
      <c r="C11517" s="4" t="s">
        <v>10</v>
      </c>
      <c r="D11517" s="4" t="s">
        <v>9</v>
      </c>
    </row>
    <row r="11518" spans="1:7">
      <c r="A11518" t="n">
        <v>89209</v>
      </c>
      <c r="B11518" s="52" t="n">
        <v>43</v>
      </c>
      <c r="C11518" s="7" t="n">
        <v>61440</v>
      </c>
      <c r="D11518" s="7" t="n">
        <v>16</v>
      </c>
    </row>
    <row r="11519" spans="1:7">
      <c r="A11519" t="s">
        <v>4</v>
      </c>
      <c r="B11519" s="4" t="s">
        <v>5</v>
      </c>
      <c r="C11519" s="4" t="s">
        <v>10</v>
      </c>
      <c r="D11519" s="4" t="s">
        <v>14</v>
      </c>
      <c r="E11519" s="4" t="s">
        <v>14</v>
      </c>
      <c r="F11519" s="4" t="s">
        <v>6</v>
      </c>
    </row>
    <row r="11520" spans="1:7">
      <c r="A11520" t="n">
        <v>89216</v>
      </c>
      <c r="B11520" s="61" t="n">
        <v>47</v>
      </c>
      <c r="C11520" s="7" t="n">
        <v>61440</v>
      </c>
      <c r="D11520" s="7" t="n">
        <v>0</v>
      </c>
      <c r="E11520" s="7" t="n">
        <v>0</v>
      </c>
      <c r="F11520" s="7" t="s">
        <v>324</v>
      </c>
    </row>
    <row r="11521" spans="1:8">
      <c r="A11521" t="s">
        <v>4</v>
      </c>
      <c r="B11521" s="4" t="s">
        <v>5</v>
      </c>
      <c r="C11521" s="4" t="s">
        <v>10</v>
      </c>
    </row>
    <row r="11522" spans="1:8">
      <c r="A11522" t="n">
        <v>89238</v>
      </c>
      <c r="B11522" s="41" t="n">
        <v>16</v>
      </c>
      <c r="C11522" s="7" t="n">
        <v>0</v>
      </c>
    </row>
    <row r="11523" spans="1:8">
      <c r="A11523" t="s">
        <v>4</v>
      </c>
      <c r="B11523" s="4" t="s">
        <v>5</v>
      </c>
      <c r="C11523" s="4" t="s">
        <v>10</v>
      </c>
      <c r="D11523" s="4" t="s">
        <v>14</v>
      </c>
      <c r="E11523" s="4" t="s">
        <v>6</v>
      </c>
      <c r="F11523" s="4" t="s">
        <v>24</v>
      </c>
      <c r="G11523" s="4" t="s">
        <v>24</v>
      </c>
      <c r="H11523" s="4" t="s">
        <v>24</v>
      </c>
    </row>
    <row r="11524" spans="1:8">
      <c r="A11524" t="n">
        <v>89241</v>
      </c>
      <c r="B11524" s="60" t="n">
        <v>48</v>
      </c>
      <c r="C11524" s="7" t="n">
        <v>61440</v>
      </c>
      <c r="D11524" s="7" t="n">
        <v>0</v>
      </c>
      <c r="E11524" s="7" t="s">
        <v>100</v>
      </c>
      <c r="F11524" s="7" t="n">
        <v>0</v>
      </c>
      <c r="G11524" s="7" t="n">
        <v>1</v>
      </c>
      <c r="H11524" s="7" t="n">
        <v>0</v>
      </c>
    </row>
    <row r="11525" spans="1:8">
      <c r="A11525" t="s">
        <v>4</v>
      </c>
      <c r="B11525" s="4" t="s">
        <v>5</v>
      </c>
      <c r="C11525" s="4" t="s">
        <v>10</v>
      </c>
      <c r="D11525" s="4" t="s">
        <v>9</v>
      </c>
    </row>
    <row r="11526" spans="1:8">
      <c r="A11526" t="n">
        <v>89265</v>
      </c>
      <c r="B11526" s="52" t="n">
        <v>43</v>
      </c>
      <c r="C11526" s="7" t="n">
        <v>61441</v>
      </c>
      <c r="D11526" s="7" t="n">
        <v>16</v>
      </c>
    </row>
    <row r="11527" spans="1:8">
      <c r="A11527" t="s">
        <v>4</v>
      </c>
      <c r="B11527" s="4" t="s">
        <v>5</v>
      </c>
      <c r="C11527" s="4" t="s">
        <v>10</v>
      </c>
      <c r="D11527" s="4" t="s">
        <v>14</v>
      </c>
      <c r="E11527" s="4" t="s">
        <v>14</v>
      </c>
      <c r="F11527" s="4" t="s">
        <v>6</v>
      </c>
    </row>
    <row r="11528" spans="1:8">
      <c r="A11528" t="n">
        <v>89272</v>
      </c>
      <c r="B11528" s="61" t="n">
        <v>47</v>
      </c>
      <c r="C11528" s="7" t="n">
        <v>61441</v>
      </c>
      <c r="D11528" s="7" t="n">
        <v>0</v>
      </c>
      <c r="E11528" s="7" t="n">
        <v>0</v>
      </c>
      <c r="F11528" s="7" t="s">
        <v>324</v>
      </c>
    </row>
    <row r="11529" spans="1:8">
      <c r="A11529" t="s">
        <v>4</v>
      </c>
      <c r="B11529" s="4" t="s">
        <v>5</v>
      </c>
      <c r="C11529" s="4" t="s">
        <v>10</v>
      </c>
    </row>
    <row r="11530" spans="1:8">
      <c r="A11530" t="n">
        <v>89294</v>
      </c>
      <c r="B11530" s="41" t="n">
        <v>16</v>
      </c>
      <c r="C11530" s="7" t="n">
        <v>0</v>
      </c>
    </row>
    <row r="11531" spans="1:8">
      <c r="A11531" t="s">
        <v>4</v>
      </c>
      <c r="B11531" s="4" t="s">
        <v>5</v>
      </c>
      <c r="C11531" s="4" t="s">
        <v>10</v>
      </c>
      <c r="D11531" s="4" t="s">
        <v>14</v>
      </c>
      <c r="E11531" s="4" t="s">
        <v>6</v>
      </c>
      <c r="F11531" s="4" t="s">
        <v>24</v>
      </c>
      <c r="G11531" s="4" t="s">
        <v>24</v>
      </c>
      <c r="H11531" s="4" t="s">
        <v>24</v>
      </c>
    </row>
    <row r="11532" spans="1:8">
      <c r="A11532" t="n">
        <v>89297</v>
      </c>
      <c r="B11532" s="60" t="n">
        <v>48</v>
      </c>
      <c r="C11532" s="7" t="n">
        <v>61441</v>
      </c>
      <c r="D11532" s="7" t="n">
        <v>0</v>
      </c>
      <c r="E11532" s="7" t="s">
        <v>100</v>
      </c>
      <c r="F11532" s="7" t="n">
        <v>0</v>
      </c>
      <c r="G11532" s="7" t="n">
        <v>1</v>
      </c>
      <c r="H11532" s="7" t="n">
        <v>0</v>
      </c>
    </row>
    <row r="11533" spans="1:8">
      <c r="A11533" t="s">
        <v>4</v>
      </c>
      <c r="B11533" s="4" t="s">
        <v>5</v>
      </c>
      <c r="C11533" s="4" t="s">
        <v>10</v>
      </c>
      <c r="D11533" s="4" t="s">
        <v>9</v>
      </c>
    </row>
    <row r="11534" spans="1:8">
      <c r="A11534" t="n">
        <v>89321</v>
      </c>
      <c r="B11534" s="52" t="n">
        <v>43</v>
      </c>
      <c r="C11534" s="7" t="n">
        <v>61442</v>
      </c>
      <c r="D11534" s="7" t="n">
        <v>16</v>
      </c>
    </row>
    <row r="11535" spans="1:8">
      <c r="A11535" t="s">
        <v>4</v>
      </c>
      <c r="B11535" s="4" t="s">
        <v>5</v>
      </c>
      <c r="C11535" s="4" t="s">
        <v>10</v>
      </c>
      <c r="D11535" s="4" t="s">
        <v>14</v>
      </c>
      <c r="E11535" s="4" t="s">
        <v>14</v>
      </c>
      <c r="F11535" s="4" t="s">
        <v>6</v>
      </c>
    </row>
    <row r="11536" spans="1:8">
      <c r="A11536" t="n">
        <v>89328</v>
      </c>
      <c r="B11536" s="61" t="n">
        <v>47</v>
      </c>
      <c r="C11536" s="7" t="n">
        <v>61442</v>
      </c>
      <c r="D11536" s="7" t="n">
        <v>0</v>
      </c>
      <c r="E11536" s="7" t="n">
        <v>0</v>
      </c>
      <c r="F11536" s="7" t="s">
        <v>324</v>
      </c>
    </row>
    <row r="11537" spans="1:8">
      <c r="A11537" t="s">
        <v>4</v>
      </c>
      <c r="B11537" s="4" t="s">
        <v>5</v>
      </c>
      <c r="C11537" s="4" t="s">
        <v>10</v>
      </c>
    </row>
    <row r="11538" spans="1:8">
      <c r="A11538" t="n">
        <v>89350</v>
      </c>
      <c r="B11538" s="41" t="n">
        <v>16</v>
      </c>
      <c r="C11538" s="7" t="n">
        <v>0</v>
      </c>
    </row>
    <row r="11539" spans="1:8">
      <c r="A11539" t="s">
        <v>4</v>
      </c>
      <c r="B11539" s="4" t="s">
        <v>5</v>
      </c>
      <c r="C11539" s="4" t="s">
        <v>10</v>
      </c>
      <c r="D11539" s="4" t="s">
        <v>14</v>
      </c>
      <c r="E11539" s="4" t="s">
        <v>6</v>
      </c>
      <c r="F11539" s="4" t="s">
        <v>24</v>
      </c>
      <c r="G11539" s="4" t="s">
        <v>24</v>
      </c>
      <c r="H11539" s="4" t="s">
        <v>24</v>
      </c>
    </row>
    <row r="11540" spans="1:8">
      <c r="A11540" t="n">
        <v>89353</v>
      </c>
      <c r="B11540" s="60" t="n">
        <v>48</v>
      </c>
      <c r="C11540" s="7" t="n">
        <v>61442</v>
      </c>
      <c r="D11540" s="7" t="n">
        <v>0</v>
      </c>
      <c r="E11540" s="7" t="s">
        <v>100</v>
      </c>
      <c r="F11540" s="7" t="n">
        <v>0</v>
      </c>
      <c r="G11540" s="7" t="n">
        <v>1</v>
      </c>
      <c r="H11540" s="7" t="n">
        <v>0</v>
      </c>
    </row>
    <row r="11541" spans="1:8">
      <c r="A11541" t="s">
        <v>4</v>
      </c>
      <c r="B11541" s="4" t="s">
        <v>5</v>
      </c>
      <c r="C11541" s="4" t="s">
        <v>10</v>
      </c>
      <c r="D11541" s="4" t="s">
        <v>9</v>
      </c>
    </row>
    <row r="11542" spans="1:8">
      <c r="A11542" t="n">
        <v>89377</v>
      </c>
      <c r="B11542" s="52" t="n">
        <v>43</v>
      </c>
      <c r="C11542" s="7" t="n">
        <v>61443</v>
      </c>
      <c r="D11542" s="7" t="n">
        <v>16</v>
      </c>
    </row>
    <row r="11543" spans="1:8">
      <c r="A11543" t="s">
        <v>4</v>
      </c>
      <c r="B11543" s="4" t="s">
        <v>5</v>
      </c>
      <c r="C11543" s="4" t="s">
        <v>10</v>
      </c>
      <c r="D11543" s="4" t="s">
        <v>14</v>
      </c>
      <c r="E11543" s="4" t="s">
        <v>14</v>
      </c>
      <c r="F11543" s="4" t="s">
        <v>6</v>
      </c>
    </row>
    <row r="11544" spans="1:8">
      <c r="A11544" t="n">
        <v>89384</v>
      </c>
      <c r="B11544" s="61" t="n">
        <v>47</v>
      </c>
      <c r="C11544" s="7" t="n">
        <v>61443</v>
      </c>
      <c r="D11544" s="7" t="n">
        <v>0</v>
      </c>
      <c r="E11544" s="7" t="n">
        <v>0</v>
      </c>
      <c r="F11544" s="7" t="s">
        <v>324</v>
      </c>
    </row>
    <row r="11545" spans="1:8">
      <c r="A11545" t="s">
        <v>4</v>
      </c>
      <c r="B11545" s="4" t="s">
        <v>5</v>
      </c>
      <c r="C11545" s="4" t="s">
        <v>10</v>
      </c>
    </row>
    <row r="11546" spans="1:8">
      <c r="A11546" t="n">
        <v>89406</v>
      </c>
      <c r="B11546" s="41" t="n">
        <v>16</v>
      </c>
      <c r="C11546" s="7" t="n">
        <v>0</v>
      </c>
    </row>
    <row r="11547" spans="1:8">
      <c r="A11547" t="s">
        <v>4</v>
      </c>
      <c r="B11547" s="4" t="s">
        <v>5</v>
      </c>
      <c r="C11547" s="4" t="s">
        <v>10</v>
      </c>
      <c r="D11547" s="4" t="s">
        <v>14</v>
      </c>
      <c r="E11547" s="4" t="s">
        <v>6</v>
      </c>
      <c r="F11547" s="4" t="s">
        <v>24</v>
      </c>
      <c r="G11547" s="4" t="s">
        <v>24</v>
      </c>
      <c r="H11547" s="4" t="s">
        <v>24</v>
      </c>
    </row>
    <row r="11548" spans="1:8">
      <c r="A11548" t="n">
        <v>89409</v>
      </c>
      <c r="B11548" s="60" t="n">
        <v>48</v>
      </c>
      <c r="C11548" s="7" t="n">
        <v>61443</v>
      </c>
      <c r="D11548" s="7" t="n">
        <v>0</v>
      </c>
      <c r="E11548" s="7" t="s">
        <v>100</v>
      </c>
      <c r="F11548" s="7" t="n">
        <v>0</v>
      </c>
      <c r="G11548" s="7" t="n">
        <v>1</v>
      </c>
      <c r="H11548" s="7" t="n">
        <v>0</v>
      </c>
    </row>
    <row r="11549" spans="1:8">
      <c r="A11549" t="s">
        <v>4</v>
      </c>
      <c r="B11549" s="4" t="s">
        <v>5</v>
      </c>
      <c r="C11549" s="4" t="s">
        <v>10</v>
      </c>
      <c r="D11549" s="4" t="s">
        <v>9</v>
      </c>
    </row>
    <row r="11550" spans="1:8">
      <c r="A11550" t="n">
        <v>89433</v>
      </c>
      <c r="B11550" s="52" t="n">
        <v>43</v>
      </c>
      <c r="C11550" s="7" t="n">
        <v>61444</v>
      </c>
      <c r="D11550" s="7" t="n">
        <v>16</v>
      </c>
    </row>
    <row r="11551" spans="1:8">
      <c r="A11551" t="s">
        <v>4</v>
      </c>
      <c r="B11551" s="4" t="s">
        <v>5</v>
      </c>
      <c r="C11551" s="4" t="s">
        <v>10</v>
      </c>
      <c r="D11551" s="4" t="s">
        <v>14</v>
      </c>
      <c r="E11551" s="4" t="s">
        <v>14</v>
      </c>
      <c r="F11551" s="4" t="s">
        <v>6</v>
      </c>
    </row>
    <row r="11552" spans="1:8">
      <c r="A11552" t="n">
        <v>89440</v>
      </c>
      <c r="B11552" s="61" t="n">
        <v>47</v>
      </c>
      <c r="C11552" s="7" t="n">
        <v>61444</v>
      </c>
      <c r="D11552" s="7" t="n">
        <v>0</v>
      </c>
      <c r="E11552" s="7" t="n">
        <v>0</v>
      </c>
      <c r="F11552" s="7" t="s">
        <v>324</v>
      </c>
    </row>
    <row r="11553" spans="1:8">
      <c r="A11553" t="s">
        <v>4</v>
      </c>
      <c r="B11553" s="4" t="s">
        <v>5</v>
      </c>
      <c r="C11553" s="4" t="s">
        <v>10</v>
      </c>
    </row>
    <row r="11554" spans="1:8">
      <c r="A11554" t="n">
        <v>89462</v>
      </c>
      <c r="B11554" s="41" t="n">
        <v>16</v>
      </c>
      <c r="C11554" s="7" t="n">
        <v>0</v>
      </c>
    </row>
    <row r="11555" spans="1:8">
      <c r="A11555" t="s">
        <v>4</v>
      </c>
      <c r="B11555" s="4" t="s">
        <v>5</v>
      </c>
      <c r="C11555" s="4" t="s">
        <v>10</v>
      </c>
      <c r="D11555" s="4" t="s">
        <v>14</v>
      </c>
      <c r="E11555" s="4" t="s">
        <v>6</v>
      </c>
      <c r="F11555" s="4" t="s">
        <v>24</v>
      </c>
      <c r="G11555" s="4" t="s">
        <v>24</v>
      </c>
      <c r="H11555" s="4" t="s">
        <v>24</v>
      </c>
    </row>
    <row r="11556" spans="1:8">
      <c r="A11556" t="n">
        <v>89465</v>
      </c>
      <c r="B11556" s="60" t="n">
        <v>48</v>
      </c>
      <c r="C11556" s="7" t="n">
        <v>61444</v>
      </c>
      <c r="D11556" s="7" t="n">
        <v>0</v>
      </c>
      <c r="E11556" s="7" t="s">
        <v>100</v>
      </c>
      <c r="F11556" s="7" t="n">
        <v>0</v>
      </c>
      <c r="G11556" s="7" t="n">
        <v>1</v>
      </c>
      <c r="H11556" s="7" t="n">
        <v>0</v>
      </c>
    </row>
    <row r="11557" spans="1:8">
      <c r="A11557" t="s">
        <v>4</v>
      </c>
      <c r="B11557" s="4" t="s">
        <v>5</v>
      </c>
      <c r="C11557" s="4" t="s">
        <v>10</v>
      </c>
      <c r="D11557" s="4" t="s">
        <v>9</v>
      </c>
    </row>
    <row r="11558" spans="1:8">
      <c r="A11558" t="n">
        <v>89489</v>
      </c>
      <c r="B11558" s="52" t="n">
        <v>43</v>
      </c>
      <c r="C11558" s="7" t="n">
        <v>61445</v>
      </c>
      <c r="D11558" s="7" t="n">
        <v>16</v>
      </c>
    </row>
    <row r="11559" spans="1:8">
      <c r="A11559" t="s">
        <v>4</v>
      </c>
      <c r="B11559" s="4" t="s">
        <v>5</v>
      </c>
      <c r="C11559" s="4" t="s">
        <v>10</v>
      </c>
      <c r="D11559" s="4" t="s">
        <v>14</v>
      </c>
      <c r="E11559" s="4" t="s">
        <v>14</v>
      </c>
      <c r="F11559" s="4" t="s">
        <v>6</v>
      </c>
    </row>
    <row r="11560" spans="1:8">
      <c r="A11560" t="n">
        <v>89496</v>
      </c>
      <c r="B11560" s="61" t="n">
        <v>47</v>
      </c>
      <c r="C11560" s="7" t="n">
        <v>61445</v>
      </c>
      <c r="D11560" s="7" t="n">
        <v>0</v>
      </c>
      <c r="E11560" s="7" t="n">
        <v>0</v>
      </c>
      <c r="F11560" s="7" t="s">
        <v>324</v>
      </c>
    </row>
    <row r="11561" spans="1:8">
      <c r="A11561" t="s">
        <v>4</v>
      </c>
      <c r="B11561" s="4" t="s">
        <v>5</v>
      </c>
      <c r="C11561" s="4" t="s">
        <v>10</v>
      </c>
    </row>
    <row r="11562" spans="1:8">
      <c r="A11562" t="n">
        <v>89518</v>
      </c>
      <c r="B11562" s="41" t="n">
        <v>16</v>
      </c>
      <c r="C11562" s="7" t="n">
        <v>0</v>
      </c>
    </row>
    <row r="11563" spans="1:8">
      <c r="A11563" t="s">
        <v>4</v>
      </c>
      <c r="B11563" s="4" t="s">
        <v>5</v>
      </c>
      <c r="C11563" s="4" t="s">
        <v>10</v>
      </c>
      <c r="D11563" s="4" t="s">
        <v>14</v>
      </c>
      <c r="E11563" s="4" t="s">
        <v>6</v>
      </c>
      <c r="F11563" s="4" t="s">
        <v>24</v>
      </c>
      <c r="G11563" s="4" t="s">
        <v>24</v>
      </c>
      <c r="H11563" s="4" t="s">
        <v>24</v>
      </c>
    </row>
    <row r="11564" spans="1:8">
      <c r="A11564" t="n">
        <v>89521</v>
      </c>
      <c r="B11564" s="60" t="n">
        <v>48</v>
      </c>
      <c r="C11564" s="7" t="n">
        <v>61445</v>
      </c>
      <c r="D11564" s="7" t="n">
        <v>0</v>
      </c>
      <c r="E11564" s="7" t="s">
        <v>100</v>
      </c>
      <c r="F11564" s="7" t="n">
        <v>0</v>
      </c>
      <c r="G11564" s="7" t="n">
        <v>1</v>
      </c>
      <c r="H11564" s="7" t="n">
        <v>0</v>
      </c>
    </row>
    <row r="11565" spans="1:8">
      <c r="A11565" t="s">
        <v>4</v>
      </c>
      <c r="B11565" s="4" t="s">
        <v>5</v>
      </c>
      <c r="C11565" s="4" t="s">
        <v>14</v>
      </c>
      <c r="D11565" s="34" t="s">
        <v>52</v>
      </c>
      <c r="E11565" s="4" t="s">
        <v>5</v>
      </c>
      <c r="F11565" s="4" t="s">
        <v>14</v>
      </c>
      <c r="G11565" s="4" t="s">
        <v>10</v>
      </c>
      <c r="H11565" s="34" t="s">
        <v>53</v>
      </c>
      <c r="I11565" s="4" t="s">
        <v>14</v>
      </c>
      <c r="J11565" s="4" t="s">
        <v>25</v>
      </c>
    </row>
    <row r="11566" spans="1:8">
      <c r="A11566" t="n">
        <v>89545</v>
      </c>
      <c r="B11566" s="12" t="n">
        <v>5</v>
      </c>
      <c r="C11566" s="7" t="n">
        <v>28</v>
      </c>
      <c r="D11566" s="34" t="s">
        <v>3</v>
      </c>
      <c r="E11566" s="35" t="n">
        <v>64</v>
      </c>
      <c r="F11566" s="7" t="n">
        <v>5</v>
      </c>
      <c r="G11566" s="7" t="n">
        <v>5</v>
      </c>
      <c r="H11566" s="34" t="s">
        <v>3</v>
      </c>
      <c r="I11566" s="7" t="n">
        <v>1</v>
      </c>
      <c r="J11566" s="13" t="n">
        <f t="normal" ca="1">A11574</f>
        <v>0</v>
      </c>
    </row>
    <row r="11567" spans="1:8">
      <c r="A11567" t="s">
        <v>4</v>
      </c>
      <c r="B11567" s="4" t="s">
        <v>5</v>
      </c>
      <c r="C11567" s="4" t="s">
        <v>10</v>
      </c>
      <c r="D11567" s="4" t="s">
        <v>6</v>
      </c>
      <c r="E11567" s="4" t="s">
        <v>6</v>
      </c>
      <c r="F11567" s="4" t="s">
        <v>6</v>
      </c>
      <c r="G11567" s="4" t="s">
        <v>14</v>
      </c>
      <c r="H11567" s="4" t="s">
        <v>9</v>
      </c>
      <c r="I11567" s="4" t="s">
        <v>24</v>
      </c>
      <c r="J11567" s="4" t="s">
        <v>24</v>
      </c>
      <c r="K11567" s="4" t="s">
        <v>24</v>
      </c>
      <c r="L11567" s="4" t="s">
        <v>24</v>
      </c>
      <c r="M11567" s="4" t="s">
        <v>24</v>
      </c>
      <c r="N11567" s="4" t="s">
        <v>24</v>
      </c>
      <c r="O11567" s="4" t="s">
        <v>24</v>
      </c>
      <c r="P11567" s="4" t="s">
        <v>6</v>
      </c>
      <c r="Q11567" s="4" t="s">
        <v>6</v>
      </c>
      <c r="R11567" s="4" t="s">
        <v>9</v>
      </c>
      <c r="S11567" s="4" t="s">
        <v>14</v>
      </c>
      <c r="T11567" s="4" t="s">
        <v>9</v>
      </c>
      <c r="U11567" s="4" t="s">
        <v>9</v>
      </c>
      <c r="V11567" s="4" t="s">
        <v>10</v>
      </c>
    </row>
    <row r="11568" spans="1:8">
      <c r="A11568" t="n">
        <v>89556</v>
      </c>
      <c r="B11568" s="21" t="n">
        <v>19</v>
      </c>
      <c r="C11568" s="7" t="n">
        <v>7032</v>
      </c>
      <c r="D11568" s="7" t="s">
        <v>106</v>
      </c>
      <c r="E11568" s="7" t="s">
        <v>107</v>
      </c>
      <c r="F11568" s="7" t="s">
        <v>13</v>
      </c>
      <c r="G11568" s="7" t="n">
        <v>0</v>
      </c>
      <c r="H11568" s="7" t="n">
        <v>1</v>
      </c>
      <c r="I11568" s="7" t="n">
        <v>0</v>
      </c>
      <c r="J11568" s="7" t="n">
        <v>0</v>
      </c>
      <c r="K11568" s="7" t="n">
        <v>0</v>
      </c>
      <c r="L11568" s="7" t="n">
        <v>0</v>
      </c>
      <c r="M11568" s="7" t="n">
        <v>1</v>
      </c>
      <c r="N11568" s="7" t="n">
        <v>1.60000002384186</v>
      </c>
      <c r="O11568" s="7" t="n">
        <v>0.0900000035762787</v>
      </c>
      <c r="P11568" s="7" t="s">
        <v>13</v>
      </c>
      <c r="Q11568" s="7" t="s">
        <v>13</v>
      </c>
      <c r="R11568" s="7" t="n">
        <v>-1</v>
      </c>
      <c r="S11568" s="7" t="n">
        <v>0</v>
      </c>
      <c r="T11568" s="7" t="n">
        <v>0</v>
      </c>
      <c r="U11568" s="7" t="n">
        <v>0</v>
      </c>
      <c r="V11568" s="7" t="n">
        <v>0</v>
      </c>
    </row>
    <row r="11569" spans="1:22">
      <c r="A11569" t="s">
        <v>4</v>
      </c>
      <c r="B11569" s="4" t="s">
        <v>5</v>
      </c>
      <c r="C11569" s="4" t="s">
        <v>10</v>
      </c>
      <c r="D11569" s="4" t="s">
        <v>14</v>
      </c>
      <c r="E11569" s="4" t="s">
        <v>14</v>
      </c>
      <c r="F11569" s="4" t="s">
        <v>6</v>
      </c>
    </row>
    <row r="11570" spans="1:22">
      <c r="A11570" t="n">
        <v>89626</v>
      </c>
      <c r="B11570" s="19" t="n">
        <v>20</v>
      </c>
      <c r="C11570" s="7" t="n">
        <v>7032</v>
      </c>
      <c r="D11570" s="7" t="n">
        <v>3</v>
      </c>
      <c r="E11570" s="7" t="n">
        <v>10</v>
      </c>
      <c r="F11570" s="7" t="s">
        <v>114</v>
      </c>
    </row>
    <row r="11571" spans="1:22">
      <c r="A11571" t="s">
        <v>4</v>
      </c>
      <c r="B11571" s="4" t="s">
        <v>5</v>
      </c>
      <c r="C11571" s="4" t="s">
        <v>10</v>
      </c>
    </row>
    <row r="11572" spans="1:22">
      <c r="A11572" t="n">
        <v>89644</v>
      </c>
      <c r="B11572" s="41" t="n">
        <v>16</v>
      </c>
      <c r="C11572" s="7" t="n">
        <v>0</v>
      </c>
    </row>
    <row r="11573" spans="1:22">
      <c r="A11573" t="s">
        <v>4</v>
      </c>
      <c r="B11573" s="4" t="s">
        <v>5</v>
      </c>
      <c r="C11573" s="4" t="s">
        <v>14</v>
      </c>
    </row>
    <row r="11574" spans="1:22">
      <c r="A11574" t="n">
        <v>89647</v>
      </c>
      <c r="B11574" s="15" t="n">
        <v>74</v>
      </c>
      <c r="C11574" s="7" t="n">
        <v>18</v>
      </c>
    </row>
    <row r="11575" spans="1:22">
      <c r="A11575" t="s">
        <v>4</v>
      </c>
      <c r="B11575" s="4" t="s">
        <v>5</v>
      </c>
      <c r="C11575" s="4" t="s">
        <v>14</v>
      </c>
      <c r="D11575" s="4" t="s">
        <v>14</v>
      </c>
      <c r="E11575" s="4" t="s">
        <v>24</v>
      </c>
      <c r="F11575" s="4" t="s">
        <v>24</v>
      </c>
      <c r="G11575" s="4" t="s">
        <v>24</v>
      </c>
      <c r="H11575" s="4" t="s">
        <v>10</v>
      </c>
    </row>
    <row r="11576" spans="1:22">
      <c r="A11576" t="n">
        <v>89649</v>
      </c>
      <c r="B11576" s="66" t="n">
        <v>45</v>
      </c>
      <c r="C11576" s="7" t="n">
        <v>2</v>
      </c>
      <c r="D11576" s="7" t="n">
        <v>3</v>
      </c>
      <c r="E11576" s="7" t="n">
        <v>68.7200012207031</v>
      </c>
      <c r="F11576" s="7" t="n">
        <v>0.899999976158142</v>
      </c>
      <c r="G11576" s="7" t="n">
        <v>112.709999084473</v>
      </c>
      <c r="H11576" s="7" t="n">
        <v>0</v>
      </c>
    </row>
    <row r="11577" spans="1:22">
      <c r="A11577" t="s">
        <v>4</v>
      </c>
      <c r="B11577" s="4" t="s">
        <v>5</v>
      </c>
      <c r="C11577" s="4" t="s">
        <v>14</v>
      </c>
      <c r="D11577" s="4" t="s">
        <v>14</v>
      </c>
      <c r="E11577" s="4" t="s">
        <v>24</v>
      </c>
      <c r="F11577" s="4" t="s">
        <v>24</v>
      </c>
      <c r="G11577" s="4" t="s">
        <v>24</v>
      </c>
      <c r="H11577" s="4" t="s">
        <v>10</v>
      </c>
      <c r="I11577" s="4" t="s">
        <v>14</v>
      </c>
    </row>
    <row r="11578" spans="1:22">
      <c r="A11578" t="n">
        <v>89666</v>
      </c>
      <c r="B11578" s="66" t="n">
        <v>45</v>
      </c>
      <c r="C11578" s="7" t="n">
        <v>4</v>
      </c>
      <c r="D11578" s="7" t="n">
        <v>3</v>
      </c>
      <c r="E11578" s="7" t="n">
        <v>349.359985351563</v>
      </c>
      <c r="F11578" s="7" t="n">
        <v>274.459991455078</v>
      </c>
      <c r="G11578" s="7" t="n">
        <v>0</v>
      </c>
      <c r="H11578" s="7" t="n">
        <v>0</v>
      </c>
      <c r="I11578" s="7" t="n">
        <v>0</v>
      </c>
    </row>
    <row r="11579" spans="1:22">
      <c r="A11579" t="s">
        <v>4</v>
      </c>
      <c r="B11579" s="4" t="s">
        <v>5</v>
      </c>
      <c r="C11579" s="4" t="s">
        <v>14</v>
      </c>
      <c r="D11579" s="4" t="s">
        <v>14</v>
      </c>
      <c r="E11579" s="4" t="s">
        <v>24</v>
      </c>
      <c r="F11579" s="4" t="s">
        <v>10</v>
      </c>
    </row>
    <row r="11580" spans="1:22">
      <c r="A11580" t="n">
        <v>89684</v>
      </c>
      <c r="B11580" s="66" t="n">
        <v>45</v>
      </c>
      <c r="C11580" s="7" t="n">
        <v>5</v>
      </c>
      <c r="D11580" s="7" t="n">
        <v>3</v>
      </c>
      <c r="E11580" s="7" t="n">
        <v>9.30000019073486</v>
      </c>
      <c r="F11580" s="7" t="n">
        <v>0</v>
      </c>
    </row>
    <row r="11581" spans="1:22">
      <c r="A11581" t="s">
        <v>4</v>
      </c>
      <c r="B11581" s="4" t="s">
        <v>5</v>
      </c>
      <c r="C11581" s="4" t="s">
        <v>14</v>
      </c>
      <c r="D11581" s="4" t="s">
        <v>14</v>
      </c>
      <c r="E11581" s="4" t="s">
        <v>24</v>
      </c>
      <c r="F11581" s="4" t="s">
        <v>10</v>
      </c>
    </row>
    <row r="11582" spans="1:22">
      <c r="A11582" t="n">
        <v>89693</v>
      </c>
      <c r="B11582" s="66" t="n">
        <v>45</v>
      </c>
      <c r="C11582" s="7" t="n">
        <v>11</v>
      </c>
      <c r="D11582" s="7" t="n">
        <v>3</v>
      </c>
      <c r="E11582" s="7" t="n">
        <v>29.5</v>
      </c>
      <c r="F11582" s="7" t="n">
        <v>0</v>
      </c>
    </row>
    <row r="11583" spans="1:22">
      <c r="A11583" t="s">
        <v>4</v>
      </c>
      <c r="B11583" s="4" t="s">
        <v>5</v>
      </c>
      <c r="C11583" s="4" t="s">
        <v>14</v>
      </c>
      <c r="D11583" s="4" t="s">
        <v>14</v>
      </c>
      <c r="E11583" s="4" t="s">
        <v>24</v>
      </c>
      <c r="F11583" s="4" t="s">
        <v>10</v>
      </c>
    </row>
    <row r="11584" spans="1:22">
      <c r="A11584" t="n">
        <v>89702</v>
      </c>
      <c r="B11584" s="66" t="n">
        <v>45</v>
      </c>
      <c r="C11584" s="7" t="n">
        <v>5</v>
      </c>
      <c r="D11584" s="7" t="n">
        <v>3</v>
      </c>
      <c r="E11584" s="7" t="n">
        <v>8.5</v>
      </c>
      <c r="F11584" s="7" t="n">
        <v>2000</v>
      </c>
    </row>
    <row r="11585" spans="1:9">
      <c r="A11585" t="s">
        <v>4</v>
      </c>
      <c r="B11585" s="4" t="s">
        <v>5</v>
      </c>
      <c r="C11585" s="4" t="s">
        <v>14</v>
      </c>
      <c r="D11585" s="4" t="s">
        <v>10</v>
      </c>
      <c r="E11585" s="4" t="s">
        <v>24</v>
      </c>
    </row>
    <row r="11586" spans="1:9">
      <c r="A11586" t="n">
        <v>89711</v>
      </c>
      <c r="B11586" s="37" t="n">
        <v>58</v>
      </c>
      <c r="C11586" s="7" t="n">
        <v>100</v>
      </c>
      <c r="D11586" s="7" t="n">
        <v>1000</v>
      </c>
      <c r="E11586" s="7" t="n">
        <v>1</v>
      </c>
    </row>
    <row r="11587" spans="1:9">
      <c r="A11587" t="s">
        <v>4</v>
      </c>
      <c r="B11587" s="4" t="s">
        <v>5</v>
      </c>
      <c r="C11587" s="4" t="s">
        <v>14</v>
      </c>
      <c r="D11587" s="4" t="s">
        <v>10</v>
      </c>
    </row>
    <row r="11588" spans="1:9">
      <c r="A11588" t="n">
        <v>89719</v>
      </c>
      <c r="B11588" s="37" t="n">
        <v>58</v>
      </c>
      <c r="C11588" s="7" t="n">
        <v>255</v>
      </c>
      <c r="D11588" s="7" t="n">
        <v>0</v>
      </c>
    </row>
    <row r="11589" spans="1:9">
      <c r="A11589" t="s">
        <v>4</v>
      </c>
      <c r="B11589" s="4" t="s">
        <v>5</v>
      </c>
      <c r="C11589" s="4" t="s">
        <v>14</v>
      </c>
      <c r="D11589" s="4" t="s">
        <v>10</v>
      </c>
    </row>
    <row r="11590" spans="1:9">
      <c r="A11590" t="n">
        <v>89723</v>
      </c>
      <c r="B11590" s="66" t="n">
        <v>45</v>
      </c>
      <c r="C11590" s="7" t="n">
        <v>7</v>
      </c>
      <c r="D11590" s="7" t="n">
        <v>255</v>
      </c>
    </row>
    <row r="11591" spans="1:9">
      <c r="A11591" t="s">
        <v>4</v>
      </c>
      <c r="B11591" s="4" t="s">
        <v>5</v>
      </c>
      <c r="C11591" s="4" t="s">
        <v>10</v>
      </c>
      <c r="D11591" s="4" t="s">
        <v>14</v>
      </c>
      <c r="E11591" s="4" t="s">
        <v>14</v>
      </c>
      <c r="F11591" s="4" t="s">
        <v>6</v>
      </c>
    </row>
    <row r="11592" spans="1:9">
      <c r="A11592" t="n">
        <v>89727</v>
      </c>
      <c r="B11592" s="61" t="n">
        <v>47</v>
      </c>
      <c r="C11592" s="7" t="n">
        <v>61440</v>
      </c>
      <c r="D11592" s="7" t="n">
        <v>0</v>
      </c>
      <c r="E11592" s="7" t="n">
        <v>1</v>
      </c>
      <c r="F11592" s="7" t="s">
        <v>741</v>
      </c>
    </row>
    <row r="11593" spans="1:9">
      <c r="A11593" t="s">
        <v>4</v>
      </c>
      <c r="B11593" s="4" t="s">
        <v>5</v>
      </c>
      <c r="C11593" s="4" t="s">
        <v>10</v>
      </c>
    </row>
    <row r="11594" spans="1:9">
      <c r="A11594" t="n">
        <v>89747</v>
      </c>
      <c r="B11594" s="41" t="n">
        <v>16</v>
      </c>
      <c r="C11594" s="7" t="n">
        <v>150</v>
      </c>
    </row>
    <row r="11595" spans="1:9">
      <c r="A11595" t="s">
        <v>4</v>
      </c>
      <c r="B11595" s="4" t="s">
        <v>5</v>
      </c>
      <c r="C11595" s="4" t="s">
        <v>10</v>
      </c>
      <c r="D11595" s="4" t="s">
        <v>14</v>
      </c>
      <c r="E11595" s="4" t="s">
        <v>14</v>
      </c>
      <c r="F11595" s="4" t="s">
        <v>6</v>
      </c>
    </row>
    <row r="11596" spans="1:9">
      <c r="A11596" t="n">
        <v>89750</v>
      </c>
      <c r="B11596" s="61" t="n">
        <v>47</v>
      </c>
      <c r="C11596" s="7" t="n">
        <v>61441</v>
      </c>
      <c r="D11596" s="7" t="n">
        <v>0</v>
      </c>
      <c r="E11596" s="7" t="n">
        <v>1</v>
      </c>
      <c r="F11596" s="7" t="s">
        <v>741</v>
      </c>
    </row>
    <row r="11597" spans="1:9">
      <c r="A11597" t="s">
        <v>4</v>
      </c>
      <c r="B11597" s="4" t="s">
        <v>5</v>
      </c>
      <c r="C11597" s="4" t="s">
        <v>10</v>
      </c>
      <c r="D11597" s="4" t="s">
        <v>14</v>
      </c>
      <c r="E11597" s="4" t="s">
        <v>14</v>
      </c>
      <c r="F11597" s="4" t="s">
        <v>6</v>
      </c>
    </row>
    <row r="11598" spans="1:9">
      <c r="A11598" t="n">
        <v>89770</v>
      </c>
      <c r="B11598" s="61" t="n">
        <v>47</v>
      </c>
      <c r="C11598" s="7" t="n">
        <v>61442</v>
      </c>
      <c r="D11598" s="7" t="n">
        <v>0</v>
      </c>
      <c r="E11598" s="7" t="n">
        <v>1</v>
      </c>
      <c r="F11598" s="7" t="s">
        <v>741</v>
      </c>
    </row>
    <row r="11599" spans="1:9">
      <c r="A11599" t="s">
        <v>4</v>
      </c>
      <c r="B11599" s="4" t="s">
        <v>5</v>
      </c>
      <c r="C11599" s="4" t="s">
        <v>10</v>
      </c>
    </row>
    <row r="11600" spans="1:9">
      <c r="A11600" t="n">
        <v>89790</v>
      </c>
      <c r="B11600" s="41" t="n">
        <v>16</v>
      </c>
      <c r="C11600" s="7" t="n">
        <v>150</v>
      </c>
    </row>
    <row r="11601" spans="1:6">
      <c r="A11601" t="s">
        <v>4</v>
      </c>
      <c r="B11601" s="4" t="s">
        <v>5</v>
      </c>
      <c r="C11601" s="4" t="s">
        <v>10</v>
      </c>
      <c r="D11601" s="4" t="s">
        <v>14</v>
      </c>
      <c r="E11601" s="4" t="s">
        <v>14</v>
      </c>
      <c r="F11601" s="4" t="s">
        <v>6</v>
      </c>
    </row>
    <row r="11602" spans="1:6">
      <c r="A11602" t="n">
        <v>89793</v>
      </c>
      <c r="B11602" s="61" t="n">
        <v>47</v>
      </c>
      <c r="C11602" s="7" t="n">
        <v>61443</v>
      </c>
      <c r="D11602" s="7" t="n">
        <v>0</v>
      </c>
      <c r="E11602" s="7" t="n">
        <v>1</v>
      </c>
      <c r="F11602" s="7" t="s">
        <v>741</v>
      </c>
    </row>
    <row r="11603" spans="1:6">
      <c r="A11603" t="s">
        <v>4</v>
      </c>
      <c r="B11603" s="4" t="s">
        <v>5</v>
      </c>
      <c r="C11603" s="4" t="s">
        <v>10</v>
      </c>
      <c r="D11603" s="4" t="s">
        <v>14</v>
      </c>
      <c r="E11603" s="4" t="s">
        <v>14</v>
      </c>
      <c r="F11603" s="4" t="s">
        <v>6</v>
      </c>
    </row>
    <row r="11604" spans="1:6">
      <c r="A11604" t="n">
        <v>89813</v>
      </c>
      <c r="B11604" s="61" t="n">
        <v>47</v>
      </c>
      <c r="C11604" s="7" t="n">
        <v>61444</v>
      </c>
      <c r="D11604" s="7" t="n">
        <v>0</v>
      </c>
      <c r="E11604" s="7" t="n">
        <v>1</v>
      </c>
      <c r="F11604" s="7" t="s">
        <v>741</v>
      </c>
    </row>
    <row r="11605" spans="1:6">
      <c r="A11605" t="s">
        <v>4</v>
      </c>
      <c r="B11605" s="4" t="s">
        <v>5</v>
      </c>
      <c r="C11605" s="4" t="s">
        <v>10</v>
      </c>
      <c r="D11605" s="4" t="s">
        <v>14</v>
      </c>
      <c r="E11605" s="4" t="s">
        <v>14</v>
      </c>
      <c r="F11605" s="4" t="s">
        <v>6</v>
      </c>
    </row>
    <row r="11606" spans="1:6">
      <c r="A11606" t="n">
        <v>89833</v>
      </c>
      <c r="B11606" s="61" t="n">
        <v>47</v>
      </c>
      <c r="C11606" s="7" t="n">
        <v>61445</v>
      </c>
      <c r="D11606" s="7" t="n">
        <v>0</v>
      </c>
      <c r="E11606" s="7" t="n">
        <v>1</v>
      </c>
      <c r="F11606" s="7" t="s">
        <v>741</v>
      </c>
    </row>
    <row r="11607" spans="1:6">
      <c r="A11607" t="s">
        <v>4</v>
      </c>
      <c r="B11607" s="4" t="s">
        <v>5</v>
      </c>
      <c r="C11607" s="4" t="s">
        <v>10</v>
      </c>
      <c r="D11607" s="4" t="s">
        <v>24</v>
      </c>
      <c r="E11607" s="4" t="s">
        <v>24</v>
      </c>
      <c r="F11607" s="4" t="s">
        <v>24</v>
      </c>
      <c r="G11607" s="4" t="s">
        <v>10</v>
      </c>
      <c r="H11607" s="4" t="s">
        <v>10</v>
      </c>
    </row>
    <row r="11608" spans="1:6">
      <c r="A11608" t="n">
        <v>89853</v>
      </c>
      <c r="B11608" s="53" t="n">
        <v>60</v>
      </c>
      <c r="C11608" s="7" t="n">
        <v>61440</v>
      </c>
      <c r="D11608" s="7" t="n">
        <v>0</v>
      </c>
      <c r="E11608" s="7" t="n">
        <v>0</v>
      </c>
      <c r="F11608" s="7" t="n">
        <v>0</v>
      </c>
      <c r="G11608" s="7" t="n">
        <v>1500</v>
      </c>
      <c r="H11608" s="7" t="n">
        <v>0</v>
      </c>
    </row>
    <row r="11609" spans="1:6">
      <c r="A11609" t="s">
        <v>4</v>
      </c>
      <c r="B11609" s="4" t="s">
        <v>5</v>
      </c>
      <c r="C11609" s="4" t="s">
        <v>10</v>
      </c>
      <c r="D11609" s="4" t="s">
        <v>24</v>
      </c>
      <c r="E11609" s="4" t="s">
        <v>24</v>
      </c>
      <c r="F11609" s="4" t="s">
        <v>24</v>
      </c>
      <c r="G11609" s="4" t="s">
        <v>10</v>
      </c>
      <c r="H11609" s="4" t="s">
        <v>10</v>
      </c>
    </row>
    <row r="11610" spans="1:6">
      <c r="A11610" t="n">
        <v>89872</v>
      </c>
      <c r="B11610" s="53" t="n">
        <v>60</v>
      </c>
      <c r="C11610" s="7" t="n">
        <v>61441</v>
      </c>
      <c r="D11610" s="7" t="n">
        <v>0</v>
      </c>
      <c r="E11610" s="7" t="n">
        <v>0</v>
      </c>
      <c r="F11610" s="7" t="n">
        <v>0</v>
      </c>
      <c r="G11610" s="7" t="n">
        <v>1500</v>
      </c>
      <c r="H11610" s="7" t="n">
        <v>0</v>
      </c>
    </row>
    <row r="11611" spans="1:6">
      <c r="A11611" t="s">
        <v>4</v>
      </c>
      <c r="B11611" s="4" t="s">
        <v>5</v>
      </c>
      <c r="C11611" s="4" t="s">
        <v>10</v>
      </c>
      <c r="D11611" s="4" t="s">
        <v>24</v>
      </c>
      <c r="E11611" s="4" t="s">
        <v>24</v>
      </c>
      <c r="F11611" s="4" t="s">
        <v>24</v>
      </c>
      <c r="G11611" s="4" t="s">
        <v>10</v>
      </c>
      <c r="H11611" s="4" t="s">
        <v>10</v>
      </c>
    </row>
    <row r="11612" spans="1:6">
      <c r="A11612" t="n">
        <v>89891</v>
      </c>
      <c r="B11612" s="53" t="n">
        <v>60</v>
      </c>
      <c r="C11612" s="7" t="n">
        <v>61442</v>
      </c>
      <c r="D11612" s="7" t="n">
        <v>0</v>
      </c>
      <c r="E11612" s="7" t="n">
        <v>0</v>
      </c>
      <c r="F11612" s="7" t="n">
        <v>0</v>
      </c>
      <c r="G11612" s="7" t="n">
        <v>1500</v>
      </c>
      <c r="H11612" s="7" t="n">
        <v>0</v>
      </c>
    </row>
    <row r="11613" spans="1:6">
      <c r="A11613" t="s">
        <v>4</v>
      </c>
      <c r="B11613" s="4" t="s">
        <v>5</v>
      </c>
      <c r="C11613" s="4" t="s">
        <v>10</v>
      </c>
      <c r="D11613" s="4" t="s">
        <v>24</v>
      </c>
      <c r="E11613" s="4" t="s">
        <v>24</v>
      </c>
      <c r="F11613" s="4" t="s">
        <v>24</v>
      </c>
      <c r="G11613" s="4" t="s">
        <v>10</v>
      </c>
      <c r="H11613" s="4" t="s">
        <v>10</v>
      </c>
    </row>
    <row r="11614" spans="1:6">
      <c r="A11614" t="n">
        <v>89910</v>
      </c>
      <c r="B11614" s="53" t="n">
        <v>60</v>
      </c>
      <c r="C11614" s="7" t="n">
        <v>61443</v>
      </c>
      <c r="D11614" s="7" t="n">
        <v>0</v>
      </c>
      <c r="E11614" s="7" t="n">
        <v>0</v>
      </c>
      <c r="F11614" s="7" t="n">
        <v>0</v>
      </c>
      <c r="G11614" s="7" t="n">
        <v>1500</v>
      </c>
      <c r="H11614" s="7" t="n">
        <v>0</v>
      </c>
    </row>
    <row r="11615" spans="1:6">
      <c r="A11615" t="s">
        <v>4</v>
      </c>
      <c r="B11615" s="4" t="s">
        <v>5</v>
      </c>
      <c r="C11615" s="4" t="s">
        <v>10</v>
      </c>
      <c r="D11615" s="4" t="s">
        <v>24</v>
      </c>
      <c r="E11615" s="4" t="s">
        <v>24</v>
      </c>
      <c r="F11615" s="4" t="s">
        <v>24</v>
      </c>
      <c r="G11615" s="4" t="s">
        <v>10</v>
      </c>
      <c r="H11615" s="4" t="s">
        <v>10</v>
      </c>
    </row>
    <row r="11616" spans="1:6">
      <c r="A11616" t="n">
        <v>89929</v>
      </c>
      <c r="B11616" s="53" t="n">
        <v>60</v>
      </c>
      <c r="C11616" s="7" t="n">
        <v>61444</v>
      </c>
      <c r="D11616" s="7" t="n">
        <v>0</v>
      </c>
      <c r="E11616" s="7" t="n">
        <v>0</v>
      </c>
      <c r="F11616" s="7" t="n">
        <v>0</v>
      </c>
      <c r="G11616" s="7" t="n">
        <v>1500</v>
      </c>
      <c r="H11616" s="7" t="n">
        <v>0</v>
      </c>
    </row>
    <row r="11617" spans="1:8">
      <c r="A11617" t="s">
        <v>4</v>
      </c>
      <c r="B11617" s="4" t="s">
        <v>5</v>
      </c>
      <c r="C11617" s="4" t="s">
        <v>10</v>
      </c>
      <c r="D11617" s="4" t="s">
        <v>24</v>
      </c>
      <c r="E11617" s="4" t="s">
        <v>24</v>
      </c>
      <c r="F11617" s="4" t="s">
        <v>24</v>
      </c>
      <c r="G11617" s="4" t="s">
        <v>10</v>
      </c>
      <c r="H11617" s="4" t="s">
        <v>10</v>
      </c>
    </row>
    <row r="11618" spans="1:8">
      <c r="A11618" t="n">
        <v>89948</v>
      </c>
      <c r="B11618" s="53" t="n">
        <v>60</v>
      </c>
      <c r="C11618" s="7" t="n">
        <v>61445</v>
      </c>
      <c r="D11618" s="7" t="n">
        <v>0</v>
      </c>
      <c r="E11618" s="7" t="n">
        <v>0</v>
      </c>
      <c r="F11618" s="7" t="n">
        <v>0</v>
      </c>
      <c r="G11618" s="7" t="n">
        <v>1500</v>
      </c>
      <c r="H11618" s="7" t="n">
        <v>0</v>
      </c>
    </row>
    <row r="11619" spans="1:8">
      <c r="A11619" t="s">
        <v>4</v>
      </c>
      <c r="B11619" s="4" t="s">
        <v>5</v>
      </c>
      <c r="C11619" s="4" t="s">
        <v>10</v>
      </c>
      <c r="D11619" s="4" t="s">
        <v>14</v>
      </c>
    </row>
    <row r="11620" spans="1:8">
      <c r="A11620" t="n">
        <v>89967</v>
      </c>
      <c r="B11620" s="68" t="n">
        <v>67</v>
      </c>
      <c r="C11620" s="7" t="n">
        <v>61440</v>
      </c>
      <c r="D11620" s="7" t="n">
        <v>1</v>
      </c>
    </row>
    <row r="11621" spans="1:8">
      <c r="A11621" t="s">
        <v>4</v>
      </c>
      <c r="B11621" s="4" t="s">
        <v>5</v>
      </c>
      <c r="C11621" s="4" t="s">
        <v>10</v>
      </c>
      <c r="D11621" s="4" t="s">
        <v>14</v>
      </c>
    </row>
    <row r="11622" spans="1:8">
      <c r="A11622" t="n">
        <v>89971</v>
      </c>
      <c r="B11622" s="68" t="n">
        <v>67</v>
      </c>
      <c r="C11622" s="7" t="n">
        <v>61441</v>
      </c>
      <c r="D11622" s="7" t="n">
        <v>1</v>
      </c>
    </row>
    <row r="11623" spans="1:8">
      <c r="A11623" t="s">
        <v>4</v>
      </c>
      <c r="B11623" s="4" t="s">
        <v>5</v>
      </c>
      <c r="C11623" s="4" t="s">
        <v>10</v>
      </c>
      <c r="D11623" s="4" t="s">
        <v>14</v>
      </c>
    </row>
    <row r="11624" spans="1:8">
      <c r="A11624" t="n">
        <v>89975</v>
      </c>
      <c r="B11624" s="68" t="n">
        <v>67</v>
      </c>
      <c r="C11624" s="7" t="n">
        <v>61442</v>
      </c>
      <c r="D11624" s="7" t="n">
        <v>1</v>
      </c>
    </row>
    <row r="11625" spans="1:8">
      <c r="A11625" t="s">
        <v>4</v>
      </c>
      <c r="B11625" s="4" t="s">
        <v>5</v>
      </c>
      <c r="C11625" s="4" t="s">
        <v>10</v>
      </c>
      <c r="D11625" s="4" t="s">
        <v>14</v>
      </c>
    </row>
    <row r="11626" spans="1:8">
      <c r="A11626" t="n">
        <v>89979</v>
      </c>
      <c r="B11626" s="68" t="n">
        <v>67</v>
      </c>
      <c r="C11626" s="7" t="n">
        <v>61443</v>
      </c>
      <c r="D11626" s="7" t="n">
        <v>1</v>
      </c>
    </row>
    <row r="11627" spans="1:8">
      <c r="A11627" t="s">
        <v>4</v>
      </c>
      <c r="B11627" s="4" t="s">
        <v>5</v>
      </c>
      <c r="C11627" s="4" t="s">
        <v>10</v>
      </c>
      <c r="D11627" s="4" t="s">
        <v>14</v>
      </c>
    </row>
    <row r="11628" spans="1:8">
      <c r="A11628" t="n">
        <v>89983</v>
      </c>
      <c r="B11628" s="68" t="n">
        <v>67</v>
      </c>
      <c r="C11628" s="7" t="n">
        <v>61444</v>
      </c>
      <c r="D11628" s="7" t="n">
        <v>1</v>
      </c>
    </row>
    <row r="11629" spans="1:8">
      <c r="A11629" t="s">
        <v>4</v>
      </c>
      <c r="B11629" s="4" t="s">
        <v>5</v>
      </c>
      <c r="C11629" s="4" t="s">
        <v>10</v>
      </c>
      <c r="D11629" s="4" t="s">
        <v>14</v>
      </c>
    </row>
    <row r="11630" spans="1:8">
      <c r="A11630" t="n">
        <v>89987</v>
      </c>
      <c r="B11630" s="68" t="n">
        <v>67</v>
      </c>
      <c r="C11630" s="7" t="n">
        <v>61445</v>
      </c>
      <c r="D11630" s="7" t="n">
        <v>1</v>
      </c>
    </row>
    <row r="11631" spans="1:8">
      <c r="A11631" t="s">
        <v>4</v>
      </c>
      <c r="B11631" s="4" t="s">
        <v>5</v>
      </c>
      <c r="C11631" s="4" t="s">
        <v>14</v>
      </c>
      <c r="D11631" s="4" t="s">
        <v>10</v>
      </c>
      <c r="E11631" s="4" t="s">
        <v>24</v>
      </c>
    </row>
    <row r="11632" spans="1:8">
      <c r="A11632" t="n">
        <v>89991</v>
      </c>
      <c r="B11632" s="37" t="n">
        <v>58</v>
      </c>
      <c r="C11632" s="7" t="n">
        <v>0</v>
      </c>
      <c r="D11632" s="7" t="n">
        <v>300</v>
      </c>
      <c r="E11632" s="7" t="n">
        <v>0.300000011920929</v>
      </c>
    </row>
    <row r="11633" spans="1:8">
      <c r="A11633" t="s">
        <v>4</v>
      </c>
      <c r="B11633" s="4" t="s">
        <v>5</v>
      </c>
      <c r="C11633" s="4" t="s">
        <v>14</v>
      </c>
      <c r="D11633" s="4" t="s">
        <v>10</v>
      </c>
    </row>
    <row r="11634" spans="1:8">
      <c r="A11634" t="n">
        <v>89999</v>
      </c>
      <c r="B11634" s="37" t="n">
        <v>58</v>
      </c>
      <c r="C11634" s="7" t="n">
        <v>255</v>
      </c>
      <c r="D11634" s="7" t="n">
        <v>0</v>
      </c>
    </row>
    <row r="11635" spans="1:8">
      <c r="A11635" t="s">
        <v>4</v>
      </c>
      <c r="B11635" s="4" t="s">
        <v>5</v>
      </c>
      <c r="C11635" s="4" t="s">
        <v>14</v>
      </c>
      <c r="D11635" s="4" t="s">
        <v>10</v>
      </c>
      <c r="E11635" s="4" t="s">
        <v>24</v>
      </c>
      <c r="F11635" s="4" t="s">
        <v>10</v>
      </c>
      <c r="G11635" s="4" t="s">
        <v>9</v>
      </c>
      <c r="H11635" s="4" t="s">
        <v>9</v>
      </c>
      <c r="I11635" s="4" t="s">
        <v>10</v>
      </c>
      <c r="J11635" s="4" t="s">
        <v>10</v>
      </c>
      <c r="K11635" s="4" t="s">
        <v>9</v>
      </c>
      <c r="L11635" s="4" t="s">
        <v>9</v>
      </c>
      <c r="M11635" s="4" t="s">
        <v>9</v>
      </c>
      <c r="N11635" s="4" t="s">
        <v>9</v>
      </c>
      <c r="O11635" s="4" t="s">
        <v>6</v>
      </c>
    </row>
    <row r="11636" spans="1:8">
      <c r="A11636" t="n">
        <v>90003</v>
      </c>
      <c r="B11636" s="11" t="n">
        <v>50</v>
      </c>
      <c r="C11636" s="7" t="n">
        <v>0</v>
      </c>
      <c r="D11636" s="7" t="n">
        <v>12101</v>
      </c>
      <c r="E11636" s="7" t="n">
        <v>1</v>
      </c>
      <c r="F11636" s="7" t="n">
        <v>0</v>
      </c>
      <c r="G11636" s="7" t="n">
        <v>0</v>
      </c>
      <c r="H11636" s="7" t="n">
        <v>0</v>
      </c>
      <c r="I11636" s="7" t="n">
        <v>0</v>
      </c>
      <c r="J11636" s="7" t="n">
        <v>65533</v>
      </c>
      <c r="K11636" s="7" t="n">
        <v>0</v>
      </c>
      <c r="L11636" s="7" t="n">
        <v>0</v>
      </c>
      <c r="M11636" s="7" t="n">
        <v>0</v>
      </c>
      <c r="N11636" s="7" t="n">
        <v>0</v>
      </c>
      <c r="O11636" s="7" t="s">
        <v>13</v>
      </c>
    </row>
    <row r="11637" spans="1:8">
      <c r="A11637" t="s">
        <v>4</v>
      </c>
      <c r="B11637" s="4" t="s">
        <v>5</v>
      </c>
      <c r="C11637" s="4" t="s">
        <v>14</v>
      </c>
      <c r="D11637" s="4" t="s">
        <v>10</v>
      </c>
      <c r="E11637" s="4" t="s">
        <v>10</v>
      </c>
      <c r="F11637" s="4" t="s">
        <v>10</v>
      </c>
      <c r="G11637" s="4" t="s">
        <v>10</v>
      </c>
      <c r="H11637" s="4" t="s">
        <v>14</v>
      </c>
    </row>
    <row r="11638" spans="1:8">
      <c r="A11638" t="n">
        <v>90042</v>
      </c>
      <c r="B11638" s="31" t="n">
        <v>25</v>
      </c>
      <c r="C11638" s="7" t="n">
        <v>5</v>
      </c>
      <c r="D11638" s="7" t="n">
        <v>65535</v>
      </c>
      <c r="E11638" s="7" t="n">
        <v>65535</v>
      </c>
      <c r="F11638" s="7" t="n">
        <v>65535</v>
      </c>
      <c r="G11638" s="7" t="n">
        <v>65535</v>
      </c>
      <c r="H11638" s="7" t="n">
        <v>0</v>
      </c>
    </row>
    <row r="11639" spans="1:8">
      <c r="A11639" t="s">
        <v>4</v>
      </c>
      <c r="B11639" s="4" t="s">
        <v>5</v>
      </c>
      <c r="C11639" s="4" t="s">
        <v>10</v>
      </c>
      <c r="D11639" s="4" t="s">
        <v>14</v>
      </c>
      <c r="E11639" s="4" t="s">
        <v>50</v>
      </c>
      <c r="F11639" s="4" t="s">
        <v>14</v>
      </c>
      <c r="G11639" s="4" t="s">
        <v>14</v>
      </c>
      <c r="H11639" s="4" t="s">
        <v>14</v>
      </c>
    </row>
    <row r="11640" spans="1:8">
      <c r="A11640" t="n">
        <v>90053</v>
      </c>
      <c r="B11640" s="32" t="n">
        <v>24</v>
      </c>
      <c r="C11640" s="7" t="n">
        <v>65533</v>
      </c>
      <c r="D11640" s="7" t="n">
        <v>11</v>
      </c>
      <c r="E11640" s="7" t="s">
        <v>742</v>
      </c>
      <c r="F11640" s="7" t="n">
        <v>6</v>
      </c>
      <c r="G11640" s="7" t="n">
        <v>2</v>
      </c>
      <c r="H11640" s="7" t="n">
        <v>0</v>
      </c>
    </row>
    <row r="11641" spans="1:8">
      <c r="A11641" t="s">
        <v>4</v>
      </c>
      <c r="B11641" s="4" t="s">
        <v>5</v>
      </c>
    </row>
    <row r="11642" spans="1:8">
      <c r="A11642" t="n">
        <v>90090</v>
      </c>
      <c r="B11642" s="33" t="n">
        <v>28</v>
      </c>
    </row>
    <row r="11643" spans="1:8">
      <c r="A11643" t="s">
        <v>4</v>
      </c>
      <c r="B11643" s="4" t="s">
        <v>5</v>
      </c>
      <c r="C11643" s="4" t="s">
        <v>14</v>
      </c>
    </row>
    <row r="11644" spans="1:8">
      <c r="A11644" t="n">
        <v>90091</v>
      </c>
      <c r="B11644" s="36" t="n">
        <v>27</v>
      </c>
      <c r="C11644" s="7" t="n">
        <v>0</v>
      </c>
    </row>
    <row r="11645" spans="1:8">
      <c r="A11645" t="s">
        <v>4</v>
      </c>
      <c r="B11645" s="4" t="s">
        <v>5</v>
      </c>
      <c r="C11645" s="4" t="s">
        <v>14</v>
      </c>
    </row>
    <row r="11646" spans="1:8">
      <c r="A11646" t="n">
        <v>90093</v>
      </c>
      <c r="B11646" s="36" t="n">
        <v>27</v>
      </c>
      <c r="C11646" s="7" t="n">
        <v>1</v>
      </c>
    </row>
    <row r="11647" spans="1:8">
      <c r="A11647" t="s">
        <v>4</v>
      </c>
      <c r="B11647" s="4" t="s">
        <v>5</v>
      </c>
      <c r="C11647" s="4" t="s">
        <v>14</v>
      </c>
      <c r="D11647" s="4" t="s">
        <v>10</v>
      </c>
      <c r="E11647" s="4" t="s">
        <v>10</v>
      </c>
      <c r="F11647" s="4" t="s">
        <v>10</v>
      </c>
      <c r="G11647" s="4" t="s">
        <v>10</v>
      </c>
      <c r="H11647" s="4" t="s">
        <v>14</v>
      </c>
    </row>
    <row r="11648" spans="1:8">
      <c r="A11648" t="n">
        <v>90095</v>
      </c>
      <c r="B11648" s="31" t="n">
        <v>25</v>
      </c>
      <c r="C11648" s="7" t="n">
        <v>5</v>
      </c>
      <c r="D11648" s="7" t="n">
        <v>65535</v>
      </c>
      <c r="E11648" s="7" t="n">
        <v>65535</v>
      </c>
      <c r="F11648" s="7" t="n">
        <v>65535</v>
      </c>
      <c r="G11648" s="7" t="n">
        <v>65535</v>
      </c>
      <c r="H11648" s="7" t="n">
        <v>0</v>
      </c>
    </row>
    <row r="11649" spans="1:15">
      <c r="A11649" t="s">
        <v>4</v>
      </c>
      <c r="B11649" s="4" t="s">
        <v>5</v>
      </c>
      <c r="C11649" s="4" t="s">
        <v>10</v>
      </c>
    </row>
    <row r="11650" spans="1:15">
      <c r="A11650" t="n">
        <v>90106</v>
      </c>
      <c r="B11650" s="41" t="n">
        <v>16</v>
      </c>
      <c r="C11650" s="7" t="n">
        <v>300</v>
      </c>
    </row>
    <row r="11651" spans="1:15">
      <c r="A11651" t="s">
        <v>4</v>
      </c>
      <c r="B11651" s="4" t="s">
        <v>5</v>
      </c>
      <c r="C11651" s="4" t="s">
        <v>14</v>
      </c>
      <c r="D11651" s="4" t="s">
        <v>10</v>
      </c>
      <c r="E11651" s="4" t="s">
        <v>24</v>
      </c>
      <c r="F11651" s="4" t="s">
        <v>10</v>
      </c>
      <c r="G11651" s="4" t="s">
        <v>9</v>
      </c>
      <c r="H11651" s="4" t="s">
        <v>9</v>
      </c>
      <c r="I11651" s="4" t="s">
        <v>10</v>
      </c>
      <c r="J11651" s="4" t="s">
        <v>10</v>
      </c>
      <c r="K11651" s="4" t="s">
        <v>9</v>
      </c>
      <c r="L11651" s="4" t="s">
        <v>9</v>
      </c>
      <c r="M11651" s="4" t="s">
        <v>9</v>
      </c>
      <c r="N11651" s="4" t="s">
        <v>9</v>
      </c>
      <c r="O11651" s="4" t="s">
        <v>6</v>
      </c>
    </row>
    <row r="11652" spans="1:15">
      <c r="A11652" t="n">
        <v>90109</v>
      </c>
      <c r="B11652" s="11" t="n">
        <v>50</v>
      </c>
      <c r="C11652" s="7" t="n">
        <v>0</v>
      </c>
      <c r="D11652" s="7" t="n">
        <v>12010</v>
      </c>
      <c r="E11652" s="7" t="n">
        <v>1</v>
      </c>
      <c r="F11652" s="7" t="n">
        <v>0</v>
      </c>
      <c r="G11652" s="7" t="n">
        <v>0</v>
      </c>
      <c r="H11652" s="7" t="n">
        <v>0</v>
      </c>
      <c r="I11652" s="7" t="n">
        <v>0</v>
      </c>
      <c r="J11652" s="7" t="n">
        <v>65533</v>
      </c>
      <c r="K11652" s="7" t="n">
        <v>0</v>
      </c>
      <c r="L11652" s="7" t="n">
        <v>0</v>
      </c>
      <c r="M11652" s="7" t="n">
        <v>0</v>
      </c>
      <c r="N11652" s="7" t="n">
        <v>0</v>
      </c>
      <c r="O11652" s="7" t="s">
        <v>13</v>
      </c>
    </row>
    <row r="11653" spans="1:15">
      <c r="A11653" t="s">
        <v>4</v>
      </c>
      <c r="B11653" s="4" t="s">
        <v>5</v>
      </c>
      <c r="C11653" s="4" t="s">
        <v>14</v>
      </c>
      <c r="D11653" s="4" t="s">
        <v>10</v>
      </c>
      <c r="E11653" s="4" t="s">
        <v>10</v>
      </c>
      <c r="F11653" s="4" t="s">
        <v>10</v>
      </c>
      <c r="G11653" s="4" t="s">
        <v>10</v>
      </c>
      <c r="H11653" s="4" t="s">
        <v>14</v>
      </c>
    </row>
    <row r="11654" spans="1:15">
      <c r="A11654" t="n">
        <v>90148</v>
      </c>
      <c r="B11654" s="31" t="n">
        <v>25</v>
      </c>
      <c r="C11654" s="7" t="n">
        <v>5</v>
      </c>
      <c r="D11654" s="7" t="n">
        <v>65535</v>
      </c>
      <c r="E11654" s="7" t="n">
        <v>65535</v>
      </c>
      <c r="F11654" s="7" t="n">
        <v>65535</v>
      </c>
      <c r="G11654" s="7" t="n">
        <v>65535</v>
      </c>
      <c r="H11654" s="7" t="n">
        <v>0</v>
      </c>
    </row>
    <row r="11655" spans="1:15">
      <c r="A11655" t="s">
        <v>4</v>
      </c>
      <c r="B11655" s="4" t="s">
        <v>5</v>
      </c>
      <c r="C11655" s="4" t="s">
        <v>10</v>
      </c>
      <c r="D11655" s="4" t="s">
        <v>50</v>
      </c>
      <c r="E11655" s="4" t="s">
        <v>14</v>
      </c>
      <c r="F11655" s="4" t="s">
        <v>14</v>
      </c>
      <c r="G11655" s="4" t="s">
        <v>10</v>
      </c>
      <c r="H11655" s="4" t="s">
        <v>14</v>
      </c>
      <c r="I11655" s="4" t="s">
        <v>50</v>
      </c>
      <c r="J11655" s="4" t="s">
        <v>14</v>
      </c>
      <c r="K11655" s="4" t="s">
        <v>14</v>
      </c>
      <c r="L11655" s="4" t="s">
        <v>14</v>
      </c>
    </row>
    <row r="11656" spans="1:15">
      <c r="A11656" t="n">
        <v>90159</v>
      </c>
      <c r="B11656" s="32" t="n">
        <v>24</v>
      </c>
      <c r="C11656" s="7" t="n">
        <v>65533</v>
      </c>
      <c r="D11656" s="7" t="s">
        <v>743</v>
      </c>
      <c r="E11656" s="7" t="n">
        <v>12</v>
      </c>
      <c r="F11656" s="7" t="n">
        <v>16</v>
      </c>
      <c r="G11656" s="7" t="n">
        <v>3681</v>
      </c>
      <c r="H11656" s="7" t="n">
        <v>7</v>
      </c>
      <c r="I11656" s="7" t="s">
        <v>744</v>
      </c>
      <c r="J11656" s="7" t="n">
        <v>6</v>
      </c>
      <c r="K11656" s="7" t="n">
        <v>2</v>
      </c>
      <c r="L11656" s="7" t="n">
        <v>0</v>
      </c>
    </row>
    <row r="11657" spans="1:15">
      <c r="A11657" t="s">
        <v>4</v>
      </c>
      <c r="B11657" s="4" t="s">
        <v>5</v>
      </c>
    </row>
    <row r="11658" spans="1:15">
      <c r="A11658" t="n">
        <v>90180</v>
      </c>
      <c r="B11658" s="33" t="n">
        <v>28</v>
      </c>
    </row>
    <row r="11659" spans="1:15">
      <c r="A11659" t="s">
        <v>4</v>
      </c>
      <c r="B11659" s="4" t="s">
        <v>5</v>
      </c>
      <c r="C11659" s="4" t="s">
        <v>14</v>
      </c>
    </row>
    <row r="11660" spans="1:15">
      <c r="A11660" t="n">
        <v>90181</v>
      </c>
      <c r="B11660" s="36" t="n">
        <v>27</v>
      </c>
      <c r="C11660" s="7" t="n">
        <v>0</v>
      </c>
    </row>
    <row r="11661" spans="1:15">
      <c r="A11661" t="s">
        <v>4</v>
      </c>
      <c r="B11661" s="4" t="s">
        <v>5</v>
      </c>
      <c r="C11661" s="4" t="s">
        <v>14</v>
      </c>
    </row>
    <row r="11662" spans="1:15">
      <c r="A11662" t="n">
        <v>90183</v>
      </c>
      <c r="B11662" s="36" t="n">
        <v>27</v>
      </c>
      <c r="C11662" s="7" t="n">
        <v>1</v>
      </c>
    </row>
    <row r="11663" spans="1:15">
      <c r="A11663" t="s">
        <v>4</v>
      </c>
      <c r="B11663" s="4" t="s">
        <v>5</v>
      </c>
      <c r="C11663" s="4" t="s">
        <v>14</v>
      </c>
      <c r="D11663" s="4" t="s">
        <v>10</v>
      </c>
      <c r="E11663" s="4" t="s">
        <v>10</v>
      </c>
      <c r="F11663" s="4" t="s">
        <v>10</v>
      </c>
      <c r="G11663" s="4" t="s">
        <v>10</v>
      </c>
      <c r="H11663" s="4" t="s">
        <v>14</v>
      </c>
    </row>
    <row r="11664" spans="1:15">
      <c r="A11664" t="n">
        <v>90185</v>
      </c>
      <c r="B11664" s="31" t="n">
        <v>25</v>
      </c>
      <c r="C11664" s="7" t="n">
        <v>5</v>
      </c>
      <c r="D11664" s="7" t="n">
        <v>65535</v>
      </c>
      <c r="E11664" s="7" t="n">
        <v>65535</v>
      </c>
      <c r="F11664" s="7" t="n">
        <v>65535</v>
      </c>
      <c r="G11664" s="7" t="n">
        <v>65535</v>
      </c>
      <c r="H11664" s="7" t="n">
        <v>0</v>
      </c>
    </row>
    <row r="11665" spans="1:15">
      <c r="A11665" t="s">
        <v>4</v>
      </c>
      <c r="B11665" s="4" t="s">
        <v>5</v>
      </c>
      <c r="C11665" s="4" t="s">
        <v>14</v>
      </c>
      <c r="D11665" s="4" t="s">
        <v>10</v>
      </c>
      <c r="E11665" s="4" t="s">
        <v>9</v>
      </c>
    </row>
    <row r="11666" spans="1:15">
      <c r="A11666" t="n">
        <v>90196</v>
      </c>
      <c r="B11666" s="48" t="n">
        <v>101</v>
      </c>
      <c r="C11666" s="7" t="n">
        <v>0</v>
      </c>
      <c r="D11666" s="7" t="n">
        <v>3681</v>
      </c>
      <c r="E11666" s="7" t="n">
        <v>1</v>
      </c>
    </row>
    <row r="11667" spans="1:15">
      <c r="A11667" t="s">
        <v>4</v>
      </c>
      <c r="B11667" s="4" t="s">
        <v>5</v>
      </c>
      <c r="C11667" s="4" t="s">
        <v>14</v>
      </c>
      <c r="D11667" s="4" t="s">
        <v>10</v>
      </c>
      <c r="E11667" s="4" t="s">
        <v>24</v>
      </c>
    </row>
    <row r="11668" spans="1:15">
      <c r="A11668" t="n">
        <v>90204</v>
      </c>
      <c r="B11668" s="37" t="n">
        <v>58</v>
      </c>
      <c r="C11668" s="7" t="n">
        <v>100</v>
      </c>
      <c r="D11668" s="7" t="n">
        <v>300</v>
      </c>
      <c r="E11668" s="7" t="n">
        <v>0.300000011920929</v>
      </c>
    </row>
    <row r="11669" spans="1:15">
      <c r="A11669" t="s">
        <v>4</v>
      </c>
      <c r="B11669" s="4" t="s">
        <v>5</v>
      </c>
      <c r="C11669" s="4" t="s">
        <v>14</v>
      </c>
      <c r="D11669" s="4" t="s">
        <v>10</v>
      </c>
    </row>
    <row r="11670" spans="1:15">
      <c r="A11670" t="n">
        <v>90212</v>
      </c>
      <c r="B11670" s="37" t="n">
        <v>58</v>
      </c>
      <c r="C11670" s="7" t="n">
        <v>255</v>
      </c>
      <c r="D11670" s="7" t="n">
        <v>0</v>
      </c>
    </row>
    <row r="11671" spans="1:15">
      <c r="A11671" t="s">
        <v>4</v>
      </c>
      <c r="B11671" s="4" t="s">
        <v>5</v>
      </c>
      <c r="C11671" s="4" t="s">
        <v>10</v>
      </c>
    </row>
    <row r="11672" spans="1:15">
      <c r="A11672" t="n">
        <v>90216</v>
      </c>
      <c r="B11672" s="41" t="n">
        <v>16</v>
      </c>
      <c r="C11672" s="7" t="n">
        <v>800</v>
      </c>
    </row>
    <row r="11673" spans="1:15">
      <c r="A11673" t="s">
        <v>4</v>
      </c>
      <c r="B11673" s="4" t="s">
        <v>5</v>
      </c>
      <c r="C11673" s="4" t="s">
        <v>14</v>
      </c>
      <c r="D11673" s="4" t="s">
        <v>10</v>
      </c>
      <c r="E11673" s="4" t="s">
        <v>14</v>
      </c>
      <c r="F11673" s="4" t="s">
        <v>14</v>
      </c>
      <c r="G11673" s="4" t="s">
        <v>25</v>
      </c>
    </row>
    <row r="11674" spans="1:15">
      <c r="A11674" t="n">
        <v>90219</v>
      </c>
      <c r="B11674" s="12" t="n">
        <v>5</v>
      </c>
      <c r="C11674" s="7" t="n">
        <v>30</v>
      </c>
      <c r="D11674" s="7" t="n">
        <v>10381</v>
      </c>
      <c r="E11674" s="7" t="n">
        <v>8</v>
      </c>
      <c r="F11674" s="7" t="n">
        <v>1</v>
      </c>
      <c r="G11674" s="13" t="n">
        <f t="normal" ca="1">A11946</f>
        <v>0</v>
      </c>
    </row>
    <row r="11675" spans="1:15">
      <c r="A11675" t="s">
        <v>4</v>
      </c>
      <c r="B11675" s="4" t="s">
        <v>5</v>
      </c>
      <c r="C11675" s="4" t="s">
        <v>14</v>
      </c>
      <c r="D11675" s="4" t="s">
        <v>24</v>
      </c>
      <c r="E11675" s="4" t="s">
        <v>10</v>
      </c>
      <c r="F11675" s="4" t="s">
        <v>14</v>
      </c>
    </row>
    <row r="11676" spans="1:15">
      <c r="A11676" t="n">
        <v>90229</v>
      </c>
      <c r="B11676" s="14" t="n">
        <v>49</v>
      </c>
      <c r="C11676" s="7" t="n">
        <v>3</v>
      </c>
      <c r="D11676" s="7" t="n">
        <v>0.699999988079071</v>
      </c>
      <c r="E11676" s="7" t="n">
        <v>500</v>
      </c>
      <c r="F11676" s="7" t="n">
        <v>0</v>
      </c>
    </row>
    <row r="11677" spans="1:15">
      <c r="A11677" t="s">
        <v>4</v>
      </c>
      <c r="B11677" s="4" t="s">
        <v>5</v>
      </c>
      <c r="C11677" s="4" t="s">
        <v>14</v>
      </c>
      <c r="D11677" s="4" t="s">
        <v>10</v>
      </c>
    </row>
    <row r="11678" spans="1:15">
      <c r="A11678" t="n">
        <v>90238</v>
      </c>
      <c r="B11678" s="37" t="n">
        <v>58</v>
      </c>
      <c r="C11678" s="7" t="n">
        <v>5</v>
      </c>
      <c r="D11678" s="7" t="n">
        <v>300</v>
      </c>
    </row>
    <row r="11679" spans="1:15">
      <c r="A11679" t="s">
        <v>4</v>
      </c>
      <c r="B11679" s="4" t="s">
        <v>5</v>
      </c>
      <c r="C11679" s="4" t="s">
        <v>24</v>
      </c>
      <c r="D11679" s="4" t="s">
        <v>10</v>
      </c>
    </row>
    <row r="11680" spans="1:15">
      <c r="A11680" t="n">
        <v>90242</v>
      </c>
      <c r="B11680" s="62" t="n">
        <v>103</v>
      </c>
      <c r="C11680" s="7" t="n">
        <v>0</v>
      </c>
      <c r="D11680" s="7" t="n">
        <v>300</v>
      </c>
    </row>
    <row r="11681" spans="1:7">
      <c r="A11681" t="s">
        <v>4</v>
      </c>
      <c r="B11681" s="4" t="s">
        <v>5</v>
      </c>
      <c r="C11681" s="4" t="s">
        <v>14</v>
      </c>
      <c r="D11681" s="4" t="s">
        <v>10</v>
      </c>
    </row>
    <row r="11682" spans="1:7">
      <c r="A11682" t="n">
        <v>90249</v>
      </c>
      <c r="B11682" s="37" t="n">
        <v>58</v>
      </c>
      <c r="C11682" s="7" t="n">
        <v>10</v>
      </c>
      <c r="D11682" s="7" t="n">
        <v>300</v>
      </c>
    </row>
    <row r="11683" spans="1:7">
      <c r="A11683" t="s">
        <v>4</v>
      </c>
      <c r="B11683" s="4" t="s">
        <v>5</v>
      </c>
      <c r="C11683" s="4" t="s">
        <v>14</v>
      </c>
      <c r="D11683" s="4" t="s">
        <v>10</v>
      </c>
    </row>
    <row r="11684" spans="1:7">
      <c r="A11684" t="n">
        <v>90253</v>
      </c>
      <c r="B11684" s="37" t="n">
        <v>58</v>
      </c>
      <c r="C11684" s="7" t="n">
        <v>12</v>
      </c>
      <c r="D11684" s="7" t="n">
        <v>0</v>
      </c>
    </row>
    <row r="11685" spans="1:7">
      <c r="A11685" t="s">
        <v>4</v>
      </c>
      <c r="B11685" s="4" t="s">
        <v>5</v>
      </c>
      <c r="C11685" s="4" t="s">
        <v>14</v>
      </c>
      <c r="D11685" s="4" t="s">
        <v>14</v>
      </c>
      <c r="E11685" s="4" t="s">
        <v>14</v>
      </c>
      <c r="F11685" s="4" t="s">
        <v>14</v>
      </c>
    </row>
    <row r="11686" spans="1:7">
      <c r="A11686" t="n">
        <v>90257</v>
      </c>
      <c r="B11686" s="8" t="n">
        <v>14</v>
      </c>
      <c r="C11686" s="7" t="n">
        <v>0</v>
      </c>
      <c r="D11686" s="7" t="n">
        <v>0</v>
      </c>
      <c r="E11686" s="7" t="n">
        <v>0</v>
      </c>
      <c r="F11686" s="7" t="n">
        <v>4</v>
      </c>
    </row>
    <row r="11687" spans="1:7">
      <c r="A11687" t="s">
        <v>4</v>
      </c>
      <c r="B11687" s="4" t="s">
        <v>5</v>
      </c>
      <c r="C11687" s="4" t="s">
        <v>14</v>
      </c>
      <c r="D11687" s="4" t="s">
        <v>10</v>
      </c>
      <c r="E11687" s="4" t="s">
        <v>10</v>
      </c>
      <c r="F11687" s="4" t="s">
        <v>14</v>
      </c>
    </row>
    <row r="11688" spans="1:7">
      <c r="A11688" t="n">
        <v>90262</v>
      </c>
      <c r="B11688" s="31" t="n">
        <v>25</v>
      </c>
      <c r="C11688" s="7" t="n">
        <v>1</v>
      </c>
      <c r="D11688" s="7" t="n">
        <v>65535</v>
      </c>
      <c r="E11688" s="7" t="n">
        <v>420</v>
      </c>
      <c r="F11688" s="7" t="n">
        <v>5</v>
      </c>
    </row>
    <row r="11689" spans="1:7">
      <c r="A11689" t="s">
        <v>4</v>
      </c>
      <c r="B11689" s="4" t="s">
        <v>5</v>
      </c>
      <c r="C11689" s="4" t="s">
        <v>14</v>
      </c>
      <c r="D11689" s="4" t="s">
        <v>10</v>
      </c>
      <c r="E11689" s="4" t="s">
        <v>6</v>
      </c>
    </row>
    <row r="11690" spans="1:7">
      <c r="A11690" t="n">
        <v>90269</v>
      </c>
      <c r="B11690" s="57" t="n">
        <v>51</v>
      </c>
      <c r="C11690" s="7" t="n">
        <v>4</v>
      </c>
      <c r="D11690" s="7" t="n">
        <v>0</v>
      </c>
      <c r="E11690" s="7" t="s">
        <v>78</v>
      </c>
    </row>
    <row r="11691" spans="1:7">
      <c r="A11691" t="s">
        <v>4</v>
      </c>
      <c r="B11691" s="4" t="s">
        <v>5</v>
      </c>
      <c r="C11691" s="4" t="s">
        <v>10</v>
      </c>
    </row>
    <row r="11692" spans="1:7">
      <c r="A11692" t="n">
        <v>90283</v>
      </c>
      <c r="B11692" s="41" t="n">
        <v>16</v>
      </c>
      <c r="C11692" s="7" t="n">
        <v>0</v>
      </c>
    </row>
    <row r="11693" spans="1:7">
      <c r="A11693" t="s">
        <v>4</v>
      </c>
      <c r="B11693" s="4" t="s">
        <v>5</v>
      </c>
      <c r="C11693" s="4" t="s">
        <v>10</v>
      </c>
      <c r="D11693" s="4" t="s">
        <v>50</v>
      </c>
      <c r="E11693" s="4" t="s">
        <v>14</v>
      </c>
      <c r="F11693" s="4" t="s">
        <v>14</v>
      </c>
    </row>
    <row r="11694" spans="1:7">
      <c r="A11694" t="n">
        <v>90286</v>
      </c>
      <c r="B11694" s="58" t="n">
        <v>26</v>
      </c>
      <c r="C11694" s="7" t="n">
        <v>0</v>
      </c>
      <c r="D11694" s="7" t="s">
        <v>745</v>
      </c>
      <c r="E11694" s="7" t="n">
        <v>2</v>
      </c>
      <c r="F11694" s="7" t="n">
        <v>0</v>
      </c>
    </row>
    <row r="11695" spans="1:7">
      <c r="A11695" t="s">
        <v>4</v>
      </c>
      <c r="B11695" s="4" t="s">
        <v>5</v>
      </c>
    </row>
    <row r="11696" spans="1:7">
      <c r="A11696" t="n">
        <v>90337</v>
      </c>
      <c r="B11696" s="33" t="n">
        <v>28</v>
      </c>
    </row>
    <row r="11697" spans="1:6">
      <c r="A11697" t="s">
        <v>4</v>
      </c>
      <c r="B11697" s="4" t="s">
        <v>5</v>
      </c>
      <c r="C11697" s="4" t="s">
        <v>14</v>
      </c>
      <c r="D11697" s="34" t="s">
        <v>52</v>
      </c>
      <c r="E11697" s="4" t="s">
        <v>5</v>
      </c>
      <c r="F11697" s="4" t="s">
        <v>14</v>
      </c>
      <c r="G11697" s="4" t="s">
        <v>10</v>
      </c>
      <c r="H11697" s="34" t="s">
        <v>53</v>
      </c>
      <c r="I11697" s="4" t="s">
        <v>14</v>
      </c>
      <c r="J11697" s="4" t="s">
        <v>25</v>
      </c>
    </row>
    <row r="11698" spans="1:6">
      <c r="A11698" t="n">
        <v>90338</v>
      </c>
      <c r="B11698" s="12" t="n">
        <v>5</v>
      </c>
      <c r="C11698" s="7" t="n">
        <v>28</v>
      </c>
      <c r="D11698" s="34" t="s">
        <v>3</v>
      </c>
      <c r="E11698" s="35" t="n">
        <v>64</v>
      </c>
      <c r="F11698" s="7" t="n">
        <v>5</v>
      </c>
      <c r="G11698" s="7" t="n">
        <v>2</v>
      </c>
      <c r="H11698" s="34" t="s">
        <v>3</v>
      </c>
      <c r="I11698" s="7" t="n">
        <v>1</v>
      </c>
      <c r="J11698" s="13" t="n">
        <f t="normal" ca="1">A11710</f>
        <v>0</v>
      </c>
    </row>
    <row r="11699" spans="1:6">
      <c r="A11699" t="s">
        <v>4</v>
      </c>
      <c r="B11699" s="4" t="s">
        <v>5</v>
      </c>
      <c r="C11699" s="4" t="s">
        <v>14</v>
      </c>
      <c r="D11699" s="4" t="s">
        <v>10</v>
      </c>
      <c r="E11699" s="4" t="s">
        <v>10</v>
      </c>
      <c r="F11699" s="4" t="s">
        <v>14</v>
      </c>
    </row>
    <row r="11700" spans="1:6">
      <c r="A11700" t="n">
        <v>90349</v>
      </c>
      <c r="B11700" s="31" t="n">
        <v>25</v>
      </c>
      <c r="C11700" s="7" t="n">
        <v>1</v>
      </c>
      <c r="D11700" s="7" t="n">
        <v>160</v>
      </c>
      <c r="E11700" s="7" t="n">
        <v>570</v>
      </c>
      <c r="F11700" s="7" t="n">
        <v>1</v>
      </c>
    </row>
    <row r="11701" spans="1:6">
      <c r="A11701" t="s">
        <v>4</v>
      </c>
      <c r="B11701" s="4" t="s">
        <v>5</v>
      </c>
      <c r="C11701" s="4" t="s">
        <v>14</v>
      </c>
      <c r="D11701" s="4" t="s">
        <v>10</v>
      </c>
      <c r="E11701" s="4" t="s">
        <v>6</v>
      </c>
    </row>
    <row r="11702" spans="1:6">
      <c r="A11702" t="n">
        <v>90356</v>
      </c>
      <c r="B11702" s="57" t="n">
        <v>51</v>
      </c>
      <c r="C11702" s="7" t="n">
        <v>4</v>
      </c>
      <c r="D11702" s="7" t="n">
        <v>2</v>
      </c>
      <c r="E11702" s="7" t="s">
        <v>196</v>
      </c>
    </row>
    <row r="11703" spans="1:6">
      <c r="A11703" t="s">
        <v>4</v>
      </c>
      <c r="B11703" s="4" t="s">
        <v>5</v>
      </c>
      <c r="C11703" s="4" t="s">
        <v>10</v>
      </c>
    </row>
    <row r="11704" spans="1:6">
      <c r="A11704" t="n">
        <v>90370</v>
      </c>
      <c r="B11704" s="41" t="n">
        <v>16</v>
      </c>
      <c r="C11704" s="7" t="n">
        <v>0</v>
      </c>
    </row>
    <row r="11705" spans="1:6">
      <c r="A11705" t="s">
        <v>4</v>
      </c>
      <c r="B11705" s="4" t="s">
        <v>5</v>
      </c>
      <c r="C11705" s="4" t="s">
        <v>10</v>
      </c>
      <c r="D11705" s="4" t="s">
        <v>50</v>
      </c>
      <c r="E11705" s="4" t="s">
        <v>14</v>
      </c>
      <c r="F11705" s="4" t="s">
        <v>14</v>
      </c>
    </row>
    <row r="11706" spans="1:6">
      <c r="A11706" t="n">
        <v>90373</v>
      </c>
      <c r="B11706" s="58" t="n">
        <v>26</v>
      </c>
      <c r="C11706" s="7" t="n">
        <v>2</v>
      </c>
      <c r="D11706" s="7" t="s">
        <v>746</v>
      </c>
      <c r="E11706" s="7" t="n">
        <v>2</v>
      </c>
      <c r="F11706" s="7" t="n">
        <v>0</v>
      </c>
    </row>
    <row r="11707" spans="1:6">
      <c r="A11707" t="s">
        <v>4</v>
      </c>
      <c r="B11707" s="4" t="s">
        <v>5</v>
      </c>
    </row>
    <row r="11708" spans="1:6">
      <c r="A11708" t="n">
        <v>90408</v>
      </c>
      <c r="B11708" s="33" t="n">
        <v>28</v>
      </c>
    </row>
    <row r="11709" spans="1:6">
      <c r="A11709" t="s">
        <v>4</v>
      </c>
      <c r="B11709" s="4" t="s">
        <v>5</v>
      </c>
      <c r="C11709" s="4" t="s">
        <v>14</v>
      </c>
      <c r="D11709" s="34" t="s">
        <v>52</v>
      </c>
      <c r="E11709" s="4" t="s">
        <v>5</v>
      </c>
      <c r="F11709" s="4" t="s">
        <v>14</v>
      </c>
      <c r="G11709" s="4" t="s">
        <v>10</v>
      </c>
      <c r="H11709" s="34" t="s">
        <v>53</v>
      </c>
      <c r="I11709" s="4" t="s">
        <v>14</v>
      </c>
      <c r="J11709" s="4" t="s">
        <v>25</v>
      </c>
    </row>
    <row r="11710" spans="1:6">
      <c r="A11710" t="n">
        <v>90409</v>
      </c>
      <c r="B11710" s="12" t="n">
        <v>5</v>
      </c>
      <c r="C11710" s="7" t="n">
        <v>28</v>
      </c>
      <c r="D11710" s="34" t="s">
        <v>3</v>
      </c>
      <c r="E11710" s="35" t="n">
        <v>64</v>
      </c>
      <c r="F11710" s="7" t="n">
        <v>5</v>
      </c>
      <c r="G11710" s="7" t="n">
        <v>1</v>
      </c>
      <c r="H11710" s="34" t="s">
        <v>3</v>
      </c>
      <c r="I11710" s="7" t="n">
        <v>1</v>
      </c>
      <c r="J11710" s="13" t="n">
        <f t="normal" ca="1">A11722</f>
        <v>0</v>
      </c>
    </row>
    <row r="11711" spans="1:6">
      <c r="A11711" t="s">
        <v>4</v>
      </c>
      <c r="B11711" s="4" t="s">
        <v>5</v>
      </c>
      <c r="C11711" s="4" t="s">
        <v>14</v>
      </c>
      <c r="D11711" s="4" t="s">
        <v>10</v>
      </c>
      <c r="E11711" s="4" t="s">
        <v>10</v>
      </c>
      <c r="F11711" s="4" t="s">
        <v>14</v>
      </c>
    </row>
    <row r="11712" spans="1:6">
      <c r="A11712" t="n">
        <v>90420</v>
      </c>
      <c r="B11712" s="31" t="n">
        <v>25</v>
      </c>
      <c r="C11712" s="7" t="n">
        <v>1</v>
      </c>
      <c r="D11712" s="7" t="n">
        <v>160</v>
      </c>
      <c r="E11712" s="7" t="n">
        <v>570</v>
      </c>
      <c r="F11712" s="7" t="n">
        <v>2</v>
      </c>
    </row>
    <row r="11713" spans="1:10">
      <c r="A11713" t="s">
        <v>4</v>
      </c>
      <c r="B11713" s="4" t="s">
        <v>5</v>
      </c>
      <c r="C11713" s="4" t="s">
        <v>14</v>
      </c>
      <c r="D11713" s="4" t="s">
        <v>10</v>
      </c>
      <c r="E11713" s="4" t="s">
        <v>6</v>
      </c>
    </row>
    <row r="11714" spans="1:10">
      <c r="A11714" t="n">
        <v>90427</v>
      </c>
      <c r="B11714" s="57" t="n">
        <v>51</v>
      </c>
      <c r="C11714" s="7" t="n">
        <v>4</v>
      </c>
      <c r="D11714" s="7" t="n">
        <v>1</v>
      </c>
      <c r="E11714" s="7" t="s">
        <v>76</v>
      </c>
    </row>
    <row r="11715" spans="1:10">
      <c r="A11715" t="s">
        <v>4</v>
      </c>
      <c r="B11715" s="4" t="s">
        <v>5</v>
      </c>
      <c r="C11715" s="4" t="s">
        <v>10</v>
      </c>
    </row>
    <row r="11716" spans="1:10">
      <c r="A11716" t="n">
        <v>90440</v>
      </c>
      <c r="B11716" s="41" t="n">
        <v>16</v>
      </c>
      <c r="C11716" s="7" t="n">
        <v>0</v>
      </c>
    </row>
    <row r="11717" spans="1:10">
      <c r="A11717" t="s">
        <v>4</v>
      </c>
      <c r="B11717" s="4" t="s">
        <v>5</v>
      </c>
      <c r="C11717" s="4" t="s">
        <v>10</v>
      </c>
      <c r="D11717" s="4" t="s">
        <v>50</v>
      </c>
      <c r="E11717" s="4" t="s">
        <v>14</v>
      </c>
      <c r="F11717" s="4" t="s">
        <v>14</v>
      </c>
    </row>
    <row r="11718" spans="1:10">
      <c r="A11718" t="n">
        <v>90443</v>
      </c>
      <c r="B11718" s="58" t="n">
        <v>26</v>
      </c>
      <c r="C11718" s="7" t="n">
        <v>1</v>
      </c>
      <c r="D11718" s="7" t="s">
        <v>747</v>
      </c>
      <c r="E11718" s="7" t="n">
        <v>2</v>
      </c>
      <c r="F11718" s="7" t="n">
        <v>0</v>
      </c>
    </row>
    <row r="11719" spans="1:10">
      <c r="A11719" t="s">
        <v>4</v>
      </c>
      <c r="B11719" s="4" t="s">
        <v>5</v>
      </c>
    </row>
    <row r="11720" spans="1:10">
      <c r="A11720" t="n">
        <v>90530</v>
      </c>
      <c r="B11720" s="33" t="n">
        <v>28</v>
      </c>
    </row>
    <row r="11721" spans="1:10">
      <c r="A11721" t="s">
        <v>4</v>
      </c>
      <c r="B11721" s="4" t="s">
        <v>5</v>
      </c>
      <c r="C11721" s="4" t="s">
        <v>14</v>
      </c>
      <c r="D11721" s="34" t="s">
        <v>52</v>
      </c>
      <c r="E11721" s="4" t="s">
        <v>5</v>
      </c>
      <c r="F11721" s="4" t="s">
        <v>14</v>
      </c>
      <c r="G11721" s="4" t="s">
        <v>10</v>
      </c>
      <c r="H11721" s="34" t="s">
        <v>53</v>
      </c>
      <c r="I11721" s="4" t="s">
        <v>14</v>
      </c>
      <c r="J11721" s="4" t="s">
        <v>25</v>
      </c>
    </row>
    <row r="11722" spans="1:10">
      <c r="A11722" t="n">
        <v>90531</v>
      </c>
      <c r="B11722" s="12" t="n">
        <v>5</v>
      </c>
      <c r="C11722" s="7" t="n">
        <v>28</v>
      </c>
      <c r="D11722" s="34" t="s">
        <v>3</v>
      </c>
      <c r="E11722" s="35" t="n">
        <v>64</v>
      </c>
      <c r="F11722" s="7" t="n">
        <v>5</v>
      </c>
      <c r="G11722" s="7" t="n">
        <v>6</v>
      </c>
      <c r="H11722" s="34" t="s">
        <v>3</v>
      </c>
      <c r="I11722" s="7" t="n">
        <v>1</v>
      </c>
      <c r="J11722" s="13" t="n">
        <f t="normal" ca="1">A11734</f>
        <v>0</v>
      </c>
    </row>
    <row r="11723" spans="1:10">
      <c r="A11723" t="s">
        <v>4</v>
      </c>
      <c r="B11723" s="4" t="s">
        <v>5</v>
      </c>
      <c r="C11723" s="4" t="s">
        <v>14</v>
      </c>
      <c r="D11723" s="4" t="s">
        <v>10</v>
      </c>
      <c r="E11723" s="4" t="s">
        <v>10</v>
      </c>
      <c r="F11723" s="4" t="s">
        <v>14</v>
      </c>
    </row>
    <row r="11724" spans="1:10">
      <c r="A11724" t="n">
        <v>90542</v>
      </c>
      <c r="B11724" s="31" t="n">
        <v>25</v>
      </c>
      <c r="C11724" s="7" t="n">
        <v>1</v>
      </c>
      <c r="D11724" s="7" t="n">
        <v>60</v>
      </c>
      <c r="E11724" s="7" t="n">
        <v>500</v>
      </c>
      <c r="F11724" s="7" t="n">
        <v>1</v>
      </c>
    </row>
    <row r="11725" spans="1:10">
      <c r="A11725" t="s">
        <v>4</v>
      </c>
      <c r="B11725" s="4" t="s">
        <v>5</v>
      </c>
      <c r="C11725" s="4" t="s">
        <v>14</v>
      </c>
      <c r="D11725" s="4" t="s">
        <v>10</v>
      </c>
      <c r="E11725" s="4" t="s">
        <v>6</v>
      </c>
    </row>
    <row r="11726" spans="1:10">
      <c r="A11726" t="n">
        <v>90549</v>
      </c>
      <c r="B11726" s="57" t="n">
        <v>51</v>
      </c>
      <c r="C11726" s="7" t="n">
        <v>4</v>
      </c>
      <c r="D11726" s="7" t="n">
        <v>6</v>
      </c>
      <c r="E11726" s="7" t="s">
        <v>221</v>
      </c>
    </row>
    <row r="11727" spans="1:10">
      <c r="A11727" t="s">
        <v>4</v>
      </c>
      <c r="B11727" s="4" t="s">
        <v>5</v>
      </c>
      <c r="C11727" s="4" t="s">
        <v>10</v>
      </c>
    </row>
    <row r="11728" spans="1:10">
      <c r="A11728" t="n">
        <v>90563</v>
      </c>
      <c r="B11728" s="41" t="n">
        <v>16</v>
      </c>
      <c r="C11728" s="7" t="n">
        <v>0</v>
      </c>
    </row>
    <row r="11729" spans="1:10">
      <c r="A11729" t="s">
        <v>4</v>
      </c>
      <c r="B11729" s="4" t="s">
        <v>5</v>
      </c>
      <c r="C11729" s="4" t="s">
        <v>10</v>
      </c>
      <c r="D11729" s="4" t="s">
        <v>50</v>
      </c>
      <c r="E11729" s="4" t="s">
        <v>14</v>
      </c>
      <c r="F11729" s="4" t="s">
        <v>14</v>
      </c>
    </row>
    <row r="11730" spans="1:10">
      <c r="A11730" t="n">
        <v>90566</v>
      </c>
      <c r="B11730" s="58" t="n">
        <v>26</v>
      </c>
      <c r="C11730" s="7" t="n">
        <v>6</v>
      </c>
      <c r="D11730" s="7" t="s">
        <v>748</v>
      </c>
      <c r="E11730" s="7" t="n">
        <v>2</v>
      </c>
      <c r="F11730" s="7" t="n">
        <v>0</v>
      </c>
    </row>
    <row r="11731" spans="1:10">
      <c r="A11731" t="s">
        <v>4</v>
      </c>
      <c r="B11731" s="4" t="s">
        <v>5</v>
      </c>
    </row>
    <row r="11732" spans="1:10">
      <c r="A11732" t="n">
        <v>90605</v>
      </c>
      <c r="B11732" s="33" t="n">
        <v>28</v>
      </c>
    </row>
    <row r="11733" spans="1:10">
      <c r="A11733" t="s">
        <v>4</v>
      </c>
      <c r="B11733" s="4" t="s">
        <v>5</v>
      </c>
      <c r="C11733" s="4" t="s">
        <v>14</v>
      </c>
      <c r="D11733" s="34" t="s">
        <v>52</v>
      </c>
      <c r="E11733" s="4" t="s">
        <v>5</v>
      </c>
      <c r="F11733" s="4" t="s">
        <v>14</v>
      </c>
      <c r="G11733" s="4" t="s">
        <v>10</v>
      </c>
      <c r="H11733" s="34" t="s">
        <v>53</v>
      </c>
      <c r="I11733" s="4" t="s">
        <v>14</v>
      </c>
      <c r="J11733" s="4" t="s">
        <v>25</v>
      </c>
    </row>
    <row r="11734" spans="1:10">
      <c r="A11734" t="n">
        <v>90606</v>
      </c>
      <c r="B11734" s="12" t="n">
        <v>5</v>
      </c>
      <c r="C11734" s="7" t="n">
        <v>28</v>
      </c>
      <c r="D11734" s="34" t="s">
        <v>3</v>
      </c>
      <c r="E11734" s="35" t="n">
        <v>64</v>
      </c>
      <c r="F11734" s="7" t="n">
        <v>5</v>
      </c>
      <c r="G11734" s="7" t="n">
        <v>8</v>
      </c>
      <c r="H11734" s="34" t="s">
        <v>3</v>
      </c>
      <c r="I11734" s="7" t="n">
        <v>1</v>
      </c>
      <c r="J11734" s="13" t="n">
        <f t="normal" ca="1">A11746</f>
        <v>0</v>
      </c>
    </row>
    <row r="11735" spans="1:10">
      <c r="A11735" t="s">
        <v>4</v>
      </c>
      <c r="B11735" s="4" t="s">
        <v>5</v>
      </c>
      <c r="C11735" s="4" t="s">
        <v>14</v>
      </c>
      <c r="D11735" s="4" t="s">
        <v>10</v>
      </c>
      <c r="E11735" s="4" t="s">
        <v>10</v>
      </c>
      <c r="F11735" s="4" t="s">
        <v>14</v>
      </c>
    </row>
    <row r="11736" spans="1:10">
      <c r="A11736" t="n">
        <v>90617</v>
      </c>
      <c r="B11736" s="31" t="n">
        <v>25</v>
      </c>
      <c r="C11736" s="7" t="n">
        <v>1</v>
      </c>
      <c r="D11736" s="7" t="n">
        <v>260</v>
      </c>
      <c r="E11736" s="7" t="n">
        <v>640</v>
      </c>
      <c r="F11736" s="7" t="n">
        <v>1</v>
      </c>
    </row>
    <row r="11737" spans="1:10">
      <c r="A11737" t="s">
        <v>4</v>
      </c>
      <c r="B11737" s="4" t="s">
        <v>5</v>
      </c>
      <c r="C11737" s="4" t="s">
        <v>14</v>
      </c>
      <c r="D11737" s="4" t="s">
        <v>10</v>
      </c>
      <c r="E11737" s="4" t="s">
        <v>6</v>
      </c>
    </row>
    <row r="11738" spans="1:10">
      <c r="A11738" t="n">
        <v>90624</v>
      </c>
      <c r="B11738" s="57" t="n">
        <v>51</v>
      </c>
      <c r="C11738" s="7" t="n">
        <v>4</v>
      </c>
      <c r="D11738" s="7" t="n">
        <v>8</v>
      </c>
      <c r="E11738" s="7" t="s">
        <v>634</v>
      </c>
    </row>
    <row r="11739" spans="1:10">
      <c r="A11739" t="s">
        <v>4</v>
      </c>
      <c r="B11739" s="4" t="s">
        <v>5</v>
      </c>
      <c r="C11739" s="4" t="s">
        <v>10</v>
      </c>
    </row>
    <row r="11740" spans="1:10">
      <c r="A11740" t="n">
        <v>90637</v>
      </c>
      <c r="B11740" s="41" t="n">
        <v>16</v>
      </c>
      <c r="C11740" s="7" t="n">
        <v>0</v>
      </c>
    </row>
    <row r="11741" spans="1:10">
      <c r="A11741" t="s">
        <v>4</v>
      </c>
      <c r="B11741" s="4" t="s">
        <v>5</v>
      </c>
      <c r="C11741" s="4" t="s">
        <v>10</v>
      </c>
      <c r="D11741" s="4" t="s">
        <v>50</v>
      </c>
      <c r="E11741" s="4" t="s">
        <v>14</v>
      </c>
      <c r="F11741" s="4" t="s">
        <v>14</v>
      </c>
    </row>
    <row r="11742" spans="1:10">
      <c r="A11742" t="n">
        <v>90640</v>
      </c>
      <c r="B11742" s="58" t="n">
        <v>26</v>
      </c>
      <c r="C11742" s="7" t="n">
        <v>8</v>
      </c>
      <c r="D11742" s="7" t="s">
        <v>749</v>
      </c>
      <c r="E11742" s="7" t="n">
        <v>2</v>
      </c>
      <c r="F11742" s="7" t="n">
        <v>0</v>
      </c>
    </row>
    <row r="11743" spans="1:10">
      <c r="A11743" t="s">
        <v>4</v>
      </c>
      <c r="B11743" s="4" t="s">
        <v>5</v>
      </c>
    </row>
    <row r="11744" spans="1:10">
      <c r="A11744" t="n">
        <v>90694</v>
      </c>
      <c r="B11744" s="33" t="n">
        <v>28</v>
      </c>
    </row>
    <row r="11745" spans="1:10">
      <c r="A11745" t="s">
        <v>4</v>
      </c>
      <c r="B11745" s="4" t="s">
        <v>5</v>
      </c>
      <c r="C11745" s="4" t="s">
        <v>14</v>
      </c>
      <c r="D11745" s="34" t="s">
        <v>52</v>
      </c>
      <c r="E11745" s="4" t="s">
        <v>5</v>
      </c>
      <c r="F11745" s="4" t="s">
        <v>14</v>
      </c>
      <c r="G11745" s="4" t="s">
        <v>10</v>
      </c>
      <c r="H11745" s="34" t="s">
        <v>53</v>
      </c>
      <c r="I11745" s="4" t="s">
        <v>14</v>
      </c>
      <c r="J11745" s="4" t="s">
        <v>25</v>
      </c>
    </row>
    <row r="11746" spans="1:10">
      <c r="A11746" t="n">
        <v>90695</v>
      </c>
      <c r="B11746" s="12" t="n">
        <v>5</v>
      </c>
      <c r="C11746" s="7" t="n">
        <v>28</v>
      </c>
      <c r="D11746" s="34" t="s">
        <v>3</v>
      </c>
      <c r="E11746" s="35" t="n">
        <v>64</v>
      </c>
      <c r="F11746" s="7" t="n">
        <v>5</v>
      </c>
      <c r="G11746" s="7" t="n">
        <v>3</v>
      </c>
      <c r="H11746" s="34" t="s">
        <v>3</v>
      </c>
      <c r="I11746" s="7" t="n">
        <v>1</v>
      </c>
      <c r="J11746" s="13" t="n">
        <f t="normal" ca="1">A11758</f>
        <v>0</v>
      </c>
    </row>
    <row r="11747" spans="1:10">
      <c r="A11747" t="s">
        <v>4</v>
      </c>
      <c r="B11747" s="4" t="s">
        <v>5</v>
      </c>
      <c r="C11747" s="4" t="s">
        <v>14</v>
      </c>
      <c r="D11747" s="4" t="s">
        <v>10</v>
      </c>
      <c r="E11747" s="4" t="s">
        <v>10</v>
      </c>
      <c r="F11747" s="4" t="s">
        <v>14</v>
      </c>
    </row>
    <row r="11748" spans="1:10">
      <c r="A11748" t="n">
        <v>90706</v>
      </c>
      <c r="B11748" s="31" t="n">
        <v>25</v>
      </c>
      <c r="C11748" s="7" t="n">
        <v>1</v>
      </c>
      <c r="D11748" s="7" t="n">
        <v>260</v>
      </c>
      <c r="E11748" s="7" t="n">
        <v>640</v>
      </c>
      <c r="F11748" s="7" t="n">
        <v>2</v>
      </c>
    </row>
    <row r="11749" spans="1:10">
      <c r="A11749" t="s">
        <v>4</v>
      </c>
      <c r="B11749" s="4" t="s">
        <v>5</v>
      </c>
      <c r="C11749" s="4" t="s">
        <v>14</v>
      </c>
      <c r="D11749" s="4" t="s">
        <v>10</v>
      </c>
      <c r="E11749" s="4" t="s">
        <v>6</v>
      </c>
    </row>
    <row r="11750" spans="1:10">
      <c r="A11750" t="n">
        <v>90713</v>
      </c>
      <c r="B11750" s="57" t="n">
        <v>51</v>
      </c>
      <c r="C11750" s="7" t="n">
        <v>4</v>
      </c>
      <c r="D11750" s="7" t="n">
        <v>3</v>
      </c>
      <c r="E11750" s="7" t="s">
        <v>188</v>
      </c>
    </row>
    <row r="11751" spans="1:10">
      <c r="A11751" t="s">
        <v>4</v>
      </c>
      <c r="B11751" s="4" t="s">
        <v>5</v>
      </c>
      <c r="C11751" s="4" t="s">
        <v>10</v>
      </c>
    </row>
    <row r="11752" spans="1:10">
      <c r="A11752" t="n">
        <v>90727</v>
      </c>
      <c r="B11752" s="41" t="n">
        <v>16</v>
      </c>
      <c r="C11752" s="7" t="n">
        <v>0</v>
      </c>
    </row>
    <row r="11753" spans="1:10">
      <c r="A11753" t="s">
        <v>4</v>
      </c>
      <c r="B11753" s="4" t="s">
        <v>5</v>
      </c>
      <c r="C11753" s="4" t="s">
        <v>10</v>
      </c>
      <c r="D11753" s="4" t="s">
        <v>50</v>
      </c>
      <c r="E11753" s="4" t="s">
        <v>14</v>
      </c>
      <c r="F11753" s="4" t="s">
        <v>14</v>
      </c>
    </row>
    <row r="11754" spans="1:10">
      <c r="A11754" t="n">
        <v>90730</v>
      </c>
      <c r="B11754" s="58" t="n">
        <v>26</v>
      </c>
      <c r="C11754" s="7" t="n">
        <v>3</v>
      </c>
      <c r="D11754" s="7" t="s">
        <v>750</v>
      </c>
      <c r="E11754" s="7" t="n">
        <v>2</v>
      </c>
      <c r="F11754" s="7" t="n">
        <v>0</v>
      </c>
    </row>
    <row r="11755" spans="1:10">
      <c r="A11755" t="s">
        <v>4</v>
      </c>
      <c r="B11755" s="4" t="s">
        <v>5</v>
      </c>
    </row>
    <row r="11756" spans="1:10">
      <c r="A11756" t="n">
        <v>90812</v>
      </c>
      <c r="B11756" s="33" t="n">
        <v>28</v>
      </c>
    </row>
    <row r="11757" spans="1:10">
      <c r="A11757" t="s">
        <v>4</v>
      </c>
      <c r="B11757" s="4" t="s">
        <v>5</v>
      </c>
      <c r="C11757" s="4" t="s">
        <v>14</v>
      </c>
      <c r="D11757" s="34" t="s">
        <v>52</v>
      </c>
      <c r="E11757" s="4" t="s">
        <v>5</v>
      </c>
      <c r="F11757" s="4" t="s">
        <v>14</v>
      </c>
      <c r="G11757" s="4" t="s">
        <v>10</v>
      </c>
      <c r="H11757" s="34" t="s">
        <v>53</v>
      </c>
      <c r="I11757" s="4" t="s">
        <v>14</v>
      </c>
      <c r="J11757" s="4" t="s">
        <v>25</v>
      </c>
    </row>
    <row r="11758" spans="1:10">
      <c r="A11758" t="n">
        <v>90813</v>
      </c>
      <c r="B11758" s="12" t="n">
        <v>5</v>
      </c>
      <c r="C11758" s="7" t="n">
        <v>28</v>
      </c>
      <c r="D11758" s="34" t="s">
        <v>3</v>
      </c>
      <c r="E11758" s="35" t="n">
        <v>64</v>
      </c>
      <c r="F11758" s="7" t="n">
        <v>5</v>
      </c>
      <c r="G11758" s="7" t="n">
        <v>9</v>
      </c>
      <c r="H11758" s="34" t="s">
        <v>3</v>
      </c>
      <c r="I11758" s="7" t="n">
        <v>1</v>
      </c>
      <c r="J11758" s="13" t="n">
        <f t="normal" ca="1">A11770</f>
        <v>0</v>
      </c>
    </row>
    <row r="11759" spans="1:10">
      <c r="A11759" t="s">
        <v>4</v>
      </c>
      <c r="B11759" s="4" t="s">
        <v>5</v>
      </c>
      <c r="C11759" s="4" t="s">
        <v>14</v>
      </c>
      <c r="D11759" s="4" t="s">
        <v>10</v>
      </c>
      <c r="E11759" s="4" t="s">
        <v>10</v>
      </c>
      <c r="F11759" s="4" t="s">
        <v>14</v>
      </c>
    </row>
    <row r="11760" spans="1:10">
      <c r="A11760" t="n">
        <v>90824</v>
      </c>
      <c r="B11760" s="31" t="n">
        <v>25</v>
      </c>
      <c r="C11760" s="7" t="n">
        <v>1</v>
      </c>
      <c r="D11760" s="7" t="n">
        <v>60</v>
      </c>
      <c r="E11760" s="7" t="n">
        <v>500</v>
      </c>
      <c r="F11760" s="7" t="n">
        <v>2</v>
      </c>
    </row>
    <row r="11761" spans="1:10">
      <c r="A11761" t="s">
        <v>4</v>
      </c>
      <c r="B11761" s="4" t="s">
        <v>5</v>
      </c>
      <c r="C11761" s="4" t="s">
        <v>14</v>
      </c>
      <c r="D11761" s="4" t="s">
        <v>10</v>
      </c>
      <c r="E11761" s="4" t="s">
        <v>6</v>
      </c>
    </row>
    <row r="11762" spans="1:10">
      <c r="A11762" t="n">
        <v>90831</v>
      </c>
      <c r="B11762" s="57" t="n">
        <v>51</v>
      </c>
      <c r="C11762" s="7" t="n">
        <v>4</v>
      </c>
      <c r="D11762" s="7" t="n">
        <v>9</v>
      </c>
      <c r="E11762" s="7" t="s">
        <v>469</v>
      </c>
    </row>
    <row r="11763" spans="1:10">
      <c r="A11763" t="s">
        <v>4</v>
      </c>
      <c r="B11763" s="4" t="s">
        <v>5</v>
      </c>
      <c r="C11763" s="4" t="s">
        <v>10</v>
      </c>
    </row>
    <row r="11764" spans="1:10">
      <c r="A11764" t="n">
        <v>90845</v>
      </c>
      <c r="B11764" s="41" t="n">
        <v>16</v>
      </c>
      <c r="C11764" s="7" t="n">
        <v>0</v>
      </c>
    </row>
    <row r="11765" spans="1:10">
      <c r="A11765" t="s">
        <v>4</v>
      </c>
      <c r="B11765" s="4" t="s">
        <v>5</v>
      </c>
      <c r="C11765" s="4" t="s">
        <v>10</v>
      </c>
      <c r="D11765" s="4" t="s">
        <v>50</v>
      </c>
      <c r="E11765" s="4" t="s">
        <v>14</v>
      </c>
      <c r="F11765" s="4" t="s">
        <v>14</v>
      </c>
    </row>
    <row r="11766" spans="1:10">
      <c r="A11766" t="n">
        <v>90848</v>
      </c>
      <c r="B11766" s="58" t="n">
        <v>26</v>
      </c>
      <c r="C11766" s="7" t="n">
        <v>9</v>
      </c>
      <c r="D11766" s="7" t="s">
        <v>751</v>
      </c>
      <c r="E11766" s="7" t="n">
        <v>2</v>
      </c>
      <c r="F11766" s="7" t="n">
        <v>0</v>
      </c>
    </row>
    <row r="11767" spans="1:10">
      <c r="A11767" t="s">
        <v>4</v>
      </c>
      <c r="B11767" s="4" t="s">
        <v>5</v>
      </c>
    </row>
    <row r="11768" spans="1:10">
      <c r="A11768" t="n">
        <v>90910</v>
      </c>
      <c r="B11768" s="33" t="n">
        <v>28</v>
      </c>
    </row>
    <row r="11769" spans="1:10">
      <c r="A11769" t="s">
        <v>4</v>
      </c>
      <c r="B11769" s="4" t="s">
        <v>5</v>
      </c>
      <c r="C11769" s="4" t="s">
        <v>14</v>
      </c>
      <c r="D11769" s="34" t="s">
        <v>52</v>
      </c>
      <c r="E11769" s="4" t="s">
        <v>5</v>
      </c>
      <c r="F11769" s="4" t="s">
        <v>14</v>
      </c>
      <c r="G11769" s="4" t="s">
        <v>10</v>
      </c>
      <c r="H11769" s="34" t="s">
        <v>53</v>
      </c>
      <c r="I11769" s="4" t="s">
        <v>14</v>
      </c>
      <c r="J11769" s="4" t="s">
        <v>25</v>
      </c>
    </row>
    <row r="11770" spans="1:10">
      <c r="A11770" t="n">
        <v>90911</v>
      </c>
      <c r="B11770" s="12" t="n">
        <v>5</v>
      </c>
      <c r="C11770" s="7" t="n">
        <v>28</v>
      </c>
      <c r="D11770" s="34" t="s">
        <v>3</v>
      </c>
      <c r="E11770" s="35" t="n">
        <v>64</v>
      </c>
      <c r="F11770" s="7" t="n">
        <v>5</v>
      </c>
      <c r="G11770" s="7" t="n">
        <v>4</v>
      </c>
      <c r="H11770" s="34" t="s">
        <v>3</v>
      </c>
      <c r="I11770" s="7" t="n">
        <v>1</v>
      </c>
      <c r="J11770" s="13" t="n">
        <f t="normal" ca="1">A11782</f>
        <v>0</v>
      </c>
    </row>
    <row r="11771" spans="1:10">
      <c r="A11771" t="s">
        <v>4</v>
      </c>
      <c r="B11771" s="4" t="s">
        <v>5</v>
      </c>
      <c r="C11771" s="4" t="s">
        <v>14</v>
      </c>
      <c r="D11771" s="4" t="s">
        <v>10</v>
      </c>
      <c r="E11771" s="4" t="s">
        <v>10</v>
      </c>
      <c r="F11771" s="4" t="s">
        <v>14</v>
      </c>
    </row>
    <row r="11772" spans="1:10">
      <c r="A11772" t="n">
        <v>90922</v>
      </c>
      <c r="B11772" s="31" t="n">
        <v>25</v>
      </c>
      <c r="C11772" s="7" t="n">
        <v>1</v>
      </c>
      <c r="D11772" s="7" t="n">
        <v>60</v>
      </c>
      <c r="E11772" s="7" t="n">
        <v>640</v>
      </c>
      <c r="F11772" s="7" t="n">
        <v>1</v>
      </c>
    </row>
    <row r="11773" spans="1:10">
      <c r="A11773" t="s">
        <v>4</v>
      </c>
      <c r="B11773" s="4" t="s">
        <v>5</v>
      </c>
      <c r="C11773" s="4" t="s">
        <v>14</v>
      </c>
      <c r="D11773" s="4" t="s">
        <v>10</v>
      </c>
      <c r="E11773" s="4" t="s">
        <v>6</v>
      </c>
    </row>
    <row r="11774" spans="1:10">
      <c r="A11774" t="n">
        <v>90929</v>
      </c>
      <c r="B11774" s="57" t="n">
        <v>51</v>
      </c>
      <c r="C11774" s="7" t="n">
        <v>4</v>
      </c>
      <c r="D11774" s="7" t="n">
        <v>4</v>
      </c>
      <c r="E11774" s="7" t="s">
        <v>255</v>
      </c>
    </row>
    <row r="11775" spans="1:10">
      <c r="A11775" t="s">
        <v>4</v>
      </c>
      <c r="B11775" s="4" t="s">
        <v>5</v>
      </c>
      <c r="C11775" s="4" t="s">
        <v>10</v>
      </c>
    </row>
    <row r="11776" spans="1:10">
      <c r="A11776" t="n">
        <v>90943</v>
      </c>
      <c r="B11776" s="41" t="n">
        <v>16</v>
      </c>
      <c r="C11776" s="7" t="n">
        <v>0</v>
      </c>
    </row>
    <row r="11777" spans="1:10">
      <c r="A11777" t="s">
        <v>4</v>
      </c>
      <c r="B11777" s="4" t="s">
        <v>5</v>
      </c>
      <c r="C11777" s="4" t="s">
        <v>10</v>
      </c>
      <c r="D11777" s="4" t="s">
        <v>50</v>
      </c>
      <c r="E11777" s="4" t="s">
        <v>14</v>
      </c>
      <c r="F11777" s="4" t="s">
        <v>14</v>
      </c>
    </row>
    <row r="11778" spans="1:10">
      <c r="A11778" t="n">
        <v>90946</v>
      </c>
      <c r="B11778" s="58" t="n">
        <v>26</v>
      </c>
      <c r="C11778" s="7" t="n">
        <v>4</v>
      </c>
      <c r="D11778" s="7" t="s">
        <v>752</v>
      </c>
      <c r="E11778" s="7" t="n">
        <v>2</v>
      </c>
      <c r="F11778" s="7" t="n">
        <v>0</v>
      </c>
    </row>
    <row r="11779" spans="1:10">
      <c r="A11779" t="s">
        <v>4</v>
      </c>
      <c r="B11779" s="4" t="s">
        <v>5</v>
      </c>
    </row>
    <row r="11780" spans="1:10">
      <c r="A11780" t="n">
        <v>91018</v>
      </c>
      <c r="B11780" s="33" t="n">
        <v>28</v>
      </c>
    </row>
    <row r="11781" spans="1:10">
      <c r="A11781" t="s">
        <v>4</v>
      </c>
      <c r="B11781" s="4" t="s">
        <v>5</v>
      </c>
      <c r="C11781" s="4" t="s">
        <v>14</v>
      </c>
      <c r="D11781" s="34" t="s">
        <v>52</v>
      </c>
      <c r="E11781" s="4" t="s">
        <v>5</v>
      </c>
      <c r="F11781" s="4" t="s">
        <v>14</v>
      </c>
      <c r="G11781" s="4" t="s">
        <v>10</v>
      </c>
      <c r="H11781" s="34" t="s">
        <v>53</v>
      </c>
      <c r="I11781" s="4" t="s">
        <v>14</v>
      </c>
      <c r="J11781" s="4" t="s">
        <v>25</v>
      </c>
    </row>
    <row r="11782" spans="1:10">
      <c r="A11782" t="n">
        <v>91019</v>
      </c>
      <c r="B11782" s="12" t="n">
        <v>5</v>
      </c>
      <c r="C11782" s="7" t="n">
        <v>28</v>
      </c>
      <c r="D11782" s="34" t="s">
        <v>3</v>
      </c>
      <c r="E11782" s="35" t="n">
        <v>64</v>
      </c>
      <c r="F11782" s="7" t="n">
        <v>5</v>
      </c>
      <c r="G11782" s="7" t="n">
        <v>5</v>
      </c>
      <c r="H11782" s="34" t="s">
        <v>3</v>
      </c>
      <c r="I11782" s="7" t="n">
        <v>1</v>
      </c>
      <c r="J11782" s="13" t="n">
        <f t="normal" ca="1">A11846</f>
        <v>0</v>
      </c>
    </row>
    <row r="11783" spans="1:10">
      <c r="A11783" t="s">
        <v>4</v>
      </c>
      <c r="B11783" s="4" t="s">
        <v>5</v>
      </c>
      <c r="C11783" s="4" t="s">
        <v>14</v>
      </c>
      <c r="D11783" s="4" t="s">
        <v>10</v>
      </c>
      <c r="E11783" s="4" t="s">
        <v>10</v>
      </c>
      <c r="F11783" s="4" t="s">
        <v>14</v>
      </c>
    </row>
    <row r="11784" spans="1:10">
      <c r="A11784" t="n">
        <v>91030</v>
      </c>
      <c r="B11784" s="31" t="n">
        <v>25</v>
      </c>
      <c r="C11784" s="7" t="n">
        <v>1</v>
      </c>
      <c r="D11784" s="7" t="n">
        <v>60</v>
      </c>
      <c r="E11784" s="7" t="n">
        <v>640</v>
      </c>
      <c r="F11784" s="7" t="n">
        <v>2</v>
      </c>
    </row>
    <row r="11785" spans="1:10">
      <c r="A11785" t="s">
        <v>4</v>
      </c>
      <c r="B11785" s="4" t="s">
        <v>5</v>
      </c>
      <c r="C11785" s="4" t="s">
        <v>14</v>
      </c>
      <c r="D11785" s="4" t="s">
        <v>10</v>
      </c>
      <c r="E11785" s="4" t="s">
        <v>6</v>
      </c>
    </row>
    <row r="11786" spans="1:10">
      <c r="A11786" t="n">
        <v>91037</v>
      </c>
      <c r="B11786" s="57" t="n">
        <v>51</v>
      </c>
      <c r="C11786" s="7" t="n">
        <v>4</v>
      </c>
      <c r="D11786" s="7" t="n">
        <v>5</v>
      </c>
      <c r="E11786" s="7" t="s">
        <v>152</v>
      </c>
    </row>
    <row r="11787" spans="1:10">
      <c r="A11787" t="s">
        <v>4</v>
      </c>
      <c r="B11787" s="4" t="s">
        <v>5</v>
      </c>
      <c r="C11787" s="4" t="s">
        <v>10</v>
      </c>
    </row>
    <row r="11788" spans="1:10">
      <c r="A11788" t="n">
        <v>91050</v>
      </c>
      <c r="B11788" s="41" t="n">
        <v>16</v>
      </c>
      <c r="C11788" s="7" t="n">
        <v>0</v>
      </c>
    </row>
    <row r="11789" spans="1:10">
      <c r="A11789" t="s">
        <v>4</v>
      </c>
      <c r="B11789" s="4" t="s">
        <v>5</v>
      </c>
      <c r="C11789" s="4" t="s">
        <v>10</v>
      </c>
      <c r="D11789" s="4" t="s">
        <v>50</v>
      </c>
      <c r="E11789" s="4" t="s">
        <v>14</v>
      </c>
      <c r="F11789" s="4" t="s">
        <v>14</v>
      </c>
    </row>
    <row r="11790" spans="1:10">
      <c r="A11790" t="n">
        <v>91053</v>
      </c>
      <c r="B11790" s="58" t="n">
        <v>26</v>
      </c>
      <c r="C11790" s="7" t="n">
        <v>5</v>
      </c>
      <c r="D11790" s="7" t="s">
        <v>753</v>
      </c>
      <c r="E11790" s="7" t="n">
        <v>2</v>
      </c>
      <c r="F11790" s="7" t="n">
        <v>0</v>
      </c>
    </row>
    <row r="11791" spans="1:10">
      <c r="A11791" t="s">
        <v>4</v>
      </c>
      <c r="B11791" s="4" t="s">
        <v>5</v>
      </c>
    </row>
    <row r="11792" spans="1:10">
      <c r="A11792" t="n">
        <v>91112</v>
      </c>
      <c r="B11792" s="33" t="n">
        <v>28</v>
      </c>
    </row>
    <row r="11793" spans="1:10">
      <c r="A11793" t="s">
        <v>4</v>
      </c>
      <c r="B11793" s="4" t="s">
        <v>5</v>
      </c>
      <c r="C11793" s="4" t="s">
        <v>14</v>
      </c>
      <c r="D11793" s="4" t="s">
        <v>10</v>
      </c>
      <c r="E11793" s="4" t="s">
        <v>10</v>
      </c>
      <c r="F11793" s="4" t="s">
        <v>14</v>
      </c>
    </row>
    <row r="11794" spans="1:10">
      <c r="A11794" t="n">
        <v>91113</v>
      </c>
      <c r="B11794" s="31" t="n">
        <v>25</v>
      </c>
      <c r="C11794" s="7" t="n">
        <v>1</v>
      </c>
      <c r="D11794" s="7" t="n">
        <v>60</v>
      </c>
      <c r="E11794" s="7" t="n">
        <v>500</v>
      </c>
      <c r="F11794" s="7" t="n">
        <v>2</v>
      </c>
    </row>
    <row r="11795" spans="1:10">
      <c r="A11795" t="s">
        <v>4</v>
      </c>
      <c r="B11795" s="4" t="s">
        <v>5</v>
      </c>
      <c r="C11795" s="4" t="s">
        <v>14</v>
      </c>
      <c r="D11795" s="4" t="s">
        <v>10</v>
      </c>
      <c r="E11795" s="4" t="s">
        <v>6</v>
      </c>
    </row>
    <row r="11796" spans="1:10">
      <c r="A11796" t="n">
        <v>91120</v>
      </c>
      <c r="B11796" s="57" t="n">
        <v>51</v>
      </c>
      <c r="C11796" s="7" t="n">
        <v>4</v>
      </c>
      <c r="D11796" s="7" t="n">
        <v>7032</v>
      </c>
      <c r="E11796" s="7" t="s">
        <v>143</v>
      </c>
    </row>
    <row r="11797" spans="1:10">
      <c r="A11797" t="s">
        <v>4</v>
      </c>
      <c r="B11797" s="4" t="s">
        <v>5</v>
      </c>
      <c r="C11797" s="4" t="s">
        <v>10</v>
      </c>
    </row>
    <row r="11798" spans="1:10">
      <c r="A11798" t="n">
        <v>91133</v>
      </c>
      <c r="B11798" s="41" t="n">
        <v>16</v>
      </c>
      <c r="C11798" s="7" t="n">
        <v>0</v>
      </c>
    </row>
    <row r="11799" spans="1:10">
      <c r="A11799" t="s">
        <v>4</v>
      </c>
      <c r="B11799" s="4" t="s">
        <v>5</v>
      </c>
      <c r="C11799" s="4" t="s">
        <v>10</v>
      </c>
      <c r="D11799" s="4" t="s">
        <v>50</v>
      </c>
      <c r="E11799" s="4" t="s">
        <v>14</v>
      </c>
      <c r="F11799" s="4" t="s">
        <v>14</v>
      </c>
    </row>
    <row r="11800" spans="1:10">
      <c r="A11800" t="n">
        <v>91136</v>
      </c>
      <c r="B11800" s="58" t="n">
        <v>26</v>
      </c>
      <c r="C11800" s="7" t="n">
        <v>7032</v>
      </c>
      <c r="D11800" s="7" t="s">
        <v>754</v>
      </c>
      <c r="E11800" s="7" t="n">
        <v>2</v>
      </c>
      <c r="F11800" s="7" t="n">
        <v>0</v>
      </c>
    </row>
    <row r="11801" spans="1:10">
      <c r="A11801" t="s">
        <v>4</v>
      </c>
      <c r="B11801" s="4" t="s">
        <v>5</v>
      </c>
    </row>
    <row r="11802" spans="1:10">
      <c r="A11802" t="n">
        <v>91222</v>
      </c>
      <c r="B11802" s="33" t="n">
        <v>28</v>
      </c>
    </row>
    <row r="11803" spans="1:10">
      <c r="A11803" t="s">
        <v>4</v>
      </c>
      <c r="B11803" s="4" t="s">
        <v>5</v>
      </c>
      <c r="C11803" s="4" t="s">
        <v>14</v>
      </c>
      <c r="D11803" s="4" t="s">
        <v>10</v>
      </c>
      <c r="E11803" s="4" t="s">
        <v>10</v>
      </c>
      <c r="F11803" s="4" t="s">
        <v>14</v>
      </c>
    </row>
    <row r="11804" spans="1:10">
      <c r="A11804" t="n">
        <v>91223</v>
      </c>
      <c r="B11804" s="31" t="n">
        <v>25</v>
      </c>
      <c r="C11804" s="7" t="n">
        <v>1</v>
      </c>
      <c r="D11804" s="7" t="n">
        <v>65535</v>
      </c>
      <c r="E11804" s="7" t="n">
        <v>420</v>
      </c>
      <c r="F11804" s="7" t="n">
        <v>5</v>
      </c>
    </row>
    <row r="11805" spans="1:10">
      <c r="A11805" t="s">
        <v>4</v>
      </c>
      <c r="B11805" s="4" t="s">
        <v>5</v>
      </c>
      <c r="C11805" s="4" t="s">
        <v>14</v>
      </c>
      <c r="D11805" s="4" t="s">
        <v>10</v>
      </c>
      <c r="E11805" s="4" t="s">
        <v>6</v>
      </c>
    </row>
    <row r="11806" spans="1:10">
      <c r="A11806" t="n">
        <v>91230</v>
      </c>
      <c r="B11806" s="57" t="n">
        <v>51</v>
      </c>
      <c r="C11806" s="7" t="n">
        <v>4</v>
      </c>
      <c r="D11806" s="7" t="n">
        <v>0</v>
      </c>
      <c r="E11806" s="7" t="s">
        <v>143</v>
      </c>
    </row>
    <row r="11807" spans="1:10">
      <c r="A11807" t="s">
        <v>4</v>
      </c>
      <c r="B11807" s="4" t="s">
        <v>5</v>
      </c>
      <c r="C11807" s="4" t="s">
        <v>10</v>
      </c>
    </row>
    <row r="11808" spans="1:10">
      <c r="A11808" t="n">
        <v>91243</v>
      </c>
      <c r="B11808" s="41" t="n">
        <v>16</v>
      </c>
      <c r="C11808" s="7" t="n">
        <v>0</v>
      </c>
    </row>
    <row r="11809" spans="1:6">
      <c r="A11809" t="s">
        <v>4</v>
      </c>
      <c r="B11809" s="4" t="s">
        <v>5</v>
      </c>
      <c r="C11809" s="4" t="s">
        <v>10</v>
      </c>
      <c r="D11809" s="4" t="s">
        <v>50</v>
      </c>
      <c r="E11809" s="4" t="s">
        <v>14</v>
      </c>
      <c r="F11809" s="4" t="s">
        <v>14</v>
      </c>
    </row>
    <row r="11810" spans="1:6">
      <c r="A11810" t="n">
        <v>91246</v>
      </c>
      <c r="B11810" s="58" t="n">
        <v>26</v>
      </c>
      <c r="C11810" s="7" t="n">
        <v>0</v>
      </c>
      <c r="D11810" s="7" t="s">
        <v>755</v>
      </c>
      <c r="E11810" s="7" t="n">
        <v>2</v>
      </c>
      <c r="F11810" s="7" t="n">
        <v>0</v>
      </c>
    </row>
    <row r="11811" spans="1:6">
      <c r="A11811" t="s">
        <v>4</v>
      </c>
      <c r="B11811" s="4" t="s">
        <v>5</v>
      </c>
    </row>
    <row r="11812" spans="1:6">
      <c r="A11812" t="n">
        <v>91313</v>
      </c>
      <c r="B11812" s="33" t="n">
        <v>28</v>
      </c>
    </row>
    <row r="11813" spans="1:6">
      <c r="A11813" t="s">
        <v>4</v>
      </c>
      <c r="B11813" s="4" t="s">
        <v>5</v>
      </c>
      <c r="C11813" s="4" t="s">
        <v>14</v>
      </c>
      <c r="D11813" s="4" t="s">
        <v>10</v>
      </c>
      <c r="E11813" s="4" t="s">
        <v>10</v>
      </c>
      <c r="F11813" s="4" t="s">
        <v>14</v>
      </c>
    </row>
    <row r="11814" spans="1:6">
      <c r="A11814" t="n">
        <v>91314</v>
      </c>
      <c r="B11814" s="31" t="n">
        <v>25</v>
      </c>
      <c r="C11814" s="7" t="n">
        <v>1</v>
      </c>
      <c r="D11814" s="7" t="n">
        <v>60</v>
      </c>
      <c r="E11814" s="7" t="n">
        <v>640</v>
      </c>
      <c r="F11814" s="7" t="n">
        <v>2</v>
      </c>
    </row>
    <row r="11815" spans="1:6">
      <c r="A11815" t="s">
        <v>4</v>
      </c>
      <c r="B11815" s="4" t="s">
        <v>5</v>
      </c>
      <c r="C11815" s="4" t="s">
        <v>14</v>
      </c>
      <c r="D11815" s="4" t="s">
        <v>10</v>
      </c>
      <c r="E11815" s="4" t="s">
        <v>6</v>
      </c>
    </row>
    <row r="11816" spans="1:6">
      <c r="A11816" t="n">
        <v>91321</v>
      </c>
      <c r="B11816" s="57" t="n">
        <v>51</v>
      </c>
      <c r="C11816" s="7" t="n">
        <v>4</v>
      </c>
      <c r="D11816" s="7" t="n">
        <v>5</v>
      </c>
      <c r="E11816" s="7" t="s">
        <v>149</v>
      </c>
    </row>
    <row r="11817" spans="1:6">
      <c r="A11817" t="s">
        <v>4</v>
      </c>
      <c r="B11817" s="4" t="s">
        <v>5</v>
      </c>
      <c r="C11817" s="4" t="s">
        <v>10</v>
      </c>
    </row>
    <row r="11818" spans="1:6">
      <c r="A11818" t="n">
        <v>91335</v>
      </c>
      <c r="B11818" s="41" t="n">
        <v>16</v>
      </c>
      <c r="C11818" s="7" t="n">
        <v>0</v>
      </c>
    </row>
    <row r="11819" spans="1:6">
      <c r="A11819" t="s">
        <v>4</v>
      </c>
      <c r="B11819" s="4" t="s">
        <v>5</v>
      </c>
      <c r="C11819" s="4" t="s">
        <v>10</v>
      </c>
      <c r="D11819" s="4" t="s">
        <v>50</v>
      </c>
      <c r="E11819" s="4" t="s">
        <v>14</v>
      </c>
      <c r="F11819" s="4" t="s">
        <v>14</v>
      </c>
      <c r="G11819" s="4" t="s">
        <v>50</v>
      </c>
      <c r="H11819" s="4" t="s">
        <v>14</v>
      </c>
      <c r="I11819" s="4" t="s">
        <v>14</v>
      </c>
      <c r="J11819" s="4" t="s">
        <v>50</v>
      </c>
      <c r="K11819" s="4" t="s">
        <v>14</v>
      </c>
      <c r="L11819" s="4" t="s">
        <v>14</v>
      </c>
    </row>
    <row r="11820" spans="1:6">
      <c r="A11820" t="n">
        <v>91338</v>
      </c>
      <c r="B11820" s="58" t="n">
        <v>26</v>
      </c>
      <c r="C11820" s="7" t="n">
        <v>5</v>
      </c>
      <c r="D11820" s="7" t="s">
        <v>756</v>
      </c>
      <c r="E11820" s="7" t="n">
        <v>2</v>
      </c>
      <c r="F11820" s="7" t="n">
        <v>3</v>
      </c>
      <c r="G11820" s="7" t="s">
        <v>757</v>
      </c>
      <c r="H11820" s="7" t="n">
        <v>2</v>
      </c>
      <c r="I11820" s="7" t="n">
        <v>3</v>
      </c>
      <c r="J11820" s="7" t="s">
        <v>758</v>
      </c>
      <c r="K11820" s="7" t="n">
        <v>2</v>
      </c>
      <c r="L11820" s="7" t="n">
        <v>0</v>
      </c>
    </row>
    <row r="11821" spans="1:6">
      <c r="A11821" t="s">
        <v>4</v>
      </c>
      <c r="B11821" s="4" t="s">
        <v>5</v>
      </c>
    </row>
    <row r="11822" spans="1:6">
      <c r="A11822" t="n">
        <v>91588</v>
      </c>
      <c r="B11822" s="33" t="n">
        <v>28</v>
      </c>
    </row>
    <row r="11823" spans="1:6">
      <c r="A11823" t="s">
        <v>4</v>
      </c>
      <c r="B11823" s="4" t="s">
        <v>5</v>
      </c>
      <c r="C11823" s="4" t="s">
        <v>14</v>
      </c>
      <c r="D11823" s="4" t="s">
        <v>10</v>
      </c>
      <c r="E11823" s="4" t="s">
        <v>10</v>
      </c>
      <c r="F11823" s="4" t="s">
        <v>14</v>
      </c>
    </row>
    <row r="11824" spans="1:6">
      <c r="A11824" t="n">
        <v>91589</v>
      </c>
      <c r="B11824" s="31" t="n">
        <v>25</v>
      </c>
      <c r="C11824" s="7" t="n">
        <v>1</v>
      </c>
      <c r="D11824" s="7" t="n">
        <v>60</v>
      </c>
      <c r="E11824" s="7" t="n">
        <v>500</v>
      </c>
      <c r="F11824" s="7" t="n">
        <v>2</v>
      </c>
    </row>
    <row r="11825" spans="1:12">
      <c r="A11825" t="s">
        <v>4</v>
      </c>
      <c r="B11825" s="4" t="s">
        <v>5</v>
      </c>
      <c r="C11825" s="4" t="s">
        <v>14</v>
      </c>
      <c r="D11825" s="4" t="s">
        <v>10</v>
      </c>
      <c r="E11825" s="4" t="s">
        <v>6</v>
      </c>
    </row>
    <row r="11826" spans="1:12">
      <c r="A11826" t="n">
        <v>91596</v>
      </c>
      <c r="B11826" s="57" t="n">
        <v>51</v>
      </c>
      <c r="C11826" s="7" t="n">
        <v>4</v>
      </c>
      <c r="D11826" s="7" t="n">
        <v>7032</v>
      </c>
      <c r="E11826" s="7" t="s">
        <v>76</v>
      </c>
    </row>
    <row r="11827" spans="1:12">
      <c r="A11827" t="s">
        <v>4</v>
      </c>
      <c r="B11827" s="4" t="s">
        <v>5</v>
      </c>
      <c r="C11827" s="4" t="s">
        <v>10</v>
      </c>
    </row>
    <row r="11828" spans="1:12">
      <c r="A11828" t="n">
        <v>91609</v>
      </c>
      <c r="B11828" s="41" t="n">
        <v>16</v>
      </c>
      <c r="C11828" s="7" t="n">
        <v>0</v>
      </c>
    </row>
    <row r="11829" spans="1:12">
      <c r="A11829" t="s">
        <v>4</v>
      </c>
      <c r="B11829" s="4" t="s">
        <v>5</v>
      </c>
      <c r="C11829" s="4" t="s">
        <v>10</v>
      </c>
      <c r="D11829" s="4" t="s">
        <v>50</v>
      </c>
      <c r="E11829" s="4" t="s">
        <v>14</v>
      </c>
      <c r="F11829" s="4" t="s">
        <v>14</v>
      </c>
      <c r="G11829" s="4" t="s">
        <v>50</v>
      </c>
      <c r="H11829" s="4" t="s">
        <v>14</v>
      </c>
      <c r="I11829" s="4" t="s">
        <v>14</v>
      </c>
      <c r="J11829" s="4" t="s">
        <v>50</v>
      </c>
      <c r="K11829" s="4" t="s">
        <v>14</v>
      </c>
      <c r="L11829" s="4" t="s">
        <v>14</v>
      </c>
    </row>
    <row r="11830" spans="1:12">
      <c r="A11830" t="n">
        <v>91612</v>
      </c>
      <c r="B11830" s="58" t="n">
        <v>26</v>
      </c>
      <c r="C11830" s="7" t="n">
        <v>7032</v>
      </c>
      <c r="D11830" s="7" t="s">
        <v>759</v>
      </c>
      <c r="E11830" s="7" t="n">
        <v>2</v>
      </c>
      <c r="F11830" s="7" t="n">
        <v>3</v>
      </c>
      <c r="G11830" s="7" t="s">
        <v>760</v>
      </c>
      <c r="H11830" s="7" t="n">
        <v>2</v>
      </c>
      <c r="I11830" s="7" t="n">
        <v>3</v>
      </c>
      <c r="J11830" s="7" t="s">
        <v>761</v>
      </c>
      <c r="K11830" s="7" t="n">
        <v>2</v>
      </c>
      <c r="L11830" s="7" t="n">
        <v>0</v>
      </c>
    </row>
    <row r="11831" spans="1:12">
      <c r="A11831" t="s">
        <v>4</v>
      </c>
      <c r="B11831" s="4" t="s">
        <v>5</v>
      </c>
    </row>
    <row r="11832" spans="1:12">
      <c r="A11832" t="n">
        <v>91835</v>
      </c>
      <c r="B11832" s="33" t="n">
        <v>28</v>
      </c>
    </row>
    <row r="11833" spans="1:12">
      <c r="A11833" t="s">
        <v>4</v>
      </c>
      <c r="B11833" s="4" t="s">
        <v>5</v>
      </c>
      <c r="C11833" s="4" t="s">
        <v>14</v>
      </c>
      <c r="D11833" s="4" t="s">
        <v>10</v>
      </c>
      <c r="E11833" s="4" t="s">
        <v>10</v>
      </c>
      <c r="F11833" s="4" t="s">
        <v>14</v>
      </c>
    </row>
    <row r="11834" spans="1:12">
      <c r="A11834" t="n">
        <v>91836</v>
      </c>
      <c r="B11834" s="31" t="n">
        <v>25</v>
      </c>
      <c r="C11834" s="7" t="n">
        <v>1</v>
      </c>
      <c r="D11834" s="7" t="n">
        <v>65535</v>
      </c>
      <c r="E11834" s="7" t="n">
        <v>420</v>
      </c>
      <c r="F11834" s="7" t="n">
        <v>5</v>
      </c>
    </row>
    <row r="11835" spans="1:12">
      <c r="A11835" t="s">
        <v>4</v>
      </c>
      <c r="B11835" s="4" t="s">
        <v>5</v>
      </c>
      <c r="C11835" s="4" t="s">
        <v>14</v>
      </c>
      <c r="D11835" s="4" t="s">
        <v>10</v>
      </c>
      <c r="E11835" s="4" t="s">
        <v>6</v>
      </c>
    </row>
    <row r="11836" spans="1:12">
      <c r="A11836" t="n">
        <v>91843</v>
      </c>
      <c r="B11836" s="57" t="n">
        <v>51</v>
      </c>
      <c r="C11836" s="7" t="n">
        <v>4</v>
      </c>
      <c r="D11836" s="7" t="n">
        <v>0</v>
      </c>
      <c r="E11836" s="7" t="s">
        <v>469</v>
      </c>
    </row>
    <row r="11837" spans="1:12">
      <c r="A11837" t="s">
        <v>4</v>
      </c>
      <c r="B11837" s="4" t="s">
        <v>5</v>
      </c>
      <c r="C11837" s="4" t="s">
        <v>10</v>
      </c>
    </row>
    <row r="11838" spans="1:12">
      <c r="A11838" t="n">
        <v>91857</v>
      </c>
      <c r="B11838" s="41" t="n">
        <v>16</v>
      </c>
      <c r="C11838" s="7" t="n">
        <v>0</v>
      </c>
    </row>
    <row r="11839" spans="1:12">
      <c r="A11839" t="s">
        <v>4</v>
      </c>
      <c r="B11839" s="4" t="s">
        <v>5</v>
      </c>
      <c r="C11839" s="4" t="s">
        <v>10</v>
      </c>
      <c r="D11839" s="4" t="s">
        <v>50</v>
      </c>
      <c r="E11839" s="4" t="s">
        <v>14</v>
      </c>
      <c r="F11839" s="4" t="s">
        <v>14</v>
      </c>
      <c r="G11839" s="4" t="s">
        <v>50</v>
      </c>
      <c r="H11839" s="4" t="s">
        <v>14</v>
      </c>
      <c r="I11839" s="4" t="s">
        <v>14</v>
      </c>
    </row>
    <row r="11840" spans="1:12">
      <c r="A11840" t="n">
        <v>91860</v>
      </c>
      <c r="B11840" s="58" t="n">
        <v>26</v>
      </c>
      <c r="C11840" s="7" t="n">
        <v>0</v>
      </c>
      <c r="D11840" s="7" t="s">
        <v>762</v>
      </c>
      <c r="E11840" s="7" t="n">
        <v>2</v>
      </c>
      <c r="F11840" s="7" t="n">
        <v>3</v>
      </c>
      <c r="G11840" s="7" t="s">
        <v>763</v>
      </c>
      <c r="H11840" s="7" t="n">
        <v>2</v>
      </c>
      <c r="I11840" s="7" t="n">
        <v>0</v>
      </c>
    </row>
    <row r="11841" spans="1:12">
      <c r="A11841" t="s">
        <v>4</v>
      </c>
      <c r="B11841" s="4" t="s">
        <v>5</v>
      </c>
    </row>
    <row r="11842" spans="1:12">
      <c r="A11842" t="n">
        <v>91952</v>
      </c>
      <c r="B11842" s="33" t="n">
        <v>28</v>
      </c>
    </row>
    <row r="11843" spans="1:12">
      <c r="A11843" t="s">
        <v>4</v>
      </c>
      <c r="B11843" s="4" t="s">
        <v>5</v>
      </c>
      <c r="C11843" s="4" t="s">
        <v>25</v>
      </c>
    </row>
    <row r="11844" spans="1:12">
      <c r="A11844" t="n">
        <v>91953</v>
      </c>
      <c r="B11844" s="20" t="n">
        <v>3</v>
      </c>
      <c r="C11844" s="13" t="n">
        <f t="normal" ca="1">A11856</f>
        <v>0</v>
      </c>
    </row>
    <row r="11845" spans="1:12">
      <c r="A11845" t="s">
        <v>4</v>
      </c>
      <c r="B11845" s="4" t="s">
        <v>5</v>
      </c>
      <c r="C11845" s="4" t="s">
        <v>14</v>
      </c>
      <c r="D11845" s="4" t="s">
        <v>10</v>
      </c>
      <c r="E11845" s="4" t="s">
        <v>10</v>
      </c>
      <c r="F11845" s="4" t="s">
        <v>14</v>
      </c>
    </row>
    <row r="11846" spans="1:12">
      <c r="A11846" t="n">
        <v>91958</v>
      </c>
      <c r="B11846" s="31" t="n">
        <v>25</v>
      </c>
      <c r="C11846" s="7" t="n">
        <v>1</v>
      </c>
      <c r="D11846" s="7" t="n">
        <v>65535</v>
      </c>
      <c r="E11846" s="7" t="n">
        <v>420</v>
      </c>
      <c r="F11846" s="7" t="n">
        <v>5</v>
      </c>
    </row>
    <row r="11847" spans="1:12">
      <c r="A11847" t="s">
        <v>4</v>
      </c>
      <c r="B11847" s="4" t="s">
        <v>5</v>
      </c>
      <c r="C11847" s="4" t="s">
        <v>14</v>
      </c>
      <c r="D11847" s="4" t="s">
        <v>10</v>
      </c>
      <c r="E11847" s="4" t="s">
        <v>6</v>
      </c>
    </row>
    <row r="11848" spans="1:12">
      <c r="A11848" t="n">
        <v>91965</v>
      </c>
      <c r="B11848" s="57" t="n">
        <v>51</v>
      </c>
      <c r="C11848" s="7" t="n">
        <v>4</v>
      </c>
      <c r="D11848" s="7" t="n">
        <v>0</v>
      </c>
      <c r="E11848" s="7" t="s">
        <v>469</v>
      </c>
    </row>
    <row r="11849" spans="1:12">
      <c r="A11849" t="s">
        <v>4</v>
      </c>
      <c r="B11849" s="4" t="s">
        <v>5</v>
      </c>
      <c r="C11849" s="4" t="s">
        <v>10</v>
      </c>
    </row>
    <row r="11850" spans="1:12">
      <c r="A11850" t="n">
        <v>91979</v>
      </c>
      <c r="B11850" s="41" t="n">
        <v>16</v>
      </c>
      <c r="C11850" s="7" t="n">
        <v>0</v>
      </c>
    </row>
    <row r="11851" spans="1:12">
      <c r="A11851" t="s">
        <v>4</v>
      </c>
      <c r="B11851" s="4" t="s">
        <v>5</v>
      </c>
      <c r="C11851" s="4" t="s">
        <v>10</v>
      </c>
      <c r="D11851" s="4" t="s">
        <v>50</v>
      </c>
      <c r="E11851" s="4" t="s">
        <v>14</v>
      </c>
      <c r="F11851" s="4" t="s">
        <v>14</v>
      </c>
      <c r="G11851" s="4" t="s">
        <v>50</v>
      </c>
      <c r="H11851" s="4" t="s">
        <v>14</v>
      </c>
      <c r="I11851" s="4" t="s">
        <v>14</v>
      </c>
    </row>
    <row r="11852" spans="1:12">
      <c r="A11852" t="n">
        <v>91982</v>
      </c>
      <c r="B11852" s="58" t="n">
        <v>26</v>
      </c>
      <c r="C11852" s="7" t="n">
        <v>0</v>
      </c>
      <c r="D11852" s="7" t="s">
        <v>764</v>
      </c>
      <c r="E11852" s="7" t="n">
        <v>2</v>
      </c>
      <c r="F11852" s="7" t="n">
        <v>3</v>
      </c>
      <c r="G11852" s="7" t="s">
        <v>765</v>
      </c>
      <c r="H11852" s="7" t="n">
        <v>2</v>
      </c>
      <c r="I11852" s="7" t="n">
        <v>0</v>
      </c>
    </row>
    <row r="11853" spans="1:12">
      <c r="A11853" t="s">
        <v>4</v>
      </c>
      <c r="B11853" s="4" t="s">
        <v>5</v>
      </c>
    </row>
    <row r="11854" spans="1:12">
      <c r="A11854" t="n">
        <v>92120</v>
      </c>
      <c r="B11854" s="33" t="n">
        <v>28</v>
      </c>
    </row>
    <row r="11855" spans="1:12">
      <c r="A11855" t="s">
        <v>4</v>
      </c>
      <c r="B11855" s="4" t="s">
        <v>5</v>
      </c>
      <c r="C11855" s="4" t="s">
        <v>14</v>
      </c>
      <c r="D11855" s="34" t="s">
        <v>52</v>
      </c>
      <c r="E11855" s="4" t="s">
        <v>5</v>
      </c>
      <c r="F11855" s="4" t="s">
        <v>14</v>
      </c>
      <c r="G11855" s="4" t="s">
        <v>10</v>
      </c>
      <c r="H11855" s="34" t="s">
        <v>53</v>
      </c>
      <c r="I11855" s="4" t="s">
        <v>14</v>
      </c>
      <c r="J11855" s="4" t="s">
        <v>25</v>
      </c>
    </row>
    <row r="11856" spans="1:12">
      <c r="A11856" t="n">
        <v>92121</v>
      </c>
      <c r="B11856" s="12" t="n">
        <v>5</v>
      </c>
      <c r="C11856" s="7" t="n">
        <v>28</v>
      </c>
      <c r="D11856" s="34" t="s">
        <v>3</v>
      </c>
      <c r="E11856" s="35" t="n">
        <v>64</v>
      </c>
      <c r="F11856" s="7" t="n">
        <v>5</v>
      </c>
      <c r="G11856" s="7" t="n">
        <v>7</v>
      </c>
      <c r="H11856" s="34" t="s">
        <v>3</v>
      </c>
      <c r="I11856" s="7" t="n">
        <v>1</v>
      </c>
      <c r="J11856" s="13" t="n">
        <f t="normal" ca="1">A11868</f>
        <v>0</v>
      </c>
    </row>
    <row r="11857" spans="1:10">
      <c r="A11857" t="s">
        <v>4</v>
      </c>
      <c r="B11857" s="4" t="s">
        <v>5</v>
      </c>
      <c r="C11857" s="4" t="s">
        <v>14</v>
      </c>
      <c r="D11857" s="4" t="s">
        <v>10</v>
      </c>
      <c r="E11857" s="4" t="s">
        <v>10</v>
      </c>
      <c r="F11857" s="4" t="s">
        <v>14</v>
      </c>
    </row>
    <row r="11858" spans="1:10">
      <c r="A11858" t="n">
        <v>92132</v>
      </c>
      <c r="B11858" s="31" t="n">
        <v>25</v>
      </c>
      <c r="C11858" s="7" t="n">
        <v>1</v>
      </c>
      <c r="D11858" s="7" t="n">
        <v>60</v>
      </c>
      <c r="E11858" s="7" t="n">
        <v>500</v>
      </c>
      <c r="F11858" s="7" t="n">
        <v>1</v>
      </c>
    </row>
    <row r="11859" spans="1:10">
      <c r="A11859" t="s">
        <v>4</v>
      </c>
      <c r="B11859" s="4" t="s">
        <v>5</v>
      </c>
      <c r="C11859" s="4" t="s">
        <v>14</v>
      </c>
      <c r="D11859" s="4" t="s">
        <v>10</v>
      </c>
      <c r="E11859" s="4" t="s">
        <v>6</v>
      </c>
    </row>
    <row r="11860" spans="1:10">
      <c r="A11860" t="n">
        <v>92139</v>
      </c>
      <c r="B11860" s="57" t="n">
        <v>51</v>
      </c>
      <c r="C11860" s="7" t="n">
        <v>4</v>
      </c>
      <c r="D11860" s="7" t="n">
        <v>7</v>
      </c>
      <c r="E11860" s="7" t="s">
        <v>76</v>
      </c>
    </row>
    <row r="11861" spans="1:10">
      <c r="A11861" t="s">
        <v>4</v>
      </c>
      <c r="B11861" s="4" t="s">
        <v>5</v>
      </c>
      <c r="C11861" s="4" t="s">
        <v>10</v>
      </c>
    </row>
    <row r="11862" spans="1:10">
      <c r="A11862" t="n">
        <v>92152</v>
      </c>
      <c r="B11862" s="41" t="n">
        <v>16</v>
      </c>
      <c r="C11862" s="7" t="n">
        <v>0</v>
      </c>
    </row>
    <row r="11863" spans="1:10">
      <c r="A11863" t="s">
        <v>4</v>
      </c>
      <c r="B11863" s="4" t="s">
        <v>5</v>
      </c>
      <c r="C11863" s="4" t="s">
        <v>10</v>
      </c>
      <c r="D11863" s="4" t="s">
        <v>50</v>
      </c>
      <c r="E11863" s="4" t="s">
        <v>14</v>
      </c>
      <c r="F11863" s="4" t="s">
        <v>14</v>
      </c>
    </row>
    <row r="11864" spans="1:10">
      <c r="A11864" t="n">
        <v>92155</v>
      </c>
      <c r="B11864" s="58" t="n">
        <v>26</v>
      </c>
      <c r="C11864" s="7" t="n">
        <v>7</v>
      </c>
      <c r="D11864" s="7" t="s">
        <v>766</v>
      </c>
      <c r="E11864" s="7" t="n">
        <v>2</v>
      </c>
      <c r="F11864" s="7" t="n">
        <v>0</v>
      </c>
    </row>
    <row r="11865" spans="1:10">
      <c r="A11865" t="s">
        <v>4</v>
      </c>
      <c r="B11865" s="4" t="s">
        <v>5</v>
      </c>
    </row>
    <row r="11866" spans="1:10">
      <c r="A11866" t="n">
        <v>92181</v>
      </c>
      <c r="B11866" s="33" t="n">
        <v>28</v>
      </c>
    </row>
    <row r="11867" spans="1:10">
      <c r="A11867" t="s">
        <v>4</v>
      </c>
      <c r="B11867" s="4" t="s">
        <v>5</v>
      </c>
      <c r="C11867" s="4" t="s">
        <v>14</v>
      </c>
      <c r="D11867" s="34" t="s">
        <v>52</v>
      </c>
      <c r="E11867" s="4" t="s">
        <v>5</v>
      </c>
      <c r="F11867" s="4" t="s">
        <v>14</v>
      </c>
      <c r="G11867" s="4" t="s">
        <v>10</v>
      </c>
      <c r="H11867" s="34" t="s">
        <v>53</v>
      </c>
      <c r="I11867" s="4" t="s">
        <v>14</v>
      </c>
      <c r="J11867" s="4" t="s">
        <v>25</v>
      </c>
    </row>
    <row r="11868" spans="1:10">
      <c r="A11868" t="n">
        <v>92182</v>
      </c>
      <c r="B11868" s="12" t="n">
        <v>5</v>
      </c>
      <c r="C11868" s="7" t="n">
        <v>28</v>
      </c>
      <c r="D11868" s="34" t="s">
        <v>3</v>
      </c>
      <c r="E11868" s="35" t="n">
        <v>64</v>
      </c>
      <c r="F11868" s="7" t="n">
        <v>5</v>
      </c>
      <c r="G11868" s="7" t="n">
        <v>11</v>
      </c>
      <c r="H11868" s="34" t="s">
        <v>3</v>
      </c>
      <c r="I11868" s="7" t="n">
        <v>1</v>
      </c>
      <c r="J11868" s="13" t="n">
        <f t="normal" ca="1">A11880</f>
        <v>0</v>
      </c>
    </row>
    <row r="11869" spans="1:10">
      <c r="A11869" t="s">
        <v>4</v>
      </c>
      <c r="B11869" s="4" t="s">
        <v>5</v>
      </c>
      <c r="C11869" s="4" t="s">
        <v>14</v>
      </c>
      <c r="D11869" s="4" t="s">
        <v>10</v>
      </c>
      <c r="E11869" s="4" t="s">
        <v>10</v>
      </c>
      <c r="F11869" s="4" t="s">
        <v>14</v>
      </c>
    </row>
    <row r="11870" spans="1:10">
      <c r="A11870" t="n">
        <v>92193</v>
      </c>
      <c r="B11870" s="31" t="n">
        <v>25</v>
      </c>
      <c r="C11870" s="7" t="n">
        <v>1</v>
      </c>
      <c r="D11870" s="7" t="n">
        <v>260</v>
      </c>
      <c r="E11870" s="7" t="n">
        <v>640</v>
      </c>
      <c r="F11870" s="7" t="n">
        <v>1</v>
      </c>
    </row>
    <row r="11871" spans="1:10">
      <c r="A11871" t="s">
        <v>4</v>
      </c>
      <c r="B11871" s="4" t="s">
        <v>5</v>
      </c>
      <c r="C11871" s="4" t="s">
        <v>14</v>
      </c>
      <c r="D11871" s="4" t="s">
        <v>10</v>
      </c>
      <c r="E11871" s="4" t="s">
        <v>6</v>
      </c>
    </row>
    <row r="11872" spans="1:10">
      <c r="A11872" t="n">
        <v>92200</v>
      </c>
      <c r="B11872" s="57" t="n">
        <v>51</v>
      </c>
      <c r="C11872" s="7" t="n">
        <v>4</v>
      </c>
      <c r="D11872" s="7" t="n">
        <v>11</v>
      </c>
      <c r="E11872" s="7" t="s">
        <v>76</v>
      </c>
    </row>
    <row r="11873" spans="1:10">
      <c r="A11873" t="s">
        <v>4</v>
      </c>
      <c r="B11873" s="4" t="s">
        <v>5</v>
      </c>
      <c r="C11873" s="4" t="s">
        <v>10</v>
      </c>
    </row>
    <row r="11874" spans="1:10">
      <c r="A11874" t="n">
        <v>92213</v>
      </c>
      <c r="B11874" s="41" t="n">
        <v>16</v>
      </c>
      <c r="C11874" s="7" t="n">
        <v>0</v>
      </c>
    </row>
    <row r="11875" spans="1:10">
      <c r="A11875" t="s">
        <v>4</v>
      </c>
      <c r="B11875" s="4" t="s">
        <v>5</v>
      </c>
      <c r="C11875" s="4" t="s">
        <v>10</v>
      </c>
      <c r="D11875" s="4" t="s">
        <v>50</v>
      </c>
      <c r="E11875" s="4" t="s">
        <v>14</v>
      </c>
      <c r="F11875" s="4" t="s">
        <v>14</v>
      </c>
    </row>
    <row r="11876" spans="1:10">
      <c r="A11876" t="n">
        <v>92216</v>
      </c>
      <c r="B11876" s="58" t="n">
        <v>26</v>
      </c>
      <c r="C11876" s="7" t="n">
        <v>11</v>
      </c>
      <c r="D11876" s="7" t="s">
        <v>767</v>
      </c>
      <c r="E11876" s="7" t="n">
        <v>2</v>
      </c>
      <c r="F11876" s="7" t="n">
        <v>0</v>
      </c>
    </row>
    <row r="11877" spans="1:10">
      <c r="A11877" t="s">
        <v>4</v>
      </c>
      <c r="B11877" s="4" t="s">
        <v>5</v>
      </c>
    </row>
    <row r="11878" spans="1:10">
      <c r="A11878" t="n">
        <v>92306</v>
      </c>
      <c r="B11878" s="33" t="n">
        <v>28</v>
      </c>
    </row>
    <row r="11879" spans="1:10">
      <c r="A11879" t="s">
        <v>4</v>
      </c>
      <c r="B11879" s="4" t="s">
        <v>5</v>
      </c>
      <c r="C11879" s="4" t="s">
        <v>10</v>
      </c>
      <c r="D11879" s="4" t="s">
        <v>14</v>
      </c>
    </row>
    <row r="11880" spans="1:10">
      <c r="A11880" t="n">
        <v>92307</v>
      </c>
      <c r="B11880" s="69" t="n">
        <v>89</v>
      </c>
      <c r="C11880" s="7" t="n">
        <v>65533</v>
      </c>
      <c r="D11880" s="7" t="n">
        <v>1</v>
      </c>
    </row>
    <row r="11881" spans="1:10">
      <c r="A11881" t="s">
        <v>4</v>
      </c>
      <c r="B11881" s="4" t="s">
        <v>5</v>
      </c>
      <c r="C11881" s="4" t="s">
        <v>14</v>
      </c>
      <c r="D11881" s="4" t="s">
        <v>10</v>
      </c>
      <c r="E11881" s="4" t="s">
        <v>10</v>
      </c>
      <c r="F11881" s="4" t="s">
        <v>14</v>
      </c>
    </row>
    <row r="11882" spans="1:10">
      <c r="A11882" t="n">
        <v>92311</v>
      </c>
      <c r="B11882" s="31" t="n">
        <v>25</v>
      </c>
      <c r="C11882" s="7" t="n">
        <v>1</v>
      </c>
      <c r="D11882" s="7" t="n">
        <v>65535</v>
      </c>
      <c r="E11882" s="7" t="n">
        <v>65535</v>
      </c>
      <c r="F11882" s="7" t="n">
        <v>0</v>
      </c>
    </row>
    <row r="11883" spans="1:10">
      <c r="A11883" t="s">
        <v>4</v>
      </c>
      <c r="B11883" s="4" t="s">
        <v>5</v>
      </c>
      <c r="C11883" s="4" t="s">
        <v>14</v>
      </c>
      <c r="D11883" s="4" t="s">
        <v>10</v>
      </c>
      <c r="E11883" s="4" t="s">
        <v>24</v>
      </c>
    </row>
    <row r="11884" spans="1:10">
      <c r="A11884" t="n">
        <v>92318</v>
      </c>
      <c r="B11884" s="37" t="n">
        <v>58</v>
      </c>
      <c r="C11884" s="7" t="n">
        <v>0</v>
      </c>
      <c r="D11884" s="7" t="n">
        <v>1000</v>
      </c>
      <c r="E11884" s="7" t="n">
        <v>1</v>
      </c>
    </row>
    <row r="11885" spans="1:10">
      <c r="A11885" t="s">
        <v>4</v>
      </c>
      <c r="B11885" s="4" t="s">
        <v>5</v>
      </c>
      <c r="C11885" s="4" t="s">
        <v>14</v>
      </c>
      <c r="D11885" s="4" t="s">
        <v>10</v>
      </c>
    </row>
    <row r="11886" spans="1:10">
      <c r="A11886" t="n">
        <v>92326</v>
      </c>
      <c r="B11886" s="37" t="n">
        <v>58</v>
      </c>
      <c r="C11886" s="7" t="n">
        <v>255</v>
      </c>
      <c r="D11886" s="7" t="n">
        <v>0</v>
      </c>
    </row>
    <row r="11887" spans="1:10">
      <c r="A11887" t="s">
        <v>4</v>
      </c>
      <c r="B11887" s="4" t="s">
        <v>5</v>
      </c>
      <c r="C11887" s="4" t="s">
        <v>10</v>
      </c>
    </row>
    <row r="11888" spans="1:10">
      <c r="A11888" t="n">
        <v>92330</v>
      </c>
      <c r="B11888" s="41" t="n">
        <v>16</v>
      </c>
      <c r="C11888" s="7" t="n">
        <v>500</v>
      </c>
    </row>
    <row r="11889" spans="1:6">
      <c r="A11889" t="s">
        <v>4</v>
      </c>
      <c r="B11889" s="4" t="s">
        <v>5</v>
      </c>
      <c r="C11889" s="4" t="s">
        <v>14</v>
      </c>
      <c r="D11889" s="4" t="s">
        <v>10</v>
      </c>
      <c r="E11889" s="4" t="s">
        <v>24</v>
      </c>
      <c r="F11889" s="4" t="s">
        <v>10</v>
      </c>
      <c r="G11889" s="4" t="s">
        <v>9</v>
      </c>
      <c r="H11889" s="4" t="s">
        <v>9</v>
      </c>
      <c r="I11889" s="4" t="s">
        <v>10</v>
      </c>
      <c r="J11889" s="4" t="s">
        <v>10</v>
      </c>
      <c r="K11889" s="4" t="s">
        <v>9</v>
      </c>
      <c r="L11889" s="4" t="s">
        <v>9</v>
      </c>
      <c r="M11889" s="4" t="s">
        <v>9</v>
      </c>
      <c r="N11889" s="4" t="s">
        <v>9</v>
      </c>
      <c r="O11889" s="4" t="s">
        <v>6</v>
      </c>
    </row>
    <row r="11890" spans="1:6">
      <c r="A11890" t="n">
        <v>92333</v>
      </c>
      <c r="B11890" s="11" t="n">
        <v>50</v>
      </c>
      <c r="C11890" s="7" t="n">
        <v>0</v>
      </c>
      <c r="D11890" s="7" t="n">
        <v>12105</v>
      </c>
      <c r="E11890" s="7" t="n">
        <v>1</v>
      </c>
      <c r="F11890" s="7" t="n">
        <v>0</v>
      </c>
      <c r="G11890" s="7" t="n">
        <v>0</v>
      </c>
      <c r="H11890" s="7" t="n">
        <v>0</v>
      </c>
      <c r="I11890" s="7" t="n">
        <v>0</v>
      </c>
      <c r="J11890" s="7" t="n">
        <v>65533</v>
      </c>
      <c r="K11890" s="7" t="n">
        <v>0</v>
      </c>
      <c r="L11890" s="7" t="n">
        <v>0</v>
      </c>
      <c r="M11890" s="7" t="n">
        <v>0</v>
      </c>
      <c r="N11890" s="7" t="n">
        <v>0</v>
      </c>
      <c r="O11890" s="7" t="s">
        <v>13</v>
      </c>
    </row>
    <row r="11891" spans="1:6">
      <c r="A11891" t="s">
        <v>4</v>
      </c>
      <c r="B11891" s="4" t="s">
        <v>5</v>
      </c>
      <c r="C11891" s="4" t="s">
        <v>14</v>
      </c>
      <c r="D11891" s="4" t="s">
        <v>10</v>
      </c>
      <c r="E11891" s="4" t="s">
        <v>10</v>
      </c>
      <c r="F11891" s="4" t="s">
        <v>10</v>
      </c>
      <c r="G11891" s="4" t="s">
        <v>10</v>
      </c>
      <c r="H11891" s="4" t="s">
        <v>14</v>
      </c>
    </row>
    <row r="11892" spans="1:6">
      <c r="A11892" t="n">
        <v>92372</v>
      </c>
      <c r="B11892" s="31" t="n">
        <v>25</v>
      </c>
      <c r="C11892" s="7" t="n">
        <v>5</v>
      </c>
      <c r="D11892" s="7" t="n">
        <v>65535</v>
      </c>
      <c r="E11892" s="7" t="n">
        <v>65535</v>
      </c>
      <c r="F11892" s="7" t="n">
        <v>65535</v>
      </c>
      <c r="G11892" s="7" t="n">
        <v>65535</v>
      </c>
      <c r="H11892" s="7" t="n">
        <v>0</v>
      </c>
    </row>
    <row r="11893" spans="1:6">
      <c r="A11893" t="s">
        <v>4</v>
      </c>
      <c r="B11893" s="4" t="s">
        <v>5</v>
      </c>
      <c r="C11893" s="4" t="s">
        <v>10</v>
      </c>
      <c r="D11893" s="4" t="s">
        <v>14</v>
      </c>
      <c r="E11893" s="4" t="s">
        <v>50</v>
      </c>
      <c r="F11893" s="4" t="s">
        <v>14</v>
      </c>
      <c r="G11893" s="4" t="s">
        <v>14</v>
      </c>
    </row>
    <row r="11894" spans="1:6">
      <c r="A11894" t="n">
        <v>92383</v>
      </c>
      <c r="B11894" s="32" t="n">
        <v>24</v>
      </c>
      <c r="C11894" s="7" t="n">
        <v>65533</v>
      </c>
      <c r="D11894" s="7" t="n">
        <v>11</v>
      </c>
      <c r="E11894" s="7" t="s">
        <v>768</v>
      </c>
      <c r="F11894" s="7" t="n">
        <v>2</v>
      </c>
      <c r="G11894" s="7" t="n">
        <v>0</v>
      </c>
    </row>
    <row r="11895" spans="1:6">
      <c r="A11895" t="s">
        <v>4</v>
      </c>
      <c r="B11895" s="4" t="s">
        <v>5</v>
      </c>
    </row>
    <row r="11896" spans="1:6">
      <c r="A11896" t="n">
        <v>92406</v>
      </c>
      <c r="B11896" s="33" t="n">
        <v>28</v>
      </c>
    </row>
    <row r="11897" spans="1:6">
      <c r="A11897" t="s">
        <v>4</v>
      </c>
      <c r="B11897" s="4" t="s">
        <v>5</v>
      </c>
      <c r="C11897" s="4" t="s">
        <v>14</v>
      </c>
    </row>
    <row r="11898" spans="1:6">
      <c r="A11898" t="n">
        <v>92407</v>
      </c>
      <c r="B11898" s="36" t="n">
        <v>27</v>
      </c>
      <c r="C11898" s="7" t="n">
        <v>0</v>
      </c>
    </row>
    <row r="11899" spans="1:6">
      <c r="A11899" t="s">
        <v>4</v>
      </c>
      <c r="B11899" s="4" t="s">
        <v>5</v>
      </c>
      <c r="C11899" s="4" t="s">
        <v>14</v>
      </c>
    </row>
    <row r="11900" spans="1:6">
      <c r="A11900" t="n">
        <v>92409</v>
      </c>
      <c r="B11900" s="36" t="n">
        <v>27</v>
      </c>
      <c r="C11900" s="7" t="n">
        <v>1</v>
      </c>
    </row>
    <row r="11901" spans="1:6">
      <c r="A11901" t="s">
        <v>4</v>
      </c>
      <c r="B11901" s="4" t="s">
        <v>5</v>
      </c>
      <c r="C11901" s="4" t="s">
        <v>14</v>
      </c>
      <c r="D11901" s="4" t="s">
        <v>10</v>
      </c>
      <c r="E11901" s="4" t="s">
        <v>10</v>
      </c>
      <c r="F11901" s="4" t="s">
        <v>10</v>
      </c>
      <c r="G11901" s="4" t="s">
        <v>10</v>
      </c>
      <c r="H11901" s="4" t="s">
        <v>14</v>
      </c>
    </row>
    <row r="11902" spans="1:6">
      <c r="A11902" t="n">
        <v>92411</v>
      </c>
      <c r="B11902" s="31" t="n">
        <v>25</v>
      </c>
      <c r="C11902" s="7" t="n">
        <v>5</v>
      </c>
      <c r="D11902" s="7" t="n">
        <v>65535</v>
      </c>
      <c r="E11902" s="7" t="n">
        <v>500</v>
      </c>
      <c r="F11902" s="7" t="n">
        <v>800</v>
      </c>
      <c r="G11902" s="7" t="n">
        <v>140</v>
      </c>
      <c r="H11902" s="7" t="n">
        <v>0</v>
      </c>
    </row>
    <row r="11903" spans="1:6">
      <c r="A11903" t="s">
        <v>4</v>
      </c>
      <c r="B11903" s="4" t="s">
        <v>5</v>
      </c>
      <c r="C11903" s="4" t="s">
        <v>10</v>
      </c>
      <c r="D11903" s="4" t="s">
        <v>14</v>
      </c>
      <c r="E11903" s="4" t="s">
        <v>50</v>
      </c>
      <c r="F11903" s="4" t="s">
        <v>14</v>
      </c>
      <c r="G11903" s="4" t="s">
        <v>14</v>
      </c>
      <c r="H11903" s="4" t="s">
        <v>14</v>
      </c>
      <c r="I11903" s="4" t="s">
        <v>50</v>
      </c>
      <c r="J11903" s="4" t="s">
        <v>14</v>
      </c>
      <c r="K11903" s="4" t="s">
        <v>14</v>
      </c>
      <c r="L11903" s="4" t="s">
        <v>14</v>
      </c>
      <c r="M11903" s="4" t="s">
        <v>50</v>
      </c>
      <c r="N11903" s="4" t="s">
        <v>14</v>
      </c>
      <c r="O11903" s="4" t="s">
        <v>14</v>
      </c>
      <c r="P11903" s="4" t="s">
        <v>14</v>
      </c>
      <c r="Q11903" s="4" t="s">
        <v>50</v>
      </c>
      <c r="R11903" s="4" t="s">
        <v>14</v>
      </c>
      <c r="S11903" s="4" t="s">
        <v>14</v>
      </c>
    </row>
    <row r="11904" spans="1:6">
      <c r="A11904" t="n">
        <v>92422</v>
      </c>
      <c r="B11904" s="32" t="n">
        <v>24</v>
      </c>
      <c r="C11904" s="7" t="n">
        <v>65533</v>
      </c>
      <c r="D11904" s="7" t="n">
        <v>11</v>
      </c>
      <c r="E11904" s="7" t="s">
        <v>769</v>
      </c>
      <c r="F11904" s="7" t="n">
        <v>2</v>
      </c>
      <c r="G11904" s="7" t="n">
        <v>3</v>
      </c>
      <c r="H11904" s="7" t="n">
        <v>11</v>
      </c>
      <c r="I11904" s="7" t="s">
        <v>770</v>
      </c>
      <c r="J11904" s="7" t="n">
        <v>2</v>
      </c>
      <c r="K11904" s="7" t="n">
        <v>3</v>
      </c>
      <c r="L11904" s="7" t="n">
        <v>11</v>
      </c>
      <c r="M11904" s="7" t="s">
        <v>771</v>
      </c>
      <c r="N11904" s="7" t="n">
        <v>2</v>
      </c>
      <c r="O11904" s="7" t="n">
        <v>3</v>
      </c>
      <c r="P11904" s="7" t="n">
        <v>11</v>
      </c>
      <c r="Q11904" s="7" t="s">
        <v>772</v>
      </c>
      <c r="R11904" s="7" t="n">
        <v>2</v>
      </c>
      <c r="S11904" s="7" t="n">
        <v>0</v>
      </c>
    </row>
    <row r="11905" spans="1:19">
      <c r="A11905" t="s">
        <v>4</v>
      </c>
      <c r="B11905" s="4" t="s">
        <v>5</v>
      </c>
    </row>
    <row r="11906" spans="1:19">
      <c r="A11906" t="n">
        <v>92995</v>
      </c>
      <c r="B11906" s="33" t="n">
        <v>28</v>
      </c>
    </row>
    <row r="11907" spans="1:19">
      <c r="A11907" t="s">
        <v>4</v>
      </c>
      <c r="B11907" s="4" t="s">
        <v>5</v>
      </c>
      <c r="C11907" s="4" t="s">
        <v>14</v>
      </c>
    </row>
    <row r="11908" spans="1:19">
      <c r="A11908" t="n">
        <v>92996</v>
      </c>
      <c r="B11908" s="36" t="n">
        <v>27</v>
      </c>
      <c r="C11908" s="7" t="n">
        <v>0</v>
      </c>
    </row>
    <row r="11909" spans="1:19">
      <c r="A11909" t="s">
        <v>4</v>
      </c>
      <c r="B11909" s="4" t="s">
        <v>5</v>
      </c>
      <c r="C11909" s="4" t="s">
        <v>14</v>
      </c>
    </row>
    <row r="11910" spans="1:19">
      <c r="A11910" t="n">
        <v>92998</v>
      </c>
      <c r="B11910" s="36" t="n">
        <v>27</v>
      </c>
      <c r="C11910" s="7" t="n">
        <v>1</v>
      </c>
    </row>
    <row r="11911" spans="1:19">
      <c r="A11911" t="s">
        <v>4</v>
      </c>
      <c r="B11911" s="4" t="s">
        <v>5</v>
      </c>
      <c r="C11911" s="4" t="s">
        <v>14</v>
      </c>
      <c r="D11911" s="4" t="s">
        <v>10</v>
      </c>
      <c r="E11911" s="4" t="s">
        <v>10</v>
      </c>
      <c r="F11911" s="4" t="s">
        <v>10</v>
      </c>
      <c r="G11911" s="4" t="s">
        <v>10</v>
      </c>
      <c r="H11911" s="4" t="s">
        <v>14</v>
      </c>
    </row>
    <row r="11912" spans="1:19">
      <c r="A11912" t="n">
        <v>93000</v>
      </c>
      <c r="B11912" s="31" t="n">
        <v>25</v>
      </c>
      <c r="C11912" s="7" t="n">
        <v>5</v>
      </c>
      <c r="D11912" s="7" t="n">
        <v>65535</v>
      </c>
      <c r="E11912" s="7" t="n">
        <v>65535</v>
      </c>
      <c r="F11912" s="7" t="n">
        <v>65535</v>
      </c>
      <c r="G11912" s="7" t="n">
        <v>65535</v>
      </c>
      <c r="H11912" s="7" t="n">
        <v>0</v>
      </c>
    </row>
    <row r="11913" spans="1:19">
      <c r="A11913" t="s">
        <v>4</v>
      </c>
      <c r="B11913" s="4" t="s">
        <v>5</v>
      </c>
      <c r="C11913" s="4" t="s">
        <v>14</v>
      </c>
      <c r="D11913" s="4" t="s">
        <v>10</v>
      </c>
      <c r="E11913" s="4" t="s">
        <v>14</v>
      </c>
      <c r="F11913" s="4" t="s">
        <v>14</v>
      </c>
      <c r="G11913" s="4" t="s">
        <v>25</v>
      </c>
    </row>
    <row r="11914" spans="1:19">
      <c r="A11914" t="n">
        <v>93011</v>
      </c>
      <c r="B11914" s="12" t="n">
        <v>5</v>
      </c>
      <c r="C11914" s="7" t="n">
        <v>30</v>
      </c>
      <c r="D11914" s="7" t="n">
        <v>6403</v>
      </c>
      <c r="E11914" s="7" t="n">
        <v>8</v>
      </c>
      <c r="F11914" s="7" t="n">
        <v>1</v>
      </c>
      <c r="G11914" s="13" t="n">
        <f t="normal" ca="1">A11930</f>
        <v>0</v>
      </c>
    </row>
    <row r="11915" spans="1:19">
      <c r="A11915" t="s">
        <v>4</v>
      </c>
      <c r="B11915" s="4" t="s">
        <v>5</v>
      </c>
      <c r="C11915" s="4" t="s">
        <v>14</v>
      </c>
      <c r="D11915" s="4" t="s">
        <v>10</v>
      </c>
      <c r="E11915" s="4" t="s">
        <v>24</v>
      </c>
      <c r="F11915" s="4" t="s">
        <v>10</v>
      </c>
      <c r="G11915" s="4" t="s">
        <v>9</v>
      </c>
      <c r="H11915" s="4" t="s">
        <v>9</v>
      </c>
      <c r="I11915" s="4" t="s">
        <v>10</v>
      </c>
      <c r="J11915" s="4" t="s">
        <v>10</v>
      </c>
      <c r="K11915" s="4" t="s">
        <v>9</v>
      </c>
      <c r="L11915" s="4" t="s">
        <v>9</v>
      </c>
      <c r="M11915" s="4" t="s">
        <v>9</v>
      </c>
      <c r="N11915" s="4" t="s">
        <v>9</v>
      </c>
      <c r="O11915" s="4" t="s">
        <v>6</v>
      </c>
    </row>
    <row r="11916" spans="1:19">
      <c r="A11916" t="n">
        <v>93021</v>
      </c>
      <c r="B11916" s="11" t="n">
        <v>50</v>
      </c>
      <c r="C11916" s="7" t="n">
        <v>0</v>
      </c>
      <c r="D11916" s="7" t="n">
        <v>12105</v>
      </c>
      <c r="E11916" s="7" t="n">
        <v>1</v>
      </c>
      <c r="F11916" s="7" t="n">
        <v>0</v>
      </c>
      <c r="G11916" s="7" t="n">
        <v>0</v>
      </c>
      <c r="H11916" s="7" t="n">
        <v>0</v>
      </c>
      <c r="I11916" s="7" t="n">
        <v>0</v>
      </c>
      <c r="J11916" s="7" t="n">
        <v>65533</v>
      </c>
      <c r="K11916" s="7" t="n">
        <v>0</v>
      </c>
      <c r="L11916" s="7" t="n">
        <v>0</v>
      </c>
      <c r="M11916" s="7" t="n">
        <v>0</v>
      </c>
      <c r="N11916" s="7" t="n">
        <v>0</v>
      </c>
      <c r="O11916" s="7" t="s">
        <v>13</v>
      </c>
    </row>
    <row r="11917" spans="1:19">
      <c r="A11917" t="s">
        <v>4</v>
      </c>
      <c r="B11917" s="4" t="s">
        <v>5</v>
      </c>
      <c r="C11917" s="4" t="s">
        <v>14</v>
      </c>
      <c r="D11917" s="4" t="s">
        <v>14</v>
      </c>
      <c r="E11917" s="4" t="s">
        <v>14</v>
      </c>
      <c r="F11917" s="4" t="s">
        <v>24</v>
      </c>
      <c r="G11917" s="4" t="s">
        <v>24</v>
      </c>
      <c r="H11917" s="4" t="s">
        <v>24</v>
      </c>
      <c r="I11917" s="4" t="s">
        <v>24</v>
      </c>
      <c r="J11917" s="4" t="s">
        <v>24</v>
      </c>
    </row>
    <row r="11918" spans="1:19">
      <c r="A11918" t="n">
        <v>93060</v>
      </c>
      <c r="B11918" s="65" t="n">
        <v>76</v>
      </c>
      <c r="C11918" s="7" t="n">
        <v>0</v>
      </c>
      <c r="D11918" s="7" t="n">
        <v>3</v>
      </c>
      <c r="E11918" s="7" t="n">
        <v>0</v>
      </c>
      <c r="F11918" s="7" t="n">
        <v>1</v>
      </c>
      <c r="G11918" s="7" t="n">
        <v>1</v>
      </c>
      <c r="H11918" s="7" t="n">
        <v>1</v>
      </c>
      <c r="I11918" s="7" t="n">
        <v>1</v>
      </c>
      <c r="J11918" s="7" t="n">
        <v>1000</v>
      </c>
    </row>
    <row r="11919" spans="1:19">
      <c r="A11919" t="s">
        <v>4</v>
      </c>
      <c r="B11919" s="4" t="s">
        <v>5</v>
      </c>
      <c r="C11919" s="4" t="s">
        <v>14</v>
      </c>
      <c r="D11919" s="4" t="s">
        <v>14</v>
      </c>
    </row>
    <row r="11920" spans="1:19">
      <c r="A11920" t="n">
        <v>93084</v>
      </c>
      <c r="B11920" s="71" t="n">
        <v>77</v>
      </c>
      <c r="C11920" s="7" t="n">
        <v>0</v>
      </c>
      <c r="D11920" s="7" t="n">
        <v>3</v>
      </c>
    </row>
    <row r="11921" spans="1:15">
      <c r="A11921" t="s">
        <v>4</v>
      </c>
      <c r="B11921" s="4" t="s">
        <v>5</v>
      </c>
    </row>
    <row r="11922" spans="1:15">
      <c r="A11922" t="n">
        <v>93087</v>
      </c>
      <c r="B11922" s="94" t="n">
        <v>88</v>
      </c>
    </row>
    <row r="11923" spans="1:15">
      <c r="A11923" t="s">
        <v>4</v>
      </c>
      <c r="B11923" s="4" t="s">
        <v>5</v>
      </c>
      <c r="C11923" s="4" t="s">
        <v>14</v>
      </c>
      <c r="D11923" s="4" t="s">
        <v>14</v>
      </c>
      <c r="E11923" s="4" t="s">
        <v>14</v>
      </c>
      <c r="F11923" s="4" t="s">
        <v>24</v>
      </c>
      <c r="G11923" s="4" t="s">
        <v>24</v>
      </c>
      <c r="H11923" s="4" t="s">
        <v>24</v>
      </c>
      <c r="I11923" s="4" t="s">
        <v>24</v>
      </c>
      <c r="J11923" s="4" t="s">
        <v>24</v>
      </c>
    </row>
    <row r="11924" spans="1:15">
      <c r="A11924" t="n">
        <v>93088</v>
      </c>
      <c r="B11924" s="65" t="n">
        <v>76</v>
      </c>
      <c r="C11924" s="7" t="n">
        <v>0</v>
      </c>
      <c r="D11924" s="7" t="n">
        <v>3</v>
      </c>
      <c r="E11924" s="7" t="n">
        <v>0</v>
      </c>
      <c r="F11924" s="7" t="n">
        <v>1</v>
      </c>
      <c r="G11924" s="7" t="n">
        <v>1</v>
      </c>
      <c r="H11924" s="7" t="n">
        <v>1</v>
      </c>
      <c r="I11924" s="7" t="n">
        <v>0</v>
      </c>
      <c r="J11924" s="7" t="n">
        <v>1000</v>
      </c>
    </row>
    <row r="11925" spans="1:15">
      <c r="A11925" t="s">
        <v>4</v>
      </c>
      <c r="B11925" s="4" t="s">
        <v>5</v>
      </c>
      <c r="C11925" s="4" t="s">
        <v>14</v>
      </c>
      <c r="D11925" s="4" t="s">
        <v>14</v>
      </c>
    </row>
    <row r="11926" spans="1:15">
      <c r="A11926" t="n">
        <v>93112</v>
      </c>
      <c r="B11926" s="71" t="n">
        <v>77</v>
      </c>
      <c r="C11926" s="7" t="n">
        <v>0</v>
      </c>
      <c r="D11926" s="7" t="n">
        <v>3</v>
      </c>
    </row>
    <row r="11927" spans="1:15">
      <c r="A11927" t="s">
        <v>4</v>
      </c>
      <c r="B11927" s="4" t="s">
        <v>5</v>
      </c>
      <c r="C11927" s="4" t="s">
        <v>10</v>
      </c>
    </row>
    <row r="11928" spans="1:15">
      <c r="A11928" t="n">
        <v>93115</v>
      </c>
      <c r="B11928" s="41" t="n">
        <v>16</v>
      </c>
      <c r="C11928" s="7" t="n">
        <v>500</v>
      </c>
    </row>
    <row r="11929" spans="1:15">
      <c r="A11929" t="s">
        <v>4</v>
      </c>
      <c r="B11929" s="4" t="s">
        <v>5</v>
      </c>
      <c r="C11929" s="4" t="s">
        <v>10</v>
      </c>
    </row>
    <row r="11930" spans="1:15">
      <c r="A11930" t="n">
        <v>93118</v>
      </c>
      <c r="B11930" s="18" t="n">
        <v>12</v>
      </c>
      <c r="C11930" s="7" t="n">
        <v>10381</v>
      </c>
    </row>
    <row r="11931" spans="1:15">
      <c r="A11931" t="s">
        <v>4</v>
      </c>
      <c r="B11931" s="4" t="s">
        <v>5</v>
      </c>
      <c r="C11931" s="4" t="s">
        <v>9</v>
      </c>
    </row>
    <row r="11932" spans="1:15">
      <c r="A11932" t="n">
        <v>93121</v>
      </c>
      <c r="B11932" s="44" t="n">
        <v>15</v>
      </c>
      <c r="C11932" s="7" t="n">
        <v>67108864</v>
      </c>
    </row>
    <row r="11933" spans="1:15">
      <c r="A11933" t="s">
        <v>4</v>
      </c>
      <c r="B11933" s="4" t="s">
        <v>5</v>
      </c>
      <c r="C11933" s="4" t="s">
        <v>14</v>
      </c>
      <c r="D11933" s="4" t="s">
        <v>10</v>
      </c>
    </row>
    <row r="11934" spans="1:15">
      <c r="A11934" t="n">
        <v>93126</v>
      </c>
      <c r="B11934" s="37" t="n">
        <v>58</v>
      </c>
      <c r="C11934" s="7" t="n">
        <v>105</v>
      </c>
      <c r="D11934" s="7" t="n">
        <v>300</v>
      </c>
    </row>
    <row r="11935" spans="1:15">
      <c r="A11935" t="s">
        <v>4</v>
      </c>
      <c r="B11935" s="4" t="s">
        <v>5</v>
      </c>
      <c r="C11935" s="4" t="s">
        <v>24</v>
      </c>
      <c r="D11935" s="4" t="s">
        <v>10</v>
      </c>
    </row>
    <row r="11936" spans="1:15">
      <c r="A11936" t="n">
        <v>93130</v>
      </c>
      <c r="B11936" s="62" t="n">
        <v>103</v>
      </c>
      <c r="C11936" s="7" t="n">
        <v>1</v>
      </c>
      <c r="D11936" s="7" t="n">
        <v>300</v>
      </c>
    </row>
    <row r="11937" spans="1:10">
      <c r="A11937" t="s">
        <v>4</v>
      </c>
      <c r="B11937" s="4" t="s">
        <v>5</v>
      </c>
      <c r="C11937" s="4" t="s">
        <v>14</v>
      </c>
      <c r="D11937" s="4" t="s">
        <v>24</v>
      </c>
      <c r="E11937" s="4" t="s">
        <v>10</v>
      </c>
      <c r="F11937" s="4" t="s">
        <v>14</v>
      </c>
    </row>
    <row r="11938" spans="1:10">
      <c r="A11938" t="n">
        <v>93137</v>
      </c>
      <c r="B11938" s="14" t="n">
        <v>49</v>
      </c>
      <c r="C11938" s="7" t="n">
        <v>3</v>
      </c>
      <c r="D11938" s="7" t="n">
        <v>1</v>
      </c>
      <c r="E11938" s="7" t="n">
        <v>500</v>
      </c>
      <c r="F11938" s="7" t="n">
        <v>0</v>
      </c>
    </row>
    <row r="11939" spans="1:10">
      <c r="A11939" t="s">
        <v>4</v>
      </c>
      <c r="B11939" s="4" t="s">
        <v>5</v>
      </c>
      <c r="C11939" s="4" t="s">
        <v>14</v>
      </c>
      <c r="D11939" s="4" t="s">
        <v>10</v>
      </c>
    </row>
    <row r="11940" spans="1:10">
      <c r="A11940" t="n">
        <v>93146</v>
      </c>
      <c r="B11940" s="37" t="n">
        <v>58</v>
      </c>
      <c r="C11940" s="7" t="n">
        <v>11</v>
      </c>
      <c r="D11940" s="7" t="n">
        <v>300</v>
      </c>
    </row>
    <row r="11941" spans="1:10">
      <c r="A11941" t="s">
        <v>4</v>
      </c>
      <c r="B11941" s="4" t="s">
        <v>5</v>
      </c>
      <c r="C11941" s="4" t="s">
        <v>14</v>
      </c>
      <c r="D11941" s="4" t="s">
        <v>10</v>
      </c>
    </row>
    <row r="11942" spans="1:10">
      <c r="A11942" t="n">
        <v>93150</v>
      </c>
      <c r="B11942" s="37" t="n">
        <v>58</v>
      </c>
      <c r="C11942" s="7" t="n">
        <v>12</v>
      </c>
      <c r="D11942" s="7" t="n">
        <v>0</v>
      </c>
    </row>
    <row r="11943" spans="1:10">
      <c r="A11943" t="s">
        <v>4</v>
      </c>
      <c r="B11943" s="4" t="s">
        <v>5</v>
      </c>
      <c r="C11943" s="4" t="s">
        <v>25</v>
      </c>
    </row>
    <row r="11944" spans="1:10">
      <c r="A11944" t="n">
        <v>93154</v>
      </c>
      <c r="B11944" s="20" t="n">
        <v>3</v>
      </c>
      <c r="C11944" s="13" t="n">
        <f t="normal" ca="1">A11950</f>
        <v>0</v>
      </c>
    </row>
    <row r="11945" spans="1:10">
      <c r="A11945" t="s">
        <v>4</v>
      </c>
      <c r="B11945" s="4" t="s">
        <v>5</v>
      </c>
      <c r="C11945" s="4" t="s">
        <v>14</v>
      </c>
      <c r="D11945" s="4" t="s">
        <v>10</v>
      </c>
      <c r="E11945" s="4" t="s">
        <v>24</v>
      </c>
    </row>
    <row r="11946" spans="1:10">
      <c r="A11946" t="n">
        <v>93159</v>
      </c>
      <c r="B11946" s="37" t="n">
        <v>58</v>
      </c>
      <c r="C11946" s="7" t="n">
        <v>0</v>
      </c>
      <c r="D11946" s="7" t="n">
        <v>1000</v>
      </c>
      <c r="E11946" s="7" t="n">
        <v>1</v>
      </c>
    </row>
    <row r="11947" spans="1:10">
      <c r="A11947" t="s">
        <v>4</v>
      </c>
      <c r="B11947" s="4" t="s">
        <v>5</v>
      </c>
      <c r="C11947" s="4" t="s">
        <v>14</v>
      </c>
      <c r="D11947" s="4" t="s">
        <v>10</v>
      </c>
    </row>
    <row r="11948" spans="1:10">
      <c r="A11948" t="n">
        <v>93167</v>
      </c>
      <c r="B11948" s="37" t="n">
        <v>58</v>
      </c>
      <c r="C11948" s="7" t="n">
        <v>255</v>
      </c>
      <c r="D11948" s="7" t="n">
        <v>0</v>
      </c>
    </row>
    <row r="11949" spans="1:10">
      <c r="A11949" t="s">
        <v>4</v>
      </c>
      <c r="B11949" s="4" t="s">
        <v>5</v>
      </c>
      <c r="C11949" s="4" t="s">
        <v>14</v>
      </c>
    </row>
    <row r="11950" spans="1:10">
      <c r="A11950" t="n">
        <v>93171</v>
      </c>
      <c r="B11950" s="82" t="n">
        <v>78</v>
      </c>
      <c r="C11950" s="7" t="n">
        <v>255</v>
      </c>
    </row>
    <row r="11951" spans="1:10">
      <c r="A11951" t="s">
        <v>4</v>
      </c>
      <c r="B11951" s="4" t="s">
        <v>5</v>
      </c>
      <c r="C11951" s="4" t="s">
        <v>10</v>
      </c>
    </row>
    <row r="11952" spans="1:10">
      <c r="A11952" t="n">
        <v>93173</v>
      </c>
      <c r="B11952" s="18" t="n">
        <v>12</v>
      </c>
      <c r="C11952" s="7" t="n">
        <v>10383</v>
      </c>
    </row>
    <row r="11953" spans="1:6">
      <c r="A11953" t="s">
        <v>4</v>
      </c>
      <c r="B11953" s="4" t="s">
        <v>5</v>
      </c>
      <c r="C11953" s="4" t="s">
        <v>10</v>
      </c>
      <c r="D11953" s="4" t="s">
        <v>24</v>
      </c>
      <c r="E11953" s="4" t="s">
        <v>24</v>
      </c>
      <c r="F11953" s="4" t="s">
        <v>24</v>
      </c>
      <c r="G11953" s="4" t="s">
        <v>24</v>
      </c>
    </row>
    <row r="11954" spans="1:6">
      <c r="A11954" t="n">
        <v>93176</v>
      </c>
      <c r="B11954" s="51" t="n">
        <v>46</v>
      </c>
      <c r="C11954" s="7" t="n">
        <v>61456</v>
      </c>
      <c r="D11954" s="7" t="n">
        <v>67.0299987792969</v>
      </c>
      <c r="E11954" s="7" t="n">
        <v>-1.1599999666214</v>
      </c>
      <c r="F11954" s="7" t="n">
        <v>112.779998779297</v>
      </c>
      <c r="G11954" s="7" t="n">
        <v>83</v>
      </c>
    </row>
    <row r="11955" spans="1:6">
      <c r="A11955" t="s">
        <v>4</v>
      </c>
      <c r="B11955" s="4" t="s">
        <v>5</v>
      </c>
      <c r="C11955" s="4" t="s">
        <v>14</v>
      </c>
      <c r="D11955" s="4" t="s">
        <v>14</v>
      </c>
      <c r="E11955" s="4" t="s">
        <v>24</v>
      </c>
      <c r="F11955" s="4" t="s">
        <v>24</v>
      </c>
      <c r="G11955" s="4" t="s">
        <v>24</v>
      </c>
      <c r="H11955" s="4" t="s">
        <v>10</v>
      </c>
      <c r="I11955" s="4" t="s">
        <v>14</v>
      </c>
    </row>
    <row r="11956" spans="1:6">
      <c r="A11956" t="n">
        <v>93195</v>
      </c>
      <c r="B11956" s="66" t="n">
        <v>45</v>
      </c>
      <c r="C11956" s="7" t="n">
        <v>4</v>
      </c>
      <c r="D11956" s="7" t="n">
        <v>3</v>
      </c>
      <c r="E11956" s="7" t="n">
        <v>1</v>
      </c>
      <c r="F11956" s="7" t="n">
        <v>263.010009765625</v>
      </c>
      <c r="G11956" s="7" t="n">
        <v>0</v>
      </c>
      <c r="H11956" s="7" t="n">
        <v>0</v>
      </c>
      <c r="I11956" s="7" t="n">
        <v>0</v>
      </c>
    </row>
    <row r="11957" spans="1:6">
      <c r="A11957" t="s">
        <v>4</v>
      </c>
      <c r="B11957" s="4" t="s">
        <v>5</v>
      </c>
      <c r="C11957" s="4" t="s">
        <v>14</v>
      </c>
      <c r="D11957" s="4" t="s">
        <v>6</v>
      </c>
    </row>
    <row r="11958" spans="1:6">
      <c r="A11958" t="n">
        <v>93213</v>
      </c>
      <c r="B11958" s="9" t="n">
        <v>2</v>
      </c>
      <c r="C11958" s="7" t="n">
        <v>10</v>
      </c>
      <c r="D11958" s="7" t="s">
        <v>677</v>
      </c>
    </row>
    <row r="11959" spans="1:6">
      <c r="A11959" t="s">
        <v>4</v>
      </c>
      <c r="B11959" s="4" t="s">
        <v>5</v>
      </c>
      <c r="C11959" s="4" t="s">
        <v>10</v>
      </c>
    </row>
    <row r="11960" spans="1:6">
      <c r="A11960" t="n">
        <v>93228</v>
      </c>
      <c r="B11960" s="41" t="n">
        <v>16</v>
      </c>
      <c r="C11960" s="7" t="n">
        <v>0</v>
      </c>
    </row>
    <row r="11961" spans="1:6">
      <c r="A11961" t="s">
        <v>4</v>
      </c>
      <c r="B11961" s="4" t="s">
        <v>5</v>
      </c>
      <c r="C11961" s="4" t="s">
        <v>14</v>
      </c>
      <c r="D11961" s="4" t="s">
        <v>10</v>
      </c>
    </row>
    <row r="11962" spans="1:6">
      <c r="A11962" t="n">
        <v>93231</v>
      </c>
      <c r="B11962" s="37" t="n">
        <v>58</v>
      </c>
      <c r="C11962" s="7" t="n">
        <v>105</v>
      </c>
      <c r="D11962" s="7" t="n">
        <v>300</v>
      </c>
    </row>
    <row r="11963" spans="1:6">
      <c r="A11963" t="s">
        <v>4</v>
      </c>
      <c r="B11963" s="4" t="s">
        <v>5</v>
      </c>
      <c r="C11963" s="4" t="s">
        <v>24</v>
      </c>
      <c r="D11963" s="4" t="s">
        <v>10</v>
      </c>
    </row>
    <row r="11964" spans="1:6">
      <c r="A11964" t="n">
        <v>93235</v>
      </c>
      <c r="B11964" s="62" t="n">
        <v>103</v>
      </c>
      <c r="C11964" s="7" t="n">
        <v>1</v>
      </c>
      <c r="D11964" s="7" t="n">
        <v>300</v>
      </c>
    </row>
    <row r="11965" spans="1:6">
      <c r="A11965" t="s">
        <v>4</v>
      </c>
      <c r="B11965" s="4" t="s">
        <v>5</v>
      </c>
      <c r="C11965" s="4" t="s">
        <v>14</v>
      </c>
      <c r="D11965" s="4" t="s">
        <v>10</v>
      </c>
    </row>
    <row r="11966" spans="1:6">
      <c r="A11966" t="n">
        <v>93242</v>
      </c>
      <c r="B11966" s="63" t="n">
        <v>72</v>
      </c>
      <c r="C11966" s="7" t="n">
        <v>4</v>
      </c>
      <c r="D11966" s="7" t="n">
        <v>0</v>
      </c>
    </row>
    <row r="11967" spans="1:6">
      <c r="A11967" t="s">
        <v>4</v>
      </c>
      <c r="B11967" s="4" t="s">
        <v>5</v>
      </c>
      <c r="C11967" s="4" t="s">
        <v>9</v>
      </c>
    </row>
    <row r="11968" spans="1:6">
      <c r="A11968" t="n">
        <v>93246</v>
      </c>
      <c r="B11968" s="44" t="n">
        <v>15</v>
      </c>
      <c r="C11968" s="7" t="n">
        <v>1073741824</v>
      </c>
    </row>
    <row r="11969" spans="1:9">
      <c r="A11969" t="s">
        <v>4</v>
      </c>
      <c r="B11969" s="4" t="s">
        <v>5</v>
      </c>
      <c r="C11969" s="4" t="s">
        <v>14</v>
      </c>
    </row>
    <row r="11970" spans="1:9">
      <c r="A11970" t="n">
        <v>93251</v>
      </c>
      <c r="B11970" s="35" t="n">
        <v>64</v>
      </c>
      <c r="C11970" s="7" t="n">
        <v>3</v>
      </c>
    </row>
    <row r="11971" spans="1:9">
      <c r="A11971" t="s">
        <v>4</v>
      </c>
      <c r="B11971" s="4" t="s">
        <v>5</v>
      </c>
      <c r="C11971" s="4" t="s">
        <v>14</v>
      </c>
    </row>
    <row r="11972" spans="1:9">
      <c r="A11972" t="n">
        <v>93253</v>
      </c>
      <c r="B11972" s="15" t="n">
        <v>74</v>
      </c>
      <c r="C11972" s="7" t="n">
        <v>67</v>
      </c>
    </row>
    <row r="11973" spans="1:9">
      <c r="A11973" t="s">
        <v>4</v>
      </c>
      <c r="B11973" s="4" t="s">
        <v>5</v>
      </c>
      <c r="C11973" s="4" t="s">
        <v>14</v>
      </c>
      <c r="D11973" s="4" t="s">
        <v>14</v>
      </c>
      <c r="E11973" s="4" t="s">
        <v>10</v>
      </c>
    </row>
    <row r="11974" spans="1:9">
      <c r="A11974" t="n">
        <v>93255</v>
      </c>
      <c r="B11974" s="66" t="n">
        <v>45</v>
      </c>
      <c r="C11974" s="7" t="n">
        <v>8</v>
      </c>
      <c r="D11974" s="7" t="n">
        <v>1</v>
      </c>
      <c r="E11974" s="7" t="n">
        <v>0</v>
      </c>
    </row>
    <row r="11975" spans="1:9">
      <c r="A11975" t="s">
        <v>4</v>
      </c>
      <c r="B11975" s="4" t="s">
        <v>5</v>
      </c>
      <c r="C11975" s="4" t="s">
        <v>10</v>
      </c>
    </row>
    <row r="11976" spans="1:9">
      <c r="A11976" t="n">
        <v>93260</v>
      </c>
      <c r="B11976" s="83" t="n">
        <v>13</v>
      </c>
      <c r="C11976" s="7" t="n">
        <v>6409</v>
      </c>
    </row>
    <row r="11977" spans="1:9">
      <c r="A11977" t="s">
        <v>4</v>
      </c>
      <c r="B11977" s="4" t="s">
        <v>5</v>
      </c>
      <c r="C11977" s="4" t="s">
        <v>10</v>
      </c>
    </row>
    <row r="11978" spans="1:9">
      <c r="A11978" t="n">
        <v>93263</v>
      </c>
      <c r="B11978" s="83" t="n">
        <v>13</v>
      </c>
      <c r="C11978" s="7" t="n">
        <v>6408</v>
      </c>
    </row>
    <row r="11979" spans="1:9">
      <c r="A11979" t="s">
        <v>4</v>
      </c>
      <c r="B11979" s="4" t="s">
        <v>5</v>
      </c>
      <c r="C11979" s="4" t="s">
        <v>10</v>
      </c>
    </row>
    <row r="11980" spans="1:9">
      <c r="A11980" t="n">
        <v>93266</v>
      </c>
      <c r="B11980" s="18" t="n">
        <v>12</v>
      </c>
      <c r="C11980" s="7" t="n">
        <v>6464</v>
      </c>
    </row>
    <row r="11981" spans="1:9">
      <c r="A11981" t="s">
        <v>4</v>
      </c>
      <c r="B11981" s="4" t="s">
        <v>5</v>
      </c>
      <c r="C11981" s="4" t="s">
        <v>10</v>
      </c>
    </row>
    <row r="11982" spans="1:9">
      <c r="A11982" t="n">
        <v>93269</v>
      </c>
      <c r="B11982" s="83" t="n">
        <v>13</v>
      </c>
      <c r="C11982" s="7" t="n">
        <v>6465</v>
      </c>
    </row>
    <row r="11983" spans="1:9">
      <c r="A11983" t="s">
        <v>4</v>
      </c>
      <c r="B11983" s="4" t="s">
        <v>5</v>
      </c>
      <c r="C11983" s="4" t="s">
        <v>10</v>
      </c>
    </row>
    <row r="11984" spans="1:9">
      <c r="A11984" t="n">
        <v>93272</v>
      </c>
      <c r="B11984" s="83" t="n">
        <v>13</v>
      </c>
      <c r="C11984" s="7" t="n">
        <v>6466</v>
      </c>
    </row>
    <row r="11985" spans="1:5">
      <c r="A11985" t="s">
        <v>4</v>
      </c>
      <c r="B11985" s="4" t="s">
        <v>5</v>
      </c>
      <c r="C11985" s="4" t="s">
        <v>10</v>
      </c>
    </row>
    <row r="11986" spans="1:5">
      <c r="A11986" t="n">
        <v>93275</v>
      </c>
      <c r="B11986" s="83" t="n">
        <v>13</v>
      </c>
      <c r="C11986" s="7" t="n">
        <v>6467</v>
      </c>
    </row>
    <row r="11987" spans="1:5">
      <c r="A11987" t="s">
        <v>4</v>
      </c>
      <c r="B11987" s="4" t="s">
        <v>5</v>
      </c>
      <c r="C11987" s="4" t="s">
        <v>10</v>
      </c>
    </row>
    <row r="11988" spans="1:5">
      <c r="A11988" t="n">
        <v>93278</v>
      </c>
      <c r="B11988" s="83" t="n">
        <v>13</v>
      </c>
      <c r="C11988" s="7" t="n">
        <v>6468</v>
      </c>
    </row>
    <row r="11989" spans="1:5">
      <c r="A11989" t="s">
        <v>4</v>
      </c>
      <c r="B11989" s="4" t="s">
        <v>5</v>
      </c>
      <c r="C11989" s="4" t="s">
        <v>10</v>
      </c>
    </row>
    <row r="11990" spans="1:5">
      <c r="A11990" t="n">
        <v>93281</v>
      </c>
      <c r="B11990" s="83" t="n">
        <v>13</v>
      </c>
      <c r="C11990" s="7" t="n">
        <v>6469</v>
      </c>
    </row>
    <row r="11991" spans="1:5">
      <c r="A11991" t="s">
        <v>4</v>
      </c>
      <c r="B11991" s="4" t="s">
        <v>5</v>
      </c>
      <c r="C11991" s="4" t="s">
        <v>10</v>
      </c>
    </row>
    <row r="11992" spans="1:5">
      <c r="A11992" t="n">
        <v>93284</v>
      </c>
      <c r="B11992" s="83" t="n">
        <v>13</v>
      </c>
      <c r="C11992" s="7" t="n">
        <v>6470</v>
      </c>
    </row>
    <row r="11993" spans="1:5">
      <c r="A11993" t="s">
        <v>4</v>
      </c>
      <c r="B11993" s="4" t="s">
        <v>5</v>
      </c>
      <c r="C11993" s="4" t="s">
        <v>10</v>
      </c>
    </row>
    <row r="11994" spans="1:5">
      <c r="A11994" t="n">
        <v>93287</v>
      </c>
      <c r="B11994" s="83" t="n">
        <v>13</v>
      </c>
      <c r="C11994" s="7" t="n">
        <v>6471</v>
      </c>
    </row>
    <row r="11995" spans="1:5">
      <c r="A11995" t="s">
        <v>4</v>
      </c>
      <c r="B11995" s="4" t="s">
        <v>5</v>
      </c>
      <c r="C11995" s="4" t="s">
        <v>14</v>
      </c>
    </row>
    <row r="11996" spans="1:5">
      <c r="A11996" t="n">
        <v>93290</v>
      </c>
      <c r="B11996" s="15" t="n">
        <v>74</v>
      </c>
      <c r="C11996" s="7" t="n">
        <v>18</v>
      </c>
    </row>
    <row r="11997" spans="1:5">
      <c r="A11997" t="s">
        <v>4</v>
      </c>
      <c r="B11997" s="4" t="s">
        <v>5</v>
      </c>
      <c r="C11997" s="4" t="s">
        <v>14</v>
      </c>
    </row>
    <row r="11998" spans="1:5">
      <c r="A11998" t="n">
        <v>93292</v>
      </c>
      <c r="B11998" s="15" t="n">
        <v>74</v>
      </c>
      <c r="C11998" s="7" t="n">
        <v>45</v>
      </c>
    </row>
    <row r="11999" spans="1:5">
      <c r="A11999" t="s">
        <v>4</v>
      </c>
      <c r="B11999" s="4" t="s">
        <v>5</v>
      </c>
      <c r="C11999" s="4" t="s">
        <v>10</v>
      </c>
    </row>
    <row r="12000" spans="1:5">
      <c r="A12000" t="n">
        <v>93294</v>
      </c>
      <c r="B12000" s="41" t="n">
        <v>16</v>
      </c>
      <c r="C12000" s="7" t="n">
        <v>0</v>
      </c>
    </row>
    <row r="12001" spans="1:3">
      <c r="A12001" t="s">
        <v>4</v>
      </c>
      <c r="B12001" s="4" t="s">
        <v>5</v>
      </c>
      <c r="C12001" s="4" t="s">
        <v>14</v>
      </c>
      <c r="D12001" s="4" t="s">
        <v>14</v>
      </c>
      <c r="E12001" s="4" t="s">
        <v>14</v>
      </c>
      <c r="F12001" s="4" t="s">
        <v>14</v>
      </c>
    </row>
    <row r="12002" spans="1:3">
      <c r="A12002" t="n">
        <v>93297</v>
      </c>
      <c r="B12002" s="8" t="n">
        <v>14</v>
      </c>
      <c r="C12002" s="7" t="n">
        <v>0</v>
      </c>
      <c r="D12002" s="7" t="n">
        <v>8</v>
      </c>
      <c r="E12002" s="7" t="n">
        <v>0</v>
      </c>
      <c r="F12002" s="7" t="n">
        <v>0</v>
      </c>
    </row>
    <row r="12003" spans="1:3">
      <c r="A12003" t="s">
        <v>4</v>
      </c>
      <c r="B12003" s="4" t="s">
        <v>5</v>
      </c>
      <c r="C12003" s="4" t="s">
        <v>14</v>
      </c>
      <c r="D12003" s="4" t="s">
        <v>6</v>
      </c>
    </row>
    <row r="12004" spans="1:3">
      <c r="A12004" t="n">
        <v>93302</v>
      </c>
      <c r="B12004" s="9" t="n">
        <v>2</v>
      </c>
      <c r="C12004" s="7" t="n">
        <v>11</v>
      </c>
      <c r="D12004" s="7" t="s">
        <v>34</v>
      </c>
    </row>
    <row r="12005" spans="1:3">
      <c r="A12005" t="s">
        <v>4</v>
      </c>
      <c r="B12005" s="4" t="s">
        <v>5</v>
      </c>
      <c r="C12005" s="4" t="s">
        <v>10</v>
      </c>
    </row>
    <row r="12006" spans="1:3">
      <c r="A12006" t="n">
        <v>93316</v>
      </c>
      <c r="B12006" s="41" t="n">
        <v>16</v>
      </c>
      <c r="C12006" s="7" t="n">
        <v>0</v>
      </c>
    </row>
    <row r="12007" spans="1:3">
      <c r="A12007" t="s">
        <v>4</v>
      </c>
      <c r="B12007" s="4" t="s">
        <v>5</v>
      </c>
      <c r="C12007" s="4" t="s">
        <v>14</v>
      </c>
      <c r="D12007" s="4" t="s">
        <v>6</v>
      </c>
    </row>
    <row r="12008" spans="1:3">
      <c r="A12008" t="n">
        <v>93319</v>
      </c>
      <c r="B12008" s="9" t="n">
        <v>2</v>
      </c>
      <c r="C12008" s="7" t="n">
        <v>11</v>
      </c>
      <c r="D12008" s="7" t="s">
        <v>678</v>
      </c>
    </row>
    <row r="12009" spans="1:3">
      <c r="A12009" t="s">
        <v>4</v>
      </c>
      <c r="B12009" s="4" t="s">
        <v>5</v>
      </c>
      <c r="C12009" s="4" t="s">
        <v>10</v>
      </c>
    </row>
    <row r="12010" spans="1:3">
      <c r="A12010" t="n">
        <v>93328</v>
      </c>
      <c r="B12010" s="41" t="n">
        <v>16</v>
      </c>
      <c r="C12010" s="7" t="n">
        <v>0</v>
      </c>
    </row>
    <row r="12011" spans="1:3">
      <c r="A12011" t="s">
        <v>4</v>
      </c>
      <c r="B12011" s="4" t="s">
        <v>5</v>
      </c>
      <c r="C12011" s="4" t="s">
        <v>9</v>
      </c>
    </row>
    <row r="12012" spans="1:3">
      <c r="A12012" t="n">
        <v>93331</v>
      </c>
      <c r="B12012" s="44" t="n">
        <v>15</v>
      </c>
      <c r="C12012" s="7" t="n">
        <v>2048</v>
      </c>
    </row>
    <row r="12013" spans="1:3">
      <c r="A12013" t="s">
        <v>4</v>
      </c>
      <c r="B12013" s="4" t="s">
        <v>5</v>
      </c>
      <c r="C12013" s="4" t="s">
        <v>14</v>
      </c>
      <c r="D12013" s="4" t="s">
        <v>6</v>
      </c>
    </row>
    <row r="12014" spans="1:3">
      <c r="A12014" t="n">
        <v>93336</v>
      </c>
      <c r="B12014" s="9" t="n">
        <v>2</v>
      </c>
      <c r="C12014" s="7" t="n">
        <v>10</v>
      </c>
      <c r="D12014" s="7" t="s">
        <v>59</v>
      </c>
    </row>
    <row r="12015" spans="1:3">
      <c r="A12015" t="s">
        <v>4</v>
      </c>
      <c r="B12015" s="4" t="s">
        <v>5</v>
      </c>
      <c r="C12015" s="4" t="s">
        <v>10</v>
      </c>
    </row>
    <row r="12016" spans="1:3">
      <c r="A12016" t="n">
        <v>93354</v>
      </c>
      <c r="B12016" s="41" t="n">
        <v>16</v>
      </c>
      <c r="C12016" s="7" t="n">
        <v>0</v>
      </c>
    </row>
    <row r="12017" spans="1:6">
      <c r="A12017" t="s">
        <v>4</v>
      </c>
      <c r="B12017" s="4" t="s">
        <v>5</v>
      </c>
      <c r="C12017" s="4" t="s">
        <v>14</v>
      </c>
      <c r="D12017" s="4" t="s">
        <v>6</v>
      </c>
    </row>
    <row r="12018" spans="1:6">
      <c r="A12018" t="n">
        <v>93357</v>
      </c>
      <c r="B12018" s="9" t="n">
        <v>2</v>
      </c>
      <c r="C12018" s="7" t="n">
        <v>10</v>
      </c>
      <c r="D12018" s="7" t="s">
        <v>60</v>
      </c>
    </row>
    <row r="12019" spans="1:6">
      <c r="A12019" t="s">
        <v>4</v>
      </c>
      <c r="B12019" s="4" t="s">
        <v>5</v>
      </c>
      <c r="C12019" s="4" t="s">
        <v>10</v>
      </c>
    </row>
    <row r="12020" spans="1:6">
      <c r="A12020" t="n">
        <v>93376</v>
      </c>
      <c r="B12020" s="41" t="n">
        <v>16</v>
      </c>
      <c r="C12020" s="7" t="n">
        <v>0</v>
      </c>
    </row>
    <row r="12021" spans="1:6">
      <c r="A12021" t="s">
        <v>4</v>
      </c>
      <c r="B12021" s="4" t="s">
        <v>5</v>
      </c>
      <c r="C12021" s="4" t="s">
        <v>14</v>
      </c>
      <c r="D12021" s="4" t="s">
        <v>10</v>
      </c>
      <c r="E12021" s="4" t="s">
        <v>24</v>
      </c>
    </row>
    <row r="12022" spans="1:6">
      <c r="A12022" t="n">
        <v>93379</v>
      </c>
      <c r="B12022" s="37" t="n">
        <v>58</v>
      </c>
      <c r="C12022" s="7" t="n">
        <v>100</v>
      </c>
      <c r="D12022" s="7" t="n">
        <v>300</v>
      </c>
      <c r="E12022" s="7" t="n">
        <v>1</v>
      </c>
    </row>
    <row r="12023" spans="1:6">
      <c r="A12023" t="s">
        <v>4</v>
      </c>
      <c r="B12023" s="4" t="s">
        <v>5</v>
      </c>
      <c r="C12023" s="4" t="s">
        <v>14</v>
      </c>
      <c r="D12023" s="4" t="s">
        <v>10</v>
      </c>
    </row>
    <row r="12024" spans="1:6">
      <c r="A12024" t="n">
        <v>93387</v>
      </c>
      <c r="B12024" s="37" t="n">
        <v>58</v>
      </c>
      <c r="C12024" s="7" t="n">
        <v>255</v>
      </c>
      <c r="D12024" s="7" t="n">
        <v>0</v>
      </c>
    </row>
    <row r="12025" spans="1:6">
      <c r="A12025" t="s">
        <v>4</v>
      </c>
      <c r="B12025" s="4" t="s">
        <v>5</v>
      </c>
      <c r="C12025" s="4" t="s">
        <v>14</v>
      </c>
    </row>
    <row r="12026" spans="1:6">
      <c r="A12026" t="n">
        <v>93391</v>
      </c>
      <c r="B12026" s="46" t="n">
        <v>23</v>
      </c>
      <c r="C12026" s="7" t="n">
        <v>0</v>
      </c>
    </row>
    <row r="12027" spans="1:6">
      <c r="A12027" t="s">
        <v>4</v>
      </c>
      <c r="B12027" s="4" t="s">
        <v>5</v>
      </c>
    </row>
    <row r="12028" spans="1:6">
      <c r="A12028" t="n">
        <v>93393</v>
      </c>
      <c r="B12028" s="5" t="n">
        <v>1</v>
      </c>
    </row>
    <row r="12029" spans="1:6" s="3" customFormat="1" customHeight="0">
      <c r="A12029" s="3" t="s">
        <v>2</v>
      </c>
      <c r="B12029" s="3" t="s">
        <v>773</v>
      </c>
    </row>
    <row r="12030" spans="1:6">
      <c r="A12030" t="s">
        <v>4</v>
      </c>
      <c r="B12030" s="4" t="s">
        <v>5</v>
      </c>
      <c r="C12030" s="4" t="s">
        <v>14</v>
      </c>
      <c r="D12030" s="4" t="s">
        <v>10</v>
      </c>
    </row>
    <row r="12031" spans="1:6">
      <c r="A12031" t="n">
        <v>93396</v>
      </c>
      <c r="B12031" s="29" t="n">
        <v>22</v>
      </c>
      <c r="C12031" s="7" t="n">
        <v>0</v>
      </c>
      <c r="D12031" s="7" t="n">
        <v>0</v>
      </c>
    </row>
    <row r="12032" spans="1:6">
      <c r="A12032" t="s">
        <v>4</v>
      </c>
      <c r="B12032" s="4" t="s">
        <v>5</v>
      </c>
      <c r="C12032" s="4" t="s">
        <v>14</v>
      </c>
      <c r="D12032" s="4" t="s">
        <v>10</v>
      </c>
    </row>
    <row r="12033" spans="1:5">
      <c r="A12033" t="n">
        <v>93400</v>
      </c>
      <c r="B12033" s="37" t="n">
        <v>58</v>
      </c>
      <c r="C12033" s="7" t="n">
        <v>5</v>
      </c>
      <c r="D12033" s="7" t="n">
        <v>300</v>
      </c>
    </row>
    <row r="12034" spans="1:5">
      <c r="A12034" t="s">
        <v>4</v>
      </c>
      <c r="B12034" s="4" t="s">
        <v>5</v>
      </c>
      <c r="C12034" s="4" t="s">
        <v>24</v>
      </c>
      <c r="D12034" s="4" t="s">
        <v>10</v>
      </c>
    </row>
    <row r="12035" spans="1:5">
      <c r="A12035" t="n">
        <v>93404</v>
      </c>
      <c r="B12035" s="62" t="n">
        <v>103</v>
      </c>
      <c r="C12035" s="7" t="n">
        <v>0</v>
      </c>
      <c r="D12035" s="7" t="n">
        <v>300</v>
      </c>
    </row>
    <row r="12036" spans="1:5">
      <c r="A12036" t="s">
        <v>4</v>
      </c>
      <c r="B12036" s="4" t="s">
        <v>5</v>
      </c>
      <c r="C12036" s="4" t="s">
        <v>14</v>
      </c>
      <c r="D12036" s="4" t="s">
        <v>24</v>
      </c>
      <c r="E12036" s="4" t="s">
        <v>10</v>
      </c>
      <c r="F12036" s="4" t="s">
        <v>14</v>
      </c>
    </row>
    <row r="12037" spans="1:5">
      <c r="A12037" t="n">
        <v>93411</v>
      </c>
      <c r="B12037" s="14" t="n">
        <v>49</v>
      </c>
      <c r="C12037" s="7" t="n">
        <v>3</v>
      </c>
      <c r="D12037" s="7" t="n">
        <v>0.699999988079071</v>
      </c>
      <c r="E12037" s="7" t="n">
        <v>500</v>
      </c>
      <c r="F12037" s="7" t="n">
        <v>0</v>
      </c>
    </row>
    <row r="12038" spans="1:5">
      <c r="A12038" t="s">
        <v>4</v>
      </c>
      <c r="B12038" s="4" t="s">
        <v>5</v>
      </c>
      <c r="C12038" s="4" t="s">
        <v>14</v>
      </c>
      <c r="D12038" s="4" t="s">
        <v>10</v>
      </c>
    </row>
    <row r="12039" spans="1:5">
      <c r="A12039" t="n">
        <v>93420</v>
      </c>
      <c r="B12039" s="37" t="n">
        <v>58</v>
      </c>
      <c r="C12039" s="7" t="n">
        <v>10</v>
      </c>
      <c r="D12039" s="7" t="n">
        <v>300</v>
      </c>
    </row>
    <row r="12040" spans="1:5">
      <c r="A12040" t="s">
        <v>4</v>
      </c>
      <c r="B12040" s="4" t="s">
        <v>5</v>
      </c>
      <c r="C12040" s="4" t="s">
        <v>14</v>
      </c>
      <c r="D12040" s="4" t="s">
        <v>10</v>
      </c>
    </row>
    <row r="12041" spans="1:5">
      <c r="A12041" t="n">
        <v>93424</v>
      </c>
      <c r="B12041" s="37" t="n">
        <v>58</v>
      </c>
      <c r="C12041" s="7" t="n">
        <v>12</v>
      </c>
      <c r="D12041" s="7" t="n">
        <v>0</v>
      </c>
    </row>
    <row r="12042" spans="1:5">
      <c r="A12042" t="s">
        <v>4</v>
      </c>
      <c r="B12042" s="4" t="s">
        <v>5</v>
      </c>
      <c r="C12042" s="4" t="s">
        <v>14</v>
      </c>
    </row>
    <row r="12043" spans="1:5">
      <c r="A12043" t="n">
        <v>93428</v>
      </c>
      <c r="B12043" s="35" t="n">
        <v>64</v>
      </c>
      <c r="C12043" s="7" t="n">
        <v>7</v>
      </c>
    </row>
    <row r="12044" spans="1:5">
      <c r="A12044" t="s">
        <v>4</v>
      </c>
      <c r="B12044" s="4" t="s">
        <v>5</v>
      </c>
      <c r="C12044" s="4" t="s">
        <v>14</v>
      </c>
      <c r="D12044" s="4" t="s">
        <v>10</v>
      </c>
      <c r="E12044" s="4" t="s">
        <v>10</v>
      </c>
      <c r="F12044" s="4" t="s">
        <v>14</v>
      </c>
    </row>
    <row r="12045" spans="1:5">
      <c r="A12045" t="n">
        <v>93430</v>
      </c>
      <c r="B12045" s="31" t="n">
        <v>25</v>
      </c>
      <c r="C12045" s="7" t="n">
        <v>1</v>
      </c>
      <c r="D12045" s="7" t="n">
        <v>65535</v>
      </c>
      <c r="E12045" s="7" t="n">
        <v>420</v>
      </c>
      <c r="F12045" s="7" t="n">
        <v>5</v>
      </c>
    </row>
    <row r="12046" spans="1:5">
      <c r="A12046" t="s">
        <v>4</v>
      </c>
      <c r="B12046" s="4" t="s">
        <v>5</v>
      </c>
      <c r="C12046" s="4" t="s">
        <v>14</v>
      </c>
      <c r="D12046" s="4" t="s">
        <v>10</v>
      </c>
      <c r="E12046" s="4" t="s">
        <v>6</v>
      </c>
    </row>
    <row r="12047" spans="1:5">
      <c r="A12047" t="n">
        <v>93437</v>
      </c>
      <c r="B12047" s="57" t="n">
        <v>51</v>
      </c>
      <c r="C12047" s="7" t="n">
        <v>4</v>
      </c>
      <c r="D12047" s="7" t="n">
        <v>0</v>
      </c>
      <c r="E12047" s="7" t="s">
        <v>139</v>
      </c>
    </row>
    <row r="12048" spans="1:5">
      <c r="A12048" t="s">
        <v>4</v>
      </c>
      <c r="B12048" s="4" t="s">
        <v>5</v>
      </c>
      <c r="C12048" s="4" t="s">
        <v>10</v>
      </c>
    </row>
    <row r="12049" spans="1:6">
      <c r="A12049" t="n">
        <v>93451</v>
      </c>
      <c r="B12049" s="41" t="n">
        <v>16</v>
      </c>
      <c r="C12049" s="7" t="n">
        <v>0</v>
      </c>
    </row>
    <row r="12050" spans="1:6">
      <c r="A12050" t="s">
        <v>4</v>
      </c>
      <c r="B12050" s="4" t="s">
        <v>5</v>
      </c>
      <c r="C12050" s="4" t="s">
        <v>10</v>
      </c>
      <c r="D12050" s="4" t="s">
        <v>50</v>
      </c>
      <c r="E12050" s="4" t="s">
        <v>14</v>
      </c>
      <c r="F12050" s="4" t="s">
        <v>14</v>
      </c>
      <c r="G12050" s="4" t="s">
        <v>50</v>
      </c>
      <c r="H12050" s="4" t="s">
        <v>14</v>
      </c>
      <c r="I12050" s="4" t="s">
        <v>14</v>
      </c>
    </row>
    <row r="12051" spans="1:6">
      <c r="A12051" t="n">
        <v>93454</v>
      </c>
      <c r="B12051" s="58" t="n">
        <v>26</v>
      </c>
      <c r="C12051" s="7" t="n">
        <v>0</v>
      </c>
      <c r="D12051" s="7" t="s">
        <v>774</v>
      </c>
      <c r="E12051" s="7" t="n">
        <v>2</v>
      </c>
      <c r="F12051" s="7" t="n">
        <v>3</v>
      </c>
      <c r="G12051" s="7" t="s">
        <v>775</v>
      </c>
      <c r="H12051" s="7" t="n">
        <v>2</v>
      </c>
      <c r="I12051" s="7" t="n">
        <v>0</v>
      </c>
    </row>
    <row r="12052" spans="1:6">
      <c r="A12052" t="s">
        <v>4</v>
      </c>
      <c r="B12052" s="4" t="s">
        <v>5</v>
      </c>
    </row>
    <row r="12053" spans="1:6">
      <c r="A12053" t="n">
        <v>93587</v>
      </c>
      <c r="B12053" s="33" t="n">
        <v>28</v>
      </c>
    </row>
    <row r="12054" spans="1:6">
      <c r="A12054" t="s">
        <v>4</v>
      </c>
      <c r="B12054" s="4" t="s">
        <v>5</v>
      </c>
      <c r="C12054" s="4" t="s">
        <v>10</v>
      </c>
      <c r="D12054" s="4" t="s">
        <v>14</v>
      </c>
    </row>
    <row r="12055" spans="1:6">
      <c r="A12055" t="n">
        <v>93588</v>
      </c>
      <c r="B12055" s="69" t="n">
        <v>89</v>
      </c>
      <c r="C12055" s="7" t="n">
        <v>65533</v>
      </c>
      <c r="D12055" s="7" t="n">
        <v>1</v>
      </c>
    </row>
    <row r="12056" spans="1:6">
      <c r="A12056" t="s">
        <v>4</v>
      </c>
      <c r="B12056" s="4" t="s">
        <v>5</v>
      </c>
      <c r="C12056" s="4" t="s">
        <v>14</v>
      </c>
      <c r="D12056" s="4" t="s">
        <v>10</v>
      </c>
      <c r="E12056" s="4" t="s">
        <v>10</v>
      </c>
      <c r="F12056" s="4" t="s">
        <v>14</v>
      </c>
    </row>
    <row r="12057" spans="1:6">
      <c r="A12057" t="n">
        <v>93592</v>
      </c>
      <c r="B12057" s="31" t="n">
        <v>25</v>
      </c>
      <c r="C12057" s="7" t="n">
        <v>1</v>
      </c>
      <c r="D12057" s="7" t="n">
        <v>65535</v>
      </c>
      <c r="E12057" s="7" t="n">
        <v>65535</v>
      </c>
      <c r="F12057" s="7" t="n">
        <v>0</v>
      </c>
    </row>
    <row r="12058" spans="1:6">
      <c r="A12058" t="s">
        <v>4</v>
      </c>
      <c r="B12058" s="4" t="s">
        <v>5</v>
      </c>
      <c r="C12058" s="4" t="s">
        <v>10</v>
      </c>
      <c r="D12058" s="4" t="s">
        <v>24</v>
      </c>
      <c r="E12058" s="4" t="s">
        <v>24</v>
      </c>
      <c r="F12058" s="4" t="s">
        <v>24</v>
      </c>
      <c r="G12058" s="4" t="s">
        <v>24</v>
      </c>
    </row>
    <row r="12059" spans="1:6">
      <c r="A12059" t="n">
        <v>93599</v>
      </c>
      <c r="B12059" s="51" t="n">
        <v>46</v>
      </c>
      <c r="C12059" s="7" t="n">
        <v>61456</v>
      </c>
      <c r="D12059" s="7" t="n">
        <v>42.7000007629395</v>
      </c>
      <c r="E12059" s="7" t="n">
        <v>-1.16999995708466</v>
      </c>
      <c r="F12059" s="7" t="n">
        <v>64.5</v>
      </c>
      <c r="G12059" s="7" t="n">
        <v>89.6999969482422</v>
      </c>
    </row>
    <row r="12060" spans="1:6">
      <c r="A12060" t="s">
        <v>4</v>
      </c>
      <c r="B12060" s="4" t="s">
        <v>5</v>
      </c>
      <c r="C12060" s="4" t="s">
        <v>10</v>
      </c>
      <c r="D12060" s="4" t="s">
        <v>24</v>
      </c>
      <c r="E12060" s="4" t="s">
        <v>24</v>
      </c>
      <c r="F12060" s="4" t="s">
        <v>24</v>
      </c>
      <c r="G12060" s="4" t="s">
        <v>24</v>
      </c>
    </row>
    <row r="12061" spans="1:6">
      <c r="A12061" t="n">
        <v>93618</v>
      </c>
      <c r="B12061" s="51" t="n">
        <v>46</v>
      </c>
      <c r="C12061" s="7" t="n">
        <v>61457</v>
      </c>
      <c r="D12061" s="7" t="n">
        <v>42.7000007629395</v>
      </c>
      <c r="E12061" s="7" t="n">
        <v>-1.16999995708466</v>
      </c>
      <c r="F12061" s="7" t="n">
        <v>64.5</v>
      </c>
      <c r="G12061" s="7" t="n">
        <v>89.6999969482422</v>
      </c>
    </row>
    <row r="12062" spans="1:6">
      <c r="A12062" t="s">
        <v>4</v>
      </c>
      <c r="B12062" s="4" t="s">
        <v>5</v>
      </c>
      <c r="C12062" s="4" t="s">
        <v>14</v>
      </c>
      <c r="D12062" s="4" t="s">
        <v>14</v>
      </c>
      <c r="E12062" s="4" t="s">
        <v>10</v>
      </c>
    </row>
    <row r="12063" spans="1:6">
      <c r="A12063" t="n">
        <v>93637</v>
      </c>
      <c r="B12063" s="66" t="n">
        <v>45</v>
      </c>
      <c r="C12063" s="7" t="n">
        <v>8</v>
      </c>
      <c r="D12063" s="7" t="n">
        <v>1</v>
      </c>
      <c r="E12063" s="7" t="n">
        <v>0</v>
      </c>
    </row>
    <row r="12064" spans="1:6">
      <c r="A12064" t="s">
        <v>4</v>
      </c>
      <c r="B12064" s="4" t="s">
        <v>5</v>
      </c>
      <c r="C12064" s="4" t="s">
        <v>14</v>
      </c>
      <c r="D12064" s="4" t="s">
        <v>10</v>
      </c>
      <c r="E12064" s="4" t="s">
        <v>10</v>
      </c>
      <c r="F12064" s="4" t="s">
        <v>14</v>
      </c>
    </row>
    <row r="12065" spans="1:9">
      <c r="A12065" t="n">
        <v>93642</v>
      </c>
      <c r="B12065" s="31" t="n">
        <v>25</v>
      </c>
      <c r="C12065" s="7" t="n">
        <v>1</v>
      </c>
      <c r="D12065" s="7" t="n">
        <v>65535</v>
      </c>
      <c r="E12065" s="7" t="n">
        <v>65535</v>
      </c>
      <c r="F12065" s="7" t="n">
        <v>0</v>
      </c>
    </row>
    <row r="12066" spans="1:9">
      <c r="A12066" t="s">
        <v>4</v>
      </c>
      <c r="B12066" s="4" t="s">
        <v>5</v>
      </c>
      <c r="C12066" s="4" t="s">
        <v>14</v>
      </c>
      <c r="D12066" s="4" t="s">
        <v>6</v>
      </c>
    </row>
    <row r="12067" spans="1:9">
      <c r="A12067" t="n">
        <v>93649</v>
      </c>
      <c r="B12067" s="9" t="n">
        <v>2</v>
      </c>
      <c r="C12067" s="7" t="n">
        <v>10</v>
      </c>
      <c r="D12067" s="7" t="s">
        <v>58</v>
      </c>
    </row>
    <row r="12068" spans="1:9">
      <c r="A12068" t="s">
        <v>4</v>
      </c>
      <c r="B12068" s="4" t="s">
        <v>5</v>
      </c>
      <c r="C12068" s="4" t="s">
        <v>14</v>
      </c>
      <c r="D12068" s="4" t="s">
        <v>10</v>
      </c>
    </row>
    <row r="12069" spans="1:9">
      <c r="A12069" t="n">
        <v>93672</v>
      </c>
      <c r="B12069" s="37" t="n">
        <v>58</v>
      </c>
      <c r="C12069" s="7" t="n">
        <v>105</v>
      </c>
      <c r="D12069" s="7" t="n">
        <v>300</v>
      </c>
    </row>
    <row r="12070" spans="1:9">
      <c r="A12070" t="s">
        <v>4</v>
      </c>
      <c r="B12070" s="4" t="s">
        <v>5</v>
      </c>
      <c r="C12070" s="4" t="s">
        <v>24</v>
      </c>
      <c r="D12070" s="4" t="s">
        <v>10</v>
      </c>
    </row>
    <row r="12071" spans="1:9">
      <c r="A12071" t="n">
        <v>93676</v>
      </c>
      <c r="B12071" s="62" t="n">
        <v>103</v>
      </c>
      <c r="C12071" s="7" t="n">
        <v>1</v>
      </c>
      <c r="D12071" s="7" t="n">
        <v>300</v>
      </c>
    </row>
    <row r="12072" spans="1:9">
      <c r="A12072" t="s">
        <v>4</v>
      </c>
      <c r="B12072" s="4" t="s">
        <v>5</v>
      </c>
      <c r="C12072" s="4" t="s">
        <v>14</v>
      </c>
    </row>
    <row r="12073" spans="1:9">
      <c r="A12073" t="n">
        <v>93683</v>
      </c>
      <c r="B12073" s="15" t="n">
        <v>74</v>
      </c>
      <c r="C12073" s="7" t="n">
        <v>67</v>
      </c>
    </row>
    <row r="12074" spans="1:9">
      <c r="A12074" t="s">
        <v>4</v>
      </c>
      <c r="B12074" s="4" t="s">
        <v>5</v>
      </c>
      <c r="C12074" s="4" t="s">
        <v>14</v>
      </c>
      <c r="D12074" s="4" t="s">
        <v>24</v>
      </c>
      <c r="E12074" s="4" t="s">
        <v>10</v>
      </c>
      <c r="F12074" s="4" t="s">
        <v>14</v>
      </c>
    </row>
    <row r="12075" spans="1:9">
      <c r="A12075" t="n">
        <v>93685</v>
      </c>
      <c r="B12075" s="14" t="n">
        <v>49</v>
      </c>
      <c r="C12075" s="7" t="n">
        <v>3</v>
      </c>
      <c r="D12075" s="7" t="n">
        <v>1</v>
      </c>
      <c r="E12075" s="7" t="n">
        <v>500</v>
      </c>
      <c r="F12075" s="7" t="n">
        <v>0</v>
      </c>
    </row>
    <row r="12076" spans="1:9">
      <c r="A12076" t="s">
        <v>4</v>
      </c>
      <c r="B12076" s="4" t="s">
        <v>5</v>
      </c>
      <c r="C12076" s="4" t="s">
        <v>14</v>
      </c>
      <c r="D12076" s="4" t="s">
        <v>10</v>
      </c>
    </row>
    <row r="12077" spans="1:9">
      <c r="A12077" t="n">
        <v>93694</v>
      </c>
      <c r="B12077" s="37" t="n">
        <v>58</v>
      </c>
      <c r="C12077" s="7" t="n">
        <v>11</v>
      </c>
      <c r="D12077" s="7" t="n">
        <v>300</v>
      </c>
    </row>
    <row r="12078" spans="1:9">
      <c r="A12078" t="s">
        <v>4</v>
      </c>
      <c r="B12078" s="4" t="s">
        <v>5</v>
      </c>
      <c r="C12078" s="4" t="s">
        <v>14</v>
      </c>
      <c r="D12078" s="4" t="s">
        <v>10</v>
      </c>
    </row>
    <row r="12079" spans="1:9">
      <c r="A12079" t="n">
        <v>93698</v>
      </c>
      <c r="B12079" s="37" t="n">
        <v>58</v>
      </c>
      <c r="C12079" s="7" t="n">
        <v>12</v>
      </c>
      <c r="D12079" s="7" t="n">
        <v>0</v>
      </c>
    </row>
    <row r="12080" spans="1:9">
      <c r="A12080" t="s">
        <v>4</v>
      </c>
      <c r="B12080" s="4" t="s">
        <v>5</v>
      </c>
      <c r="C12080" s="4" t="s">
        <v>14</v>
      </c>
    </row>
    <row r="12081" spans="1:6">
      <c r="A12081" t="n">
        <v>93702</v>
      </c>
      <c r="B12081" s="15" t="n">
        <v>74</v>
      </c>
      <c r="C12081" s="7" t="n">
        <v>46</v>
      </c>
    </row>
    <row r="12082" spans="1:6">
      <c r="A12082" t="s">
        <v>4</v>
      </c>
      <c r="B12082" s="4" t="s">
        <v>5</v>
      </c>
      <c r="C12082" s="4" t="s">
        <v>14</v>
      </c>
    </row>
    <row r="12083" spans="1:6">
      <c r="A12083" t="n">
        <v>93704</v>
      </c>
      <c r="B12083" s="46" t="n">
        <v>23</v>
      </c>
      <c r="C12083" s="7" t="n">
        <v>0</v>
      </c>
    </row>
    <row r="12084" spans="1:6">
      <c r="A12084" t="s">
        <v>4</v>
      </c>
      <c r="B12084" s="4" t="s">
        <v>5</v>
      </c>
      <c r="C12084" s="4" t="s">
        <v>14</v>
      </c>
      <c r="D12084" s="4" t="s">
        <v>9</v>
      </c>
    </row>
    <row r="12085" spans="1:6">
      <c r="A12085" t="n">
        <v>93706</v>
      </c>
      <c r="B12085" s="15" t="n">
        <v>74</v>
      </c>
      <c r="C12085" s="7" t="n">
        <v>52</v>
      </c>
      <c r="D12085" s="7" t="n">
        <v>8192</v>
      </c>
    </row>
    <row r="12086" spans="1:6">
      <c r="A12086" t="s">
        <v>4</v>
      </c>
      <c r="B12086" s="4" t="s">
        <v>5</v>
      </c>
    </row>
    <row r="12087" spans="1:6">
      <c r="A12087" t="n">
        <v>93712</v>
      </c>
      <c r="B12087" s="5" t="n">
        <v>1</v>
      </c>
    </row>
    <row r="12088" spans="1:6" s="3" customFormat="1" customHeight="0">
      <c r="A12088" s="3" t="s">
        <v>2</v>
      </c>
      <c r="B12088" s="3" t="s">
        <v>776</v>
      </c>
    </row>
    <row r="12089" spans="1:6">
      <c r="A12089" t="s">
        <v>4</v>
      </c>
      <c r="B12089" s="4" t="s">
        <v>5</v>
      </c>
      <c r="C12089" s="4" t="s">
        <v>14</v>
      </c>
      <c r="D12089" s="4" t="s">
        <v>10</v>
      </c>
    </row>
    <row r="12090" spans="1:6">
      <c r="A12090" t="n">
        <v>93716</v>
      </c>
      <c r="B12090" s="29" t="n">
        <v>22</v>
      </c>
      <c r="C12090" s="7" t="n">
        <v>0</v>
      </c>
      <c r="D12090" s="7" t="n">
        <v>0</v>
      </c>
    </row>
    <row r="12091" spans="1:6">
      <c r="A12091" t="s">
        <v>4</v>
      </c>
      <c r="B12091" s="4" t="s">
        <v>5</v>
      </c>
      <c r="C12091" s="4" t="s">
        <v>14</v>
      </c>
      <c r="D12091" s="4" t="s">
        <v>14</v>
      </c>
      <c r="E12091" s="4" t="s">
        <v>14</v>
      </c>
      <c r="F12091" s="4" t="s">
        <v>9</v>
      </c>
      <c r="G12091" s="4" t="s">
        <v>14</v>
      </c>
      <c r="H12091" s="4" t="s">
        <v>14</v>
      </c>
      <c r="I12091" s="4" t="s">
        <v>25</v>
      </c>
    </row>
    <row r="12092" spans="1:6">
      <c r="A12092" t="n">
        <v>93720</v>
      </c>
      <c r="B12092" s="12" t="n">
        <v>5</v>
      </c>
      <c r="C12092" s="7" t="n">
        <v>32</v>
      </c>
      <c r="D12092" s="7" t="n">
        <v>7</v>
      </c>
      <c r="E12092" s="7" t="n">
        <v>0</v>
      </c>
      <c r="F12092" s="7" t="n">
        <v>1</v>
      </c>
      <c r="G12092" s="7" t="n">
        <v>3</v>
      </c>
      <c r="H12092" s="7" t="n">
        <v>1</v>
      </c>
      <c r="I12092" s="13" t="n">
        <f t="normal" ca="1">A12096</f>
        <v>0</v>
      </c>
    </row>
    <row r="12093" spans="1:6">
      <c r="A12093" t="s">
        <v>4</v>
      </c>
      <c r="B12093" s="4" t="s">
        <v>5</v>
      </c>
      <c r="C12093" s="4" t="s">
        <v>14</v>
      </c>
      <c r="D12093" s="4" t="s">
        <v>6</v>
      </c>
    </row>
    <row r="12094" spans="1:6">
      <c r="A12094" t="n">
        <v>93734</v>
      </c>
      <c r="B12094" s="9" t="n">
        <v>2</v>
      </c>
      <c r="C12094" s="7" t="n">
        <v>10</v>
      </c>
      <c r="D12094" s="7" t="s">
        <v>680</v>
      </c>
    </row>
    <row r="12095" spans="1:6">
      <c r="A12095" t="s">
        <v>4</v>
      </c>
      <c r="B12095" s="4" t="s">
        <v>5</v>
      </c>
      <c r="C12095" s="4" t="s">
        <v>14</v>
      </c>
      <c r="D12095" s="4" t="s">
        <v>10</v>
      </c>
      <c r="E12095" s="4" t="s">
        <v>24</v>
      </c>
    </row>
    <row r="12096" spans="1:6">
      <c r="A12096" t="n">
        <v>93755</v>
      </c>
      <c r="B12096" s="37" t="n">
        <v>58</v>
      </c>
      <c r="C12096" s="7" t="n">
        <v>101</v>
      </c>
      <c r="D12096" s="7" t="n">
        <v>500</v>
      </c>
      <c r="E12096" s="7" t="n">
        <v>1</v>
      </c>
    </row>
    <row r="12097" spans="1:9">
      <c r="A12097" t="s">
        <v>4</v>
      </c>
      <c r="B12097" s="4" t="s">
        <v>5</v>
      </c>
      <c r="C12097" s="4" t="s">
        <v>14</v>
      </c>
      <c r="D12097" s="4" t="s">
        <v>10</v>
      </c>
    </row>
    <row r="12098" spans="1:9">
      <c r="A12098" t="n">
        <v>93763</v>
      </c>
      <c r="B12098" s="37" t="n">
        <v>58</v>
      </c>
      <c r="C12098" s="7" t="n">
        <v>254</v>
      </c>
      <c r="D12098" s="7" t="n">
        <v>0</v>
      </c>
    </row>
    <row r="12099" spans="1:9">
      <c r="A12099" t="s">
        <v>4</v>
      </c>
      <c r="B12099" s="4" t="s">
        <v>5</v>
      </c>
      <c r="C12099" s="4" t="s">
        <v>14</v>
      </c>
    </row>
    <row r="12100" spans="1:9">
      <c r="A12100" t="n">
        <v>93767</v>
      </c>
      <c r="B12100" s="35" t="n">
        <v>64</v>
      </c>
      <c r="C12100" s="7" t="n">
        <v>7</v>
      </c>
    </row>
    <row r="12101" spans="1:9">
      <c r="A12101" t="s">
        <v>4</v>
      </c>
      <c r="B12101" s="4" t="s">
        <v>5</v>
      </c>
      <c r="C12101" s="4" t="s">
        <v>14</v>
      </c>
      <c r="D12101" s="4" t="s">
        <v>14</v>
      </c>
      <c r="E12101" s="4" t="s">
        <v>24</v>
      </c>
      <c r="F12101" s="4" t="s">
        <v>24</v>
      </c>
      <c r="G12101" s="4" t="s">
        <v>24</v>
      </c>
      <c r="H12101" s="4" t="s">
        <v>10</v>
      </c>
    </row>
    <row r="12102" spans="1:9">
      <c r="A12102" t="n">
        <v>93769</v>
      </c>
      <c r="B12102" s="66" t="n">
        <v>45</v>
      </c>
      <c r="C12102" s="7" t="n">
        <v>2</v>
      </c>
      <c r="D12102" s="7" t="n">
        <v>3</v>
      </c>
      <c r="E12102" s="7" t="n">
        <v>42.6300010681152</v>
      </c>
      <c r="F12102" s="7" t="n">
        <v>0.629999995231628</v>
      </c>
      <c r="G12102" s="7" t="n">
        <v>64.7600021362305</v>
      </c>
      <c r="H12102" s="7" t="n">
        <v>0</v>
      </c>
    </row>
    <row r="12103" spans="1:9">
      <c r="A12103" t="s">
        <v>4</v>
      </c>
      <c r="B12103" s="4" t="s">
        <v>5</v>
      </c>
      <c r="C12103" s="4" t="s">
        <v>14</v>
      </c>
      <c r="D12103" s="4" t="s">
        <v>14</v>
      </c>
      <c r="E12103" s="4" t="s">
        <v>24</v>
      </c>
      <c r="F12103" s="4" t="s">
        <v>24</v>
      </c>
      <c r="G12103" s="4" t="s">
        <v>24</v>
      </c>
      <c r="H12103" s="4" t="s">
        <v>10</v>
      </c>
      <c r="I12103" s="4" t="s">
        <v>14</v>
      </c>
    </row>
    <row r="12104" spans="1:9">
      <c r="A12104" t="n">
        <v>93786</v>
      </c>
      <c r="B12104" s="66" t="n">
        <v>45</v>
      </c>
      <c r="C12104" s="7" t="n">
        <v>4</v>
      </c>
      <c r="D12104" s="7" t="n">
        <v>3</v>
      </c>
      <c r="E12104" s="7" t="n">
        <v>5.23999977111816</v>
      </c>
      <c r="F12104" s="7" t="n">
        <v>58.6199989318848</v>
      </c>
      <c r="G12104" s="7" t="n">
        <v>0</v>
      </c>
      <c r="H12104" s="7" t="n">
        <v>0</v>
      </c>
      <c r="I12104" s="7" t="n">
        <v>1</v>
      </c>
    </row>
    <row r="12105" spans="1:9">
      <c r="A12105" t="s">
        <v>4</v>
      </c>
      <c r="B12105" s="4" t="s">
        <v>5</v>
      </c>
      <c r="C12105" s="4" t="s">
        <v>14</v>
      </c>
      <c r="D12105" s="4" t="s">
        <v>14</v>
      </c>
      <c r="E12105" s="4" t="s">
        <v>24</v>
      </c>
      <c r="F12105" s="4" t="s">
        <v>10</v>
      </c>
    </row>
    <row r="12106" spans="1:9">
      <c r="A12106" t="n">
        <v>93804</v>
      </c>
      <c r="B12106" s="66" t="n">
        <v>45</v>
      </c>
      <c r="C12106" s="7" t="n">
        <v>5</v>
      </c>
      <c r="D12106" s="7" t="n">
        <v>3</v>
      </c>
      <c r="E12106" s="7" t="n">
        <v>5</v>
      </c>
      <c r="F12106" s="7" t="n">
        <v>0</v>
      </c>
    </row>
    <row r="12107" spans="1:9">
      <c r="A12107" t="s">
        <v>4</v>
      </c>
      <c r="B12107" s="4" t="s">
        <v>5</v>
      </c>
      <c r="C12107" s="4" t="s">
        <v>14</v>
      </c>
      <c r="D12107" s="4" t="s">
        <v>14</v>
      </c>
      <c r="E12107" s="4" t="s">
        <v>24</v>
      </c>
      <c r="F12107" s="4" t="s">
        <v>10</v>
      </c>
    </row>
    <row r="12108" spans="1:9">
      <c r="A12108" t="n">
        <v>93813</v>
      </c>
      <c r="B12108" s="66" t="n">
        <v>45</v>
      </c>
      <c r="C12108" s="7" t="n">
        <v>11</v>
      </c>
      <c r="D12108" s="7" t="n">
        <v>3</v>
      </c>
      <c r="E12108" s="7" t="n">
        <v>43</v>
      </c>
      <c r="F12108" s="7" t="n">
        <v>0</v>
      </c>
    </row>
    <row r="12109" spans="1:9">
      <c r="A12109" t="s">
        <v>4</v>
      </c>
      <c r="B12109" s="4" t="s">
        <v>5</v>
      </c>
      <c r="C12109" s="4" t="s">
        <v>10</v>
      </c>
      <c r="D12109" s="4" t="s">
        <v>24</v>
      </c>
      <c r="E12109" s="4" t="s">
        <v>24</v>
      </c>
      <c r="F12109" s="4" t="s">
        <v>24</v>
      </c>
      <c r="G12109" s="4" t="s">
        <v>24</v>
      </c>
    </row>
    <row r="12110" spans="1:9">
      <c r="A12110" t="n">
        <v>93822</v>
      </c>
      <c r="B12110" s="51" t="n">
        <v>46</v>
      </c>
      <c r="C12110" s="7" t="n">
        <v>61456</v>
      </c>
      <c r="D12110" s="7" t="n">
        <v>42.7099990844727</v>
      </c>
      <c r="E12110" s="7" t="n">
        <v>-1.16999995708466</v>
      </c>
      <c r="F12110" s="7" t="n">
        <v>64.8099975585938</v>
      </c>
      <c r="G12110" s="7" t="n">
        <v>269.799987792969</v>
      </c>
    </row>
    <row r="12111" spans="1:9">
      <c r="A12111" t="s">
        <v>4</v>
      </c>
      <c r="B12111" s="4" t="s">
        <v>5</v>
      </c>
      <c r="C12111" s="4" t="s">
        <v>10</v>
      </c>
      <c r="D12111" s="4" t="s">
        <v>24</v>
      </c>
      <c r="E12111" s="4" t="s">
        <v>24</v>
      </c>
      <c r="F12111" s="4" t="s">
        <v>24</v>
      </c>
      <c r="G12111" s="4" t="s">
        <v>24</v>
      </c>
    </row>
    <row r="12112" spans="1:9">
      <c r="A12112" t="n">
        <v>93841</v>
      </c>
      <c r="B12112" s="51" t="n">
        <v>46</v>
      </c>
      <c r="C12112" s="7" t="n">
        <v>61457</v>
      </c>
      <c r="D12112" s="7" t="n">
        <v>42.7099990844727</v>
      </c>
      <c r="E12112" s="7" t="n">
        <v>-1.16999995708466</v>
      </c>
      <c r="F12112" s="7" t="n">
        <v>64.8099975585938</v>
      </c>
      <c r="G12112" s="7" t="n">
        <v>269.799987792969</v>
      </c>
    </row>
    <row r="12113" spans="1:9">
      <c r="A12113" t="s">
        <v>4</v>
      </c>
      <c r="B12113" s="4" t="s">
        <v>5</v>
      </c>
      <c r="C12113" s="4" t="s">
        <v>14</v>
      </c>
      <c r="D12113" s="4" t="s">
        <v>10</v>
      </c>
    </row>
    <row r="12114" spans="1:9">
      <c r="A12114" t="n">
        <v>93860</v>
      </c>
      <c r="B12114" s="37" t="n">
        <v>58</v>
      </c>
      <c r="C12114" s="7" t="n">
        <v>255</v>
      </c>
      <c r="D12114" s="7" t="n">
        <v>0</v>
      </c>
    </row>
    <row r="12115" spans="1:9">
      <c r="A12115" t="s">
        <v>4</v>
      </c>
      <c r="B12115" s="4" t="s">
        <v>5</v>
      </c>
      <c r="C12115" s="4" t="s">
        <v>14</v>
      </c>
      <c r="D12115" s="4" t="s">
        <v>10</v>
      </c>
      <c r="E12115" s="4" t="s">
        <v>24</v>
      </c>
    </row>
    <row r="12116" spans="1:9">
      <c r="A12116" t="n">
        <v>93864</v>
      </c>
      <c r="B12116" s="37" t="n">
        <v>58</v>
      </c>
      <c r="C12116" s="7" t="n">
        <v>0</v>
      </c>
      <c r="D12116" s="7" t="n">
        <v>300</v>
      </c>
      <c r="E12116" s="7" t="n">
        <v>0.300000011920929</v>
      </c>
    </row>
    <row r="12117" spans="1:9">
      <c r="A12117" t="s">
        <v>4</v>
      </c>
      <c r="B12117" s="4" t="s">
        <v>5</v>
      </c>
      <c r="C12117" s="4" t="s">
        <v>14</v>
      </c>
      <c r="D12117" s="4" t="s">
        <v>10</v>
      </c>
    </row>
    <row r="12118" spans="1:9">
      <c r="A12118" t="n">
        <v>93872</v>
      </c>
      <c r="B12118" s="37" t="n">
        <v>58</v>
      </c>
      <c r="C12118" s="7" t="n">
        <v>255</v>
      </c>
      <c r="D12118" s="7" t="n">
        <v>0</v>
      </c>
    </row>
    <row r="12119" spans="1:9">
      <c r="A12119" t="s">
        <v>4</v>
      </c>
      <c r="B12119" s="4" t="s">
        <v>5</v>
      </c>
      <c r="C12119" s="4" t="s">
        <v>14</v>
      </c>
      <c r="D12119" s="4" t="s">
        <v>10</v>
      </c>
      <c r="E12119" s="4" t="s">
        <v>10</v>
      </c>
      <c r="F12119" s="4" t="s">
        <v>10</v>
      </c>
      <c r="G12119" s="4" t="s">
        <v>10</v>
      </c>
      <c r="H12119" s="4" t="s">
        <v>14</v>
      </c>
    </row>
    <row r="12120" spans="1:9">
      <c r="A12120" t="n">
        <v>93876</v>
      </c>
      <c r="B12120" s="31" t="n">
        <v>25</v>
      </c>
      <c r="C12120" s="7" t="n">
        <v>5</v>
      </c>
      <c r="D12120" s="7" t="n">
        <v>65535</v>
      </c>
      <c r="E12120" s="7" t="n">
        <v>160</v>
      </c>
      <c r="F12120" s="7" t="n">
        <v>65535</v>
      </c>
      <c r="G12120" s="7" t="n">
        <v>65535</v>
      </c>
      <c r="H12120" s="7" t="n">
        <v>0</v>
      </c>
    </row>
    <row r="12121" spans="1:9">
      <c r="A12121" t="s">
        <v>4</v>
      </c>
      <c r="B12121" s="4" t="s">
        <v>5</v>
      </c>
      <c r="C12121" s="4" t="s">
        <v>10</v>
      </c>
      <c r="D12121" s="4" t="s">
        <v>14</v>
      </c>
      <c r="E12121" s="4" t="s">
        <v>14</v>
      </c>
      <c r="F12121" s="4" t="s">
        <v>14</v>
      </c>
      <c r="G12121" s="4" t="s">
        <v>50</v>
      </c>
      <c r="H12121" s="4" t="s">
        <v>14</v>
      </c>
      <c r="I12121" s="4" t="s">
        <v>14</v>
      </c>
      <c r="J12121" s="4" t="s">
        <v>14</v>
      </c>
      <c r="K12121" s="4" t="s">
        <v>14</v>
      </c>
    </row>
    <row r="12122" spans="1:9">
      <c r="A12122" t="n">
        <v>93887</v>
      </c>
      <c r="B12122" s="32" t="n">
        <v>24</v>
      </c>
      <c r="C12122" s="7" t="n">
        <v>65533</v>
      </c>
      <c r="D12122" s="7" t="n">
        <v>11</v>
      </c>
      <c r="E12122" s="7" t="n">
        <v>6</v>
      </c>
      <c r="F12122" s="7" t="n">
        <v>8</v>
      </c>
      <c r="G12122" s="7" t="s">
        <v>777</v>
      </c>
      <c r="H12122" s="7" t="n">
        <v>6</v>
      </c>
      <c r="I12122" s="7" t="n">
        <v>8</v>
      </c>
      <c r="J12122" s="7" t="n">
        <v>2</v>
      </c>
      <c r="K12122" s="7" t="n">
        <v>0</v>
      </c>
    </row>
    <row r="12123" spans="1:9">
      <c r="A12123" t="s">
        <v>4</v>
      </c>
      <c r="B12123" s="4" t="s">
        <v>5</v>
      </c>
      <c r="C12123" s="4" t="s">
        <v>14</v>
      </c>
      <c r="D12123" s="4" t="s">
        <v>14</v>
      </c>
      <c r="E12123" s="4" t="s">
        <v>9</v>
      </c>
      <c r="F12123" s="4" t="s">
        <v>14</v>
      </c>
      <c r="G12123" s="4" t="s">
        <v>14</v>
      </c>
    </row>
    <row r="12124" spans="1:9">
      <c r="A12124" t="n">
        <v>93935</v>
      </c>
      <c r="B12124" s="38" t="n">
        <v>18</v>
      </c>
      <c r="C12124" s="7" t="n">
        <v>0</v>
      </c>
      <c r="D12124" s="7" t="n">
        <v>0</v>
      </c>
      <c r="E12124" s="7" t="n">
        <v>0</v>
      </c>
      <c r="F12124" s="7" t="n">
        <v>19</v>
      </c>
      <c r="G12124" s="7" t="n">
        <v>1</v>
      </c>
    </row>
    <row r="12125" spans="1:9">
      <c r="A12125" t="s">
        <v>4</v>
      </c>
      <c r="B12125" s="4" t="s">
        <v>5</v>
      </c>
      <c r="C12125" s="4" t="s">
        <v>14</v>
      </c>
      <c r="D12125" s="4" t="s">
        <v>14</v>
      </c>
      <c r="E12125" s="4" t="s">
        <v>10</v>
      </c>
      <c r="F12125" s="4" t="s">
        <v>24</v>
      </c>
    </row>
    <row r="12126" spans="1:9">
      <c r="A12126" t="n">
        <v>93944</v>
      </c>
      <c r="B12126" s="39" t="n">
        <v>107</v>
      </c>
      <c r="C12126" s="7" t="n">
        <v>0</v>
      </c>
      <c r="D12126" s="7" t="n">
        <v>0</v>
      </c>
      <c r="E12126" s="7" t="n">
        <v>0</v>
      </c>
      <c r="F12126" s="7" t="n">
        <v>32</v>
      </c>
    </row>
    <row r="12127" spans="1:9">
      <c r="A12127" t="s">
        <v>4</v>
      </c>
      <c r="B12127" s="4" t="s">
        <v>5</v>
      </c>
      <c r="C12127" s="4" t="s">
        <v>14</v>
      </c>
      <c r="D12127" s="4" t="s">
        <v>14</v>
      </c>
      <c r="E12127" s="4" t="s">
        <v>6</v>
      </c>
      <c r="F12127" s="4" t="s">
        <v>10</v>
      </c>
    </row>
    <row r="12128" spans="1:9">
      <c r="A12128" t="n">
        <v>93953</v>
      </c>
      <c r="B12128" s="39" t="n">
        <v>107</v>
      </c>
      <c r="C12128" s="7" t="n">
        <v>1</v>
      </c>
      <c r="D12128" s="7" t="n">
        <v>0</v>
      </c>
      <c r="E12128" s="7" t="s">
        <v>55</v>
      </c>
      <c r="F12128" s="7" t="n">
        <v>1</v>
      </c>
    </row>
    <row r="12129" spans="1:11">
      <c r="A12129" t="s">
        <v>4</v>
      </c>
      <c r="B12129" s="4" t="s">
        <v>5</v>
      </c>
      <c r="C12129" s="4" t="s">
        <v>14</v>
      </c>
      <c r="D12129" s="4" t="s">
        <v>14</v>
      </c>
      <c r="E12129" s="4" t="s">
        <v>6</v>
      </c>
      <c r="F12129" s="4" t="s">
        <v>10</v>
      </c>
    </row>
    <row r="12130" spans="1:11">
      <c r="A12130" t="n">
        <v>93962</v>
      </c>
      <c r="B12130" s="39" t="n">
        <v>107</v>
      </c>
      <c r="C12130" s="7" t="n">
        <v>1</v>
      </c>
      <c r="D12130" s="7" t="n">
        <v>0</v>
      </c>
      <c r="E12130" s="7" t="s">
        <v>56</v>
      </c>
      <c r="F12130" s="7" t="n">
        <v>2</v>
      </c>
    </row>
    <row r="12131" spans="1:11">
      <c r="A12131" t="s">
        <v>4</v>
      </c>
      <c r="B12131" s="4" t="s">
        <v>5</v>
      </c>
      <c r="C12131" s="4" t="s">
        <v>14</v>
      </c>
      <c r="D12131" s="4" t="s">
        <v>14</v>
      </c>
      <c r="E12131" s="4" t="s">
        <v>14</v>
      </c>
      <c r="F12131" s="4" t="s">
        <v>10</v>
      </c>
      <c r="G12131" s="4" t="s">
        <v>10</v>
      </c>
      <c r="H12131" s="4" t="s">
        <v>14</v>
      </c>
    </row>
    <row r="12132" spans="1:11">
      <c r="A12132" t="n">
        <v>93970</v>
      </c>
      <c r="B12132" s="39" t="n">
        <v>107</v>
      </c>
      <c r="C12132" s="7" t="n">
        <v>2</v>
      </c>
      <c r="D12132" s="7" t="n">
        <v>0</v>
      </c>
      <c r="E12132" s="7" t="n">
        <v>1</v>
      </c>
      <c r="F12132" s="7" t="n">
        <v>65535</v>
      </c>
      <c r="G12132" s="7" t="n">
        <v>65535</v>
      </c>
      <c r="H12132" s="7" t="n">
        <v>0</v>
      </c>
    </row>
    <row r="12133" spans="1:11">
      <c r="A12133" t="s">
        <v>4</v>
      </c>
      <c r="B12133" s="4" t="s">
        <v>5</v>
      </c>
      <c r="C12133" s="4" t="s">
        <v>14</v>
      </c>
      <c r="D12133" s="4" t="s">
        <v>14</v>
      </c>
      <c r="E12133" s="4" t="s">
        <v>14</v>
      </c>
    </row>
    <row r="12134" spans="1:11">
      <c r="A12134" t="n">
        <v>93979</v>
      </c>
      <c r="B12134" s="39" t="n">
        <v>107</v>
      </c>
      <c r="C12134" s="7" t="n">
        <v>4</v>
      </c>
      <c r="D12134" s="7" t="n">
        <v>0</v>
      </c>
      <c r="E12134" s="7" t="n">
        <v>0</v>
      </c>
    </row>
    <row r="12135" spans="1:11">
      <c r="A12135" t="s">
        <v>4</v>
      </c>
      <c r="B12135" s="4" t="s">
        <v>5</v>
      </c>
      <c r="C12135" s="4" t="s">
        <v>14</v>
      </c>
      <c r="D12135" s="4" t="s">
        <v>14</v>
      </c>
    </row>
    <row r="12136" spans="1:11">
      <c r="A12136" t="n">
        <v>93983</v>
      </c>
      <c r="B12136" s="39" t="n">
        <v>107</v>
      </c>
      <c r="C12136" s="7" t="n">
        <v>3</v>
      </c>
      <c r="D12136" s="7" t="n">
        <v>0</v>
      </c>
    </row>
    <row r="12137" spans="1:11">
      <c r="A12137" t="s">
        <v>4</v>
      </c>
      <c r="B12137" s="4" t="s">
        <v>5</v>
      </c>
      <c r="C12137" s="4" t="s">
        <v>14</v>
      </c>
    </row>
    <row r="12138" spans="1:11">
      <c r="A12138" t="n">
        <v>93986</v>
      </c>
      <c r="B12138" s="36" t="n">
        <v>27</v>
      </c>
      <c r="C12138" s="7" t="n">
        <v>0</v>
      </c>
    </row>
    <row r="12139" spans="1:11">
      <c r="A12139" t="s">
        <v>4</v>
      </c>
      <c r="B12139" s="4" t="s">
        <v>5</v>
      </c>
      <c r="C12139" s="4" t="s">
        <v>14</v>
      </c>
      <c r="D12139" s="4" t="s">
        <v>10</v>
      </c>
      <c r="E12139" s="4" t="s">
        <v>10</v>
      </c>
      <c r="F12139" s="4" t="s">
        <v>10</v>
      </c>
      <c r="G12139" s="4" t="s">
        <v>10</v>
      </c>
      <c r="H12139" s="4" t="s">
        <v>14</v>
      </c>
    </row>
    <row r="12140" spans="1:11">
      <c r="A12140" t="n">
        <v>93988</v>
      </c>
      <c r="B12140" s="31" t="n">
        <v>25</v>
      </c>
      <c r="C12140" s="7" t="n">
        <v>5</v>
      </c>
      <c r="D12140" s="7" t="n">
        <v>65535</v>
      </c>
      <c r="E12140" s="7" t="n">
        <v>65535</v>
      </c>
      <c r="F12140" s="7" t="n">
        <v>65535</v>
      </c>
      <c r="G12140" s="7" t="n">
        <v>65535</v>
      </c>
      <c r="H12140" s="7" t="n">
        <v>0</v>
      </c>
    </row>
    <row r="12141" spans="1:11">
      <c r="A12141" t="s">
        <v>4</v>
      </c>
      <c r="B12141" s="4" t="s">
        <v>5</v>
      </c>
      <c r="C12141" s="4" t="s">
        <v>14</v>
      </c>
      <c r="D12141" s="4" t="s">
        <v>10</v>
      </c>
      <c r="E12141" s="4" t="s">
        <v>24</v>
      </c>
    </row>
    <row r="12142" spans="1:11">
      <c r="A12142" t="n">
        <v>93999</v>
      </c>
      <c r="B12142" s="37" t="n">
        <v>58</v>
      </c>
      <c r="C12142" s="7" t="n">
        <v>100</v>
      </c>
      <c r="D12142" s="7" t="n">
        <v>300</v>
      </c>
      <c r="E12142" s="7" t="n">
        <v>0.300000011920929</v>
      </c>
    </row>
    <row r="12143" spans="1:11">
      <c r="A12143" t="s">
        <v>4</v>
      </c>
      <c r="B12143" s="4" t="s">
        <v>5</v>
      </c>
      <c r="C12143" s="4" t="s">
        <v>14</v>
      </c>
      <c r="D12143" s="4" t="s">
        <v>10</v>
      </c>
    </row>
    <row r="12144" spans="1:11">
      <c r="A12144" t="n">
        <v>94007</v>
      </c>
      <c r="B12144" s="37" t="n">
        <v>58</v>
      </c>
      <c r="C12144" s="7" t="n">
        <v>255</v>
      </c>
      <c r="D12144" s="7" t="n">
        <v>0</v>
      </c>
    </row>
    <row r="12145" spans="1:8">
      <c r="A12145" t="s">
        <v>4</v>
      </c>
      <c r="B12145" s="4" t="s">
        <v>5</v>
      </c>
      <c r="C12145" s="4" t="s">
        <v>14</v>
      </c>
      <c r="D12145" s="4" t="s">
        <v>14</v>
      </c>
      <c r="E12145" s="4" t="s">
        <v>14</v>
      </c>
      <c r="F12145" s="4" t="s">
        <v>9</v>
      </c>
      <c r="G12145" s="4" t="s">
        <v>14</v>
      </c>
      <c r="H12145" s="4" t="s">
        <v>14</v>
      </c>
      <c r="I12145" s="4" t="s">
        <v>25</v>
      </c>
    </row>
    <row r="12146" spans="1:8">
      <c r="A12146" t="n">
        <v>94011</v>
      </c>
      <c r="B12146" s="12" t="n">
        <v>5</v>
      </c>
      <c r="C12146" s="7" t="n">
        <v>35</v>
      </c>
      <c r="D12146" s="7" t="n">
        <v>0</v>
      </c>
      <c r="E12146" s="7" t="n">
        <v>0</v>
      </c>
      <c r="F12146" s="7" t="n">
        <v>1</v>
      </c>
      <c r="G12146" s="7" t="n">
        <v>2</v>
      </c>
      <c r="H12146" s="7" t="n">
        <v>1</v>
      </c>
      <c r="I12146" s="13" t="n">
        <f t="normal" ca="1">A12154</f>
        <v>0</v>
      </c>
    </row>
    <row r="12147" spans="1:8">
      <c r="A12147" t="s">
        <v>4</v>
      </c>
      <c r="B12147" s="4" t="s">
        <v>5</v>
      </c>
      <c r="C12147" s="4" t="s">
        <v>14</v>
      </c>
      <c r="D12147" s="4" t="s">
        <v>10</v>
      </c>
      <c r="E12147" s="4" t="s">
        <v>24</v>
      </c>
    </row>
    <row r="12148" spans="1:8">
      <c r="A12148" t="n">
        <v>94025</v>
      </c>
      <c r="B12148" s="37" t="n">
        <v>58</v>
      </c>
      <c r="C12148" s="7" t="n">
        <v>0</v>
      </c>
      <c r="D12148" s="7" t="n">
        <v>1000</v>
      </c>
      <c r="E12148" s="7" t="n">
        <v>1</v>
      </c>
    </row>
    <row r="12149" spans="1:8">
      <c r="A12149" t="s">
        <v>4</v>
      </c>
      <c r="B12149" s="4" t="s">
        <v>5</v>
      </c>
      <c r="C12149" s="4" t="s">
        <v>14</v>
      </c>
      <c r="D12149" s="4" t="s">
        <v>10</v>
      </c>
    </row>
    <row r="12150" spans="1:8">
      <c r="A12150" t="n">
        <v>94033</v>
      </c>
      <c r="B12150" s="37" t="n">
        <v>58</v>
      </c>
      <c r="C12150" s="7" t="n">
        <v>255</v>
      </c>
      <c r="D12150" s="7" t="n">
        <v>0</v>
      </c>
    </row>
    <row r="12151" spans="1:8">
      <c r="A12151" t="s">
        <v>4</v>
      </c>
      <c r="B12151" s="4" t="s">
        <v>5</v>
      </c>
      <c r="C12151" s="4" t="s">
        <v>25</v>
      </c>
    </row>
    <row r="12152" spans="1:8">
      <c r="A12152" t="n">
        <v>94037</v>
      </c>
      <c r="B12152" s="20" t="n">
        <v>3</v>
      </c>
      <c r="C12152" s="13" t="n">
        <f t="normal" ca="1">A12154</f>
        <v>0</v>
      </c>
    </row>
    <row r="12153" spans="1:8">
      <c r="A12153" t="s">
        <v>4</v>
      </c>
      <c r="B12153" s="4" t="s">
        <v>5</v>
      </c>
      <c r="C12153" s="4" t="s">
        <v>14</v>
      </c>
      <c r="D12153" s="4" t="s">
        <v>14</v>
      </c>
      <c r="E12153" s="4" t="s">
        <v>14</v>
      </c>
      <c r="F12153" s="4" t="s">
        <v>9</v>
      </c>
      <c r="G12153" s="4" t="s">
        <v>14</v>
      </c>
      <c r="H12153" s="4" t="s">
        <v>14</v>
      </c>
      <c r="I12153" s="4" t="s">
        <v>25</v>
      </c>
    </row>
    <row r="12154" spans="1:8">
      <c r="A12154" t="n">
        <v>94042</v>
      </c>
      <c r="B12154" s="12" t="n">
        <v>5</v>
      </c>
      <c r="C12154" s="7" t="n">
        <v>35</v>
      </c>
      <c r="D12154" s="7" t="n">
        <v>0</v>
      </c>
      <c r="E12154" s="7" t="n">
        <v>0</v>
      </c>
      <c r="F12154" s="7" t="n">
        <v>1</v>
      </c>
      <c r="G12154" s="7" t="n">
        <v>2</v>
      </c>
      <c r="H12154" s="7" t="n">
        <v>1</v>
      </c>
      <c r="I12154" s="13" t="n">
        <f t="normal" ca="1">A12162</f>
        <v>0</v>
      </c>
    </row>
    <row r="12155" spans="1:8">
      <c r="A12155" t="s">
        <v>4</v>
      </c>
      <c r="B12155" s="4" t="s">
        <v>5</v>
      </c>
      <c r="C12155" s="4" t="s">
        <v>6</v>
      </c>
      <c r="D12155" s="4" t="s">
        <v>6</v>
      </c>
      <c r="E12155" s="4" t="s">
        <v>14</v>
      </c>
    </row>
    <row r="12156" spans="1:8">
      <c r="A12156" t="n">
        <v>94056</v>
      </c>
      <c r="B12156" s="95" t="n">
        <v>30</v>
      </c>
      <c r="C12156" s="7" t="s">
        <v>778</v>
      </c>
      <c r="D12156" s="7" t="s">
        <v>779</v>
      </c>
      <c r="E12156" s="7" t="n">
        <v>0</v>
      </c>
    </row>
    <row r="12157" spans="1:8">
      <c r="A12157" t="s">
        <v>4</v>
      </c>
      <c r="B12157" s="4" t="s">
        <v>5</v>
      </c>
      <c r="C12157" s="4" t="s">
        <v>14</v>
      </c>
    </row>
    <row r="12158" spans="1:8">
      <c r="A12158" t="n">
        <v>94073</v>
      </c>
      <c r="B12158" s="46" t="n">
        <v>23</v>
      </c>
      <c r="C12158" s="7" t="n">
        <v>0</v>
      </c>
    </row>
    <row r="12159" spans="1:8">
      <c r="A12159" t="s">
        <v>4</v>
      </c>
      <c r="B12159" s="4" t="s">
        <v>5</v>
      </c>
      <c r="C12159" s="4" t="s">
        <v>25</v>
      </c>
    </row>
    <row r="12160" spans="1:8">
      <c r="A12160" t="n">
        <v>94075</v>
      </c>
      <c r="B12160" s="20" t="n">
        <v>3</v>
      </c>
      <c r="C12160" s="13" t="n">
        <f t="normal" ca="1">A12174</f>
        <v>0</v>
      </c>
    </row>
    <row r="12161" spans="1:9">
      <c r="A12161" t="s">
        <v>4</v>
      </c>
      <c r="B12161" s="4" t="s">
        <v>5</v>
      </c>
      <c r="C12161" s="4" t="s">
        <v>14</v>
      </c>
      <c r="D12161" s="4" t="s">
        <v>10</v>
      </c>
      <c r="E12161" s="4" t="s">
        <v>24</v>
      </c>
    </row>
    <row r="12162" spans="1:9">
      <c r="A12162" t="n">
        <v>94080</v>
      </c>
      <c r="B12162" s="37" t="n">
        <v>58</v>
      </c>
      <c r="C12162" s="7" t="n">
        <v>101</v>
      </c>
      <c r="D12162" s="7" t="n">
        <v>500</v>
      </c>
      <c r="E12162" s="7" t="n">
        <v>1</v>
      </c>
    </row>
    <row r="12163" spans="1:9">
      <c r="A12163" t="s">
        <v>4</v>
      </c>
      <c r="B12163" s="4" t="s">
        <v>5</v>
      </c>
      <c r="C12163" s="4" t="s">
        <v>14</v>
      </c>
      <c r="D12163" s="4" t="s">
        <v>10</v>
      </c>
    </row>
    <row r="12164" spans="1:9">
      <c r="A12164" t="n">
        <v>94088</v>
      </c>
      <c r="B12164" s="37" t="n">
        <v>58</v>
      </c>
      <c r="C12164" s="7" t="n">
        <v>254</v>
      </c>
      <c r="D12164" s="7" t="n">
        <v>0</v>
      </c>
    </row>
    <row r="12165" spans="1:9">
      <c r="A12165" t="s">
        <v>4</v>
      </c>
      <c r="B12165" s="4" t="s">
        <v>5</v>
      </c>
      <c r="C12165" s="4" t="s">
        <v>14</v>
      </c>
      <c r="D12165" s="4" t="s">
        <v>14</v>
      </c>
      <c r="E12165" s="4" t="s">
        <v>10</v>
      </c>
    </row>
    <row r="12166" spans="1:9">
      <c r="A12166" t="n">
        <v>94092</v>
      </c>
      <c r="B12166" s="66" t="n">
        <v>45</v>
      </c>
      <c r="C12166" s="7" t="n">
        <v>8</v>
      </c>
      <c r="D12166" s="7" t="n">
        <v>1</v>
      </c>
      <c r="E12166" s="7" t="n">
        <v>0</v>
      </c>
    </row>
    <row r="12167" spans="1:9">
      <c r="A12167" t="s">
        <v>4</v>
      </c>
      <c r="B12167" s="4" t="s">
        <v>5</v>
      </c>
      <c r="C12167" s="4" t="s">
        <v>10</v>
      </c>
      <c r="D12167" s="4" t="s">
        <v>24</v>
      </c>
      <c r="E12167" s="4" t="s">
        <v>24</v>
      </c>
      <c r="F12167" s="4" t="s">
        <v>24</v>
      </c>
      <c r="G12167" s="4" t="s">
        <v>24</v>
      </c>
    </row>
    <row r="12168" spans="1:9">
      <c r="A12168" t="n">
        <v>94097</v>
      </c>
      <c r="B12168" s="51" t="n">
        <v>46</v>
      </c>
      <c r="C12168" s="7" t="n">
        <v>61456</v>
      </c>
      <c r="D12168" s="7" t="n">
        <v>42.7099990844727</v>
      </c>
      <c r="E12168" s="7" t="n">
        <v>-1.16999995708466</v>
      </c>
      <c r="F12168" s="7" t="n">
        <v>64.8099975585938</v>
      </c>
      <c r="G12168" s="7" t="n">
        <v>269.799987792969</v>
      </c>
    </row>
    <row r="12169" spans="1:9">
      <c r="A12169" t="s">
        <v>4</v>
      </c>
      <c r="B12169" s="4" t="s">
        <v>5</v>
      </c>
      <c r="C12169" s="4" t="s">
        <v>10</v>
      </c>
      <c r="D12169" s="4" t="s">
        <v>24</v>
      </c>
      <c r="E12169" s="4" t="s">
        <v>24</v>
      </c>
      <c r="F12169" s="4" t="s">
        <v>24</v>
      </c>
      <c r="G12169" s="4" t="s">
        <v>24</v>
      </c>
    </row>
    <row r="12170" spans="1:9">
      <c r="A12170" t="n">
        <v>94116</v>
      </c>
      <c r="B12170" s="51" t="n">
        <v>46</v>
      </c>
      <c r="C12170" s="7" t="n">
        <v>61457</v>
      </c>
      <c r="D12170" s="7" t="n">
        <v>42.7099990844727</v>
      </c>
      <c r="E12170" s="7" t="n">
        <v>-1.16999995708466</v>
      </c>
      <c r="F12170" s="7" t="n">
        <v>64.8099975585938</v>
      </c>
      <c r="G12170" s="7" t="n">
        <v>269.799987792969</v>
      </c>
    </row>
    <row r="12171" spans="1:9">
      <c r="A12171" t="s">
        <v>4</v>
      </c>
      <c r="B12171" s="4" t="s">
        <v>5</v>
      </c>
      <c r="C12171" s="4" t="s">
        <v>14</v>
      </c>
    </row>
    <row r="12172" spans="1:9">
      <c r="A12172" t="n">
        <v>94135</v>
      </c>
      <c r="B12172" s="46" t="n">
        <v>23</v>
      </c>
      <c r="C12172" s="7" t="n">
        <v>0</v>
      </c>
    </row>
    <row r="12173" spans="1:9">
      <c r="A12173" t="s">
        <v>4</v>
      </c>
      <c r="B12173" s="4" t="s">
        <v>5</v>
      </c>
    </row>
    <row r="12174" spans="1:9">
      <c r="A12174" t="n">
        <v>94137</v>
      </c>
      <c r="B12174" s="5" t="n">
        <v>1</v>
      </c>
    </row>
    <row r="12175" spans="1:9" s="3" customFormat="1" customHeight="0">
      <c r="A12175" s="3" t="s">
        <v>2</v>
      </c>
      <c r="B12175" s="3" t="s">
        <v>780</v>
      </c>
    </row>
    <row r="12176" spans="1:9">
      <c r="A12176" t="s">
        <v>4</v>
      </c>
      <c r="B12176" s="4" t="s">
        <v>5</v>
      </c>
      <c r="C12176" s="4" t="s">
        <v>10</v>
      </c>
      <c r="D12176" s="4" t="s">
        <v>10</v>
      </c>
      <c r="E12176" s="4" t="s">
        <v>9</v>
      </c>
      <c r="F12176" s="4" t="s">
        <v>6</v>
      </c>
      <c r="G12176" s="4" t="s">
        <v>8</v>
      </c>
      <c r="H12176" s="4" t="s">
        <v>10</v>
      </c>
      <c r="I12176" s="4" t="s">
        <v>10</v>
      </c>
      <c r="J12176" s="4" t="s">
        <v>9</v>
      </c>
      <c r="K12176" s="4" t="s">
        <v>6</v>
      </c>
      <c r="L12176" s="4" t="s">
        <v>8</v>
      </c>
      <c r="M12176" s="4" t="s">
        <v>10</v>
      </c>
      <c r="N12176" s="4" t="s">
        <v>10</v>
      </c>
      <c r="O12176" s="4" t="s">
        <v>9</v>
      </c>
      <c r="P12176" s="4" t="s">
        <v>6</v>
      </c>
      <c r="Q12176" s="4" t="s">
        <v>8</v>
      </c>
      <c r="R12176" s="4" t="s">
        <v>10</v>
      </c>
      <c r="S12176" s="4" t="s">
        <v>10</v>
      </c>
      <c r="T12176" s="4" t="s">
        <v>9</v>
      </c>
      <c r="U12176" s="4" t="s">
        <v>6</v>
      </c>
      <c r="V12176" s="4" t="s">
        <v>8</v>
      </c>
      <c r="W12176" s="4" t="s">
        <v>10</v>
      </c>
      <c r="X12176" s="4" t="s">
        <v>10</v>
      </c>
      <c r="Y12176" s="4" t="s">
        <v>9</v>
      </c>
      <c r="Z12176" s="4" t="s">
        <v>6</v>
      </c>
      <c r="AA12176" s="4" t="s">
        <v>8</v>
      </c>
      <c r="AB12176" s="4" t="s">
        <v>10</v>
      </c>
      <c r="AC12176" s="4" t="s">
        <v>10</v>
      </c>
      <c r="AD12176" s="4" t="s">
        <v>9</v>
      </c>
      <c r="AE12176" s="4" t="s">
        <v>6</v>
      </c>
      <c r="AF12176" s="4" t="s">
        <v>8</v>
      </c>
    </row>
    <row r="12177" spans="1:32">
      <c r="A12177" t="n">
        <v>94144</v>
      </c>
      <c r="B12177" s="96" t="n">
        <v>257</v>
      </c>
      <c r="C12177" s="7" t="n">
        <v>4</v>
      </c>
      <c r="D12177" s="7" t="n">
        <v>65533</v>
      </c>
      <c r="E12177" s="7" t="n">
        <v>12105</v>
      </c>
      <c r="F12177" s="7" t="s">
        <v>13</v>
      </c>
      <c r="G12177" s="7" t="n">
        <f t="normal" ca="1">32-LENB(INDIRECT(ADDRESS(12177,6)))</f>
        <v>0</v>
      </c>
      <c r="H12177" s="7" t="n">
        <v>4</v>
      </c>
      <c r="I12177" s="7" t="n">
        <v>65533</v>
      </c>
      <c r="J12177" s="7" t="n">
        <v>12105</v>
      </c>
      <c r="K12177" s="7" t="s">
        <v>13</v>
      </c>
      <c r="L12177" s="7" t="n">
        <f t="normal" ca="1">32-LENB(INDIRECT(ADDRESS(12177,11)))</f>
        <v>0</v>
      </c>
      <c r="M12177" s="7" t="n">
        <v>4</v>
      </c>
      <c r="N12177" s="7" t="n">
        <v>65533</v>
      </c>
      <c r="O12177" s="7" t="n">
        <v>12105</v>
      </c>
      <c r="P12177" s="7" t="s">
        <v>13</v>
      </c>
      <c r="Q12177" s="7" t="n">
        <f t="normal" ca="1">32-LENB(INDIRECT(ADDRESS(12177,16)))</f>
        <v>0</v>
      </c>
      <c r="R12177" s="7" t="n">
        <v>4</v>
      </c>
      <c r="S12177" s="7" t="n">
        <v>65533</v>
      </c>
      <c r="T12177" s="7" t="n">
        <v>12101</v>
      </c>
      <c r="U12177" s="7" t="s">
        <v>13</v>
      </c>
      <c r="V12177" s="7" t="n">
        <f t="normal" ca="1">32-LENB(INDIRECT(ADDRESS(12177,21)))</f>
        <v>0</v>
      </c>
      <c r="W12177" s="7" t="n">
        <v>4</v>
      </c>
      <c r="X12177" s="7" t="n">
        <v>65533</v>
      </c>
      <c r="Y12177" s="7" t="n">
        <v>14041</v>
      </c>
      <c r="Z12177" s="7" t="s">
        <v>13</v>
      </c>
      <c r="AA12177" s="7" t="n">
        <f t="normal" ca="1">32-LENB(INDIRECT(ADDRESS(12177,26)))</f>
        <v>0</v>
      </c>
      <c r="AB12177" s="7" t="n">
        <v>0</v>
      </c>
      <c r="AC12177" s="7" t="n">
        <v>65533</v>
      </c>
      <c r="AD12177" s="7" t="n">
        <v>0</v>
      </c>
      <c r="AE12177" s="7" t="s">
        <v>13</v>
      </c>
      <c r="AF12177" s="7" t="n">
        <f t="normal" ca="1">32-LENB(INDIRECT(ADDRESS(12177,31)))</f>
        <v>0</v>
      </c>
    </row>
    <row r="12178" spans="1:32">
      <c r="A12178" t="s">
        <v>4</v>
      </c>
      <c r="B12178" s="4" t="s">
        <v>5</v>
      </c>
    </row>
    <row r="12179" spans="1:32">
      <c r="A12179" t="n">
        <v>94384</v>
      </c>
      <c r="B12179" s="5" t="n">
        <v>1</v>
      </c>
    </row>
    <row r="12180" spans="1:32" s="3" customFormat="1" customHeight="0">
      <c r="A12180" s="3" t="s">
        <v>2</v>
      </c>
      <c r="B12180" s="3" t="s">
        <v>781</v>
      </c>
    </row>
    <row r="12181" spans="1:32">
      <c r="A12181" t="s">
        <v>4</v>
      </c>
      <c r="B12181" s="4" t="s">
        <v>5</v>
      </c>
      <c r="C12181" s="4" t="s">
        <v>10</v>
      </c>
      <c r="D12181" s="4" t="s">
        <v>10</v>
      </c>
      <c r="E12181" s="4" t="s">
        <v>9</v>
      </c>
      <c r="F12181" s="4" t="s">
        <v>6</v>
      </c>
      <c r="G12181" s="4" t="s">
        <v>8</v>
      </c>
      <c r="H12181" s="4" t="s">
        <v>10</v>
      </c>
      <c r="I12181" s="4" t="s">
        <v>10</v>
      </c>
      <c r="J12181" s="4" t="s">
        <v>9</v>
      </c>
      <c r="K12181" s="4" t="s">
        <v>6</v>
      </c>
      <c r="L12181" s="4" t="s">
        <v>8</v>
      </c>
    </row>
    <row r="12182" spans="1:32">
      <c r="A12182" t="n">
        <v>94400</v>
      </c>
      <c r="B12182" s="96" t="n">
        <v>257</v>
      </c>
      <c r="C12182" s="7" t="n">
        <v>4</v>
      </c>
      <c r="D12182" s="7" t="n">
        <v>65533</v>
      </c>
      <c r="E12182" s="7" t="n">
        <v>12010</v>
      </c>
      <c r="F12182" s="7" t="s">
        <v>13</v>
      </c>
      <c r="G12182" s="7" t="n">
        <f t="normal" ca="1">32-LENB(INDIRECT(ADDRESS(12182,6)))</f>
        <v>0</v>
      </c>
      <c r="H12182" s="7" t="n">
        <v>0</v>
      </c>
      <c r="I12182" s="7" t="n">
        <v>65533</v>
      </c>
      <c r="J12182" s="7" t="n">
        <v>0</v>
      </c>
      <c r="K12182" s="7" t="s">
        <v>13</v>
      </c>
      <c r="L12182" s="7" t="n">
        <f t="normal" ca="1">32-LENB(INDIRECT(ADDRESS(12182,11)))</f>
        <v>0</v>
      </c>
    </row>
    <row r="12183" spans="1:32">
      <c r="A12183" t="s">
        <v>4</v>
      </c>
      <c r="B12183" s="4" t="s">
        <v>5</v>
      </c>
    </row>
    <row r="12184" spans="1:32">
      <c r="A12184" t="n">
        <v>94480</v>
      </c>
      <c r="B12184" s="5" t="n">
        <v>1</v>
      </c>
    </row>
    <row r="12185" spans="1:32" s="3" customFormat="1" customHeight="0">
      <c r="A12185" s="3" t="s">
        <v>2</v>
      </c>
      <c r="B12185" s="3" t="s">
        <v>782</v>
      </c>
    </row>
    <row r="12186" spans="1:32">
      <c r="A12186" t="s">
        <v>4</v>
      </c>
      <c r="B12186" s="4" t="s">
        <v>5</v>
      </c>
      <c r="C12186" s="4" t="s">
        <v>10</v>
      </c>
      <c r="D12186" s="4" t="s">
        <v>10</v>
      </c>
      <c r="E12186" s="4" t="s">
        <v>9</v>
      </c>
      <c r="F12186" s="4" t="s">
        <v>6</v>
      </c>
      <c r="G12186" s="4" t="s">
        <v>8</v>
      </c>
      <c r="H12186" s="4" t="s">
        <v>10</v>
      </c>
      <c r="I12186" s="4" t="s">
        <v>10</v>
      </c>
      <c r="J12186" s="4" t="s">
        <v>9</v>
      </c>
      <c r="K12186" s="4" t="s">
        <v>6</v>
      </c>
      <c r="L12186" s="4" t="s">
        <v>8</v>
      </c>
      <c r="M12186" s="4" t="s">
        <v>10</v>
      </c>
      <c r="N12186" s="4" t="s">
        <v>10</v>
      </c>
      <c r="O12186" s="4" t="s">
        <v>9</v>
      </c>
      <c r="P12186" s="4" t="s">
        <v>6</v>
      </c>
      <c r="Q12186" s="4" t="s">
        <v>8</v>
      </c>
      <c r="R12186" s="4" t="s">
        <v>10</v>
      </c>
      <c r="S12186" s="4" t="s">
        <v>10</v>
      </c>
      <c r="T12186" s="4" t="s">
        <v>9</v>
      </c>
      <c r="U12186" s="4" t="s">
        <v>6</v>
      </c>
      <c r="V12186" s="4" t="s">
        <v>8</v>
      </c>
      <c r="W12186" s="4" t="s">
        <v>10</v>
      </c>
      <c r="X12186" s="4" t="s">
        <v>10</v>
      </c>
      <c r="Y12186" s="4" t="s">
        <v>9</v>
      </c>
      <c r="Z12186" s="4" t="s">
        <v>6</v>
      </c>
      <c r="AA12186" s="4" t="s">
        <v>8</v>
      </c>
      <c r="AB12186" s="4" t="s">
        <v>10</v>
      </c>
      <c r="AC12186" s="4" t="s">
        <v>10</v>
      </c>
      <c r="AD12186" s="4" t="s">
        <v>9</v>
      </c>
      <c r="AE12186" s="4" t="s">
        <v>6</v>
      </c>
      <c r="AF12186" s="4" t="s">
        <v>8</v>
      </c>
      <c r="AG12186" s="4" t="s">
        <v>10</v>
      </c>
      <c r="AH12186" s="4" t="s">
        <v>10</v>
      </c>
      <c r="AI12186" s="4" t="s">
        <v>9</v>
      </c>
      <c r="AJ12186" s="4" t="s">
        <v>6</v>
      </c>
      <c r="AK12186" s="4" t="s">
        <v>8</v>
      </c>
      <c r="AL12186" s="4" t="s">
        <v>10</v>
      </c>
      <c r="AM12186" s="4" t="s">
        <v>10</v>
      </c>
      <c r="AN12186" s="4" t="s">
        <v>9</v>
      </c>
      <c r="AO12186" s="4" t="s">
        <v>6</v>
      </c>
      <c r="AP12186" s="4" t="s">
        <v>8</v>
      </c>
      <c r="AQ12186" s="4" t="s">
        <v>10</v>
      </c>
      <c r="AR12186" s="4" t="s">
        <v>10</v>
      </c>
      <c r="AS12186" s="4" t="s">
        <v>9</v>
      </c>
      <c r="AT12186" s="4" t="s">
        <v>6</v>
      </c>
      <c r="AU12186" s="4" t="s">
        <v>8</v>
      </c>
      <c r="AV12186" s="4" t="s">
        <v>10</v>
      </c>
      <c r="AW12186" s="4" t="s">
        <v>10</v>
      </c>
      <c r="AX12186" s="4" t="s">
        <v>9</v>
      </c>
      <c r="AY12186" s="4" t="s">
        <v>6</v>
      </c>
      <c r="AZ12186" s="4" t="s">
        <v>8</v>
      </c>
      <c r="BA12186" s="4" t="s">
        <v>10</v>
      </c>
      <c r="BB12186" s="4" t="s">
        <v>10</v>
      </c>
      <c r="BC12186" s="4" t="s">
        <v>9</v>
      </c>
      <c r="BD12186" s="4" t="s">
        <v>6</v>
      </c>
      <c r="BE12186" s="4" t="s">
        <v>8</v>
      </c>
      <c r="BF12186" s="4" t="s">
        <v>10</v>
      </c>
      <c r="BG12186" s="4" t="s">
        <v>10</v>
      </c>
      <c r="BH12186" s="4" t="s">
        <v>9</v>
      </c>
      <c r="BI12186" s="4" t="s">
        <v>6</v>
      </c>
      <c r="BJ12186" s="4" t="s">
        <v>8</v>
      </c>
      <c r="BK12186" s="4" t="s">
        <v>10</v>
      </c>
      <c r="BL12186" s="4" t="s">
        <v>10</v>
      </c>
      <c r="BM12186" s="4" t="s">
        <v>9</v>
      </c>
      <c r="BN12186" s="4" t="s">
        <v>6</v>
      </c>
      <c r="BO12186" s="4" t="s">
        <v>8</v>
      </c>
      <c r="BP12186" s="4" t="s">
        <v>10</v>
      </c>
      <c r="BQ12186" s="4" t="s">
        <v>10</v>
      </c>
      <c r="BR12186" s="4" t="s">
        <v>9</v>
      </c>
      <c r="BS12186" s="4" t="s">
        <v>6</v>
      </c>
      <c r="BT12186" s="4" t="s">
        <v>8</v>
      </c>
      <c r="BU12186" s="4" t="s">
        <v>10</v>
      </c>
      <c r="BV12186" s="4" t="s">
        <v>10</v>
      </c>
      <c r="BW12186" s="4" t="s">
        <v>9</v>
      </c>
      <c r="BX12186" s="4" t="s">
        <v>6</v>
      </c>
      <c r="BY12186" s="4" t="s">
        <v>8</v>
      </c>
      <c r="BZ12186" s="4" t="s">
        <v>10</v>
      </c>
      <c r="CA12186" s="4" t="s">
        <v>10</v>
      </c>
      <c r="CB12186" s="4" t="s">
        <v>9</v>
      </c>
      <c r="CC12186" s="4" t="s">
        <v>6</v>
      </c>
      <c r="CD12186" s="4" t="s">
        <v>8</v>
      </c>
      <c r="CE12186" s="4" t="s">
        <v>10</v>
      </c>
      <c r="CF12186" s="4" t="s">
        <v>10</v>
      </c>
      <c r="CG12186" s="4" t="s">
        <v>9</v>
      </c>
      <c r="CH12186" s="4" t="s">
        <v>6</v>
      </c>
      <c r="CI12186" s="4" t="s">
        <v>8</v>
      </c>
      <c r="CJ12186" s="4" t="s">
        <v>10</v>
      </c>
      <c r="CK12186" s="4" t="s">
        <v>10</v>
      </c>
      <c r="CL12186" s="4" t="s">
        <v>9</v>
      </c>
      <c r="CM12186" s="4" t="s">
        <v>6</v>
      </c>
      <c r="CN12186" s="4" t="s">
        <v>8</v>
      </c>
      <c r="CO12186" s="4" t="s">
        <v>10</v>
      </c>
      <c r="CP12186" s="4" t="s">
        <v>10</v>
      </c>
      <c r="CQ12186" s="4" t="s">
        <v>9</v>
      </c>
      <c r="CR12186" s="4" t="s">
        <v>6</v>
      </c>
      <c r="CS12186" s="4" t="s">
        <v>8</v>
      </c>
      <c r="CT12186" s="4" t="s">
        <v>10</v>
      </c>
      <c r="CU12186" s="4" t="s">
        <v>10</v>
      </c>
      <c r="CV12186" s="4" t="s">
        <v>9</v>
      </c>
      <c r="CW12186" s="4" t="s">
        <v>6</v>
      </c>
      <c r="CX12186" s="4" t="s">
        <v>8</v>
      </c>
      <c r="CY12186" s="4" t="s">
        <v>10</v>
      </c>
      <c r="CZ12186" s="4" t="s">
        <v>10</v>
      </c>
      <c r="DA12186" s="4" t="s">
        <v>9</v>
      </c>
      <c r="DB12186" s="4" t="s">
        <v>6</v>
      </c>
      <c r="DC12186" s="4" t="s">
        <v>8</v>
      </c>
      <c r="DD12186" s="4" t="s">
        <v>10</v>
      </c>
      <c r="DE12186" s="4" t="s">
        <v>10</v>
      </c>
      <c r="DF12186" s="4" t="s">
        <v>9</v>
      </c>
      <c r="DG12186" s="4" t="s">
        <v>6</v>
      </c>
      <c r="DH12186" s="4" t="s">
        <v>8</v>
      </c>
      <c r="DI12186" s="4" t="s">
        <v>10</v>
      </c>
      <c r="DJ12186" s="4" t="s">
        <v>10</v>
      </c>
      <c r="DK12186" s="4" t="s">
        <v>9</v>
      </c>
      <c r="DL12186" s="4" t="s">
        <v>6</v>
      </c>
      <c r="DM12186" s="4" t="s">
        <v>8</v>
      </c>
      <c r="DN12186" s="4" t="s">
        <v>10</v>
      </c>
      <c r="DO12186" s="4" t="s">
        <v>10</v>
      </c>
      <c r="DP12186" s="4" t="s">
        <v>9</v>
      </c>
      <c r="DQ12186" s="4" t="s">
        <v>6</v>
      </c>
      <c r="DR12186" s="4" t="s">
        <v>8</v>
      </c>
      <c r="DS12186" s="4" t="s">
        <v>10</v>
      </c>
      <c r="DT12186" s="4" t="s">
        <v>10</v>
      </c>
      <c r="DU12186" s="4" t="s">
        <v>9</v>
      </c>
      <c r="DV12186" s="4" t="s">
        <v>6</v>
      </c>
      <c r="DW12186" s="4" t="s">
        <v>8</v>
      </c>
      <c r="DX12186" s="4" t="s">
        <v>10</v>
      </c>
      <c r="DY12186" s="4" t="s">
        <v>10</v>
      </c>
      <c r="DZ12186" s="4" t="s">
        <v>9</v>
      </c>
      <c r="EA12186" s="4" t="s">
        <v>6</v>
      </c>
      <c r="EB12186" s="4" t="s">
        <v>8</v>
      </c>
      <c r="EC12186" s="4" t="s">
        <v>10</v>
      </c>
      <c r="ED12186" s="4" t="s">
        <v>10</v>
      </c>
      <c r="EE12186" s="4" t="s">
        <v>9</v>
      </c>
      <c r="EF12186" s="4" t="s">
        <v>6</v>
      </c>
      <c r="EG12186" s="4" t="s">
        <v>8</v>
      </c>
      <c r="EH12186" s="4" t="s">
        <v>10</v>
      </c>
      <c r="EI12186" s="4" t="s">
        <v>10</v>
      </c>
      <c r="EJ12186" s="4" t="s">
        <v>9</v>
      </c>
      <c r="EK12186" s="4" t="s">
        <v>6</v>
      </c>
      <c r="EL12186" s="4" t="s">
        <v>8</v>
      </c>
      <c r="EM12186" s="4" t="s">
        <v>10</v>
      </c>
      <c r="EN12186" s="4" t="s">
        <v>10</v>
      </c>
      <c r="EO12186" s="4" t="s">
        <v>9</v>
      </c>
      <c r="EP12186" s="4" t="s">
        <v>6</v>
      </c>
      <c r="EQ12186" s="4" t="s">
        <v>8</v>
      </c>
      <c r="ER12186" s="4" t="s">
        <v>10</v>
      </c>
      <c r="ES12186" s="4" t="s">
        <v>10</v>
      </c>
      <c r="ET12186" s="4" t="s">
        <v>9</v>
      </c>
      <c r="EU12186" s="4" t="s">
        <v>6</v>
      </c>
      <c r="EV12186" s="4" t="s">
        <v>8</v>
      </c>
      <c r="EW12186" s="4" t="s">
        <v>10</v>
      </c>
      <c r="EX12186" s="4" t="s">
        <v>10</v>
      </c>
      <c r="EY12186" s="4" t="s">
        <v>9</v>
      </c>
      <c r="EZ12186" s="4" t="s">
        <v>6</v>
      </c>
      <c r="FA12186" s="4" t="s">
        <v>8</v>
      </c>
      <c r="FB12186" s="4" t="s">
        <v>10</v>
      </c>
      <c r="FC12186" s="4" t="s">
        <v>10</v>
      </c>
      <c r="FD12186" s="4" t="s">
        <v>9</v>
      </c>
      <c r="FE12186" s="4" t="s">
        <v>6</v>
      </c>
      <c r="FF12186" s="4" t="s">
        <v>8</v>
      </c>
      <c r="FG12186" s="4" t="s">
        <v>10</v>
      </c>
      <c r="FH12186" s="4" t="s">
        <v>10</v>
      </c>
      <c r="FI12186" s="4" t="s">
        <v>9</v>
      </c>
      <c r="FJ12186" s="4" t="s">
        <v>6</v>
      </c>
      <c r="FK12186" s="4" t="s">
        <v>8</v>
      </c>
      <c r="FL12186" s="4" t="s">
        <v>10</v>
      </c>
      <c r="FM12186" s="4" t="s">
        <v>10</v>
      </c>
      <c r="FN12186" s="4" t="s">
        <v>9</v>
      </c>
      <c r="FO12186" s="4" t="s">
        <v>6</v>
      </c>
      <c r="FP12186" s="4" t="s">
        <v>8</v>
      </c>
      <c r="FQ12186" s="4" t="s">
        <v>10</v>
      </c>
      <c r="FR12186" s="4" t="s">
        <v>10</v>
      </c>
      <c r="FS12186" s="4" t="s">
        <v>9</v>
      </c>
      <c r="FT12186" s="4" t="s">
        <v>6</v>
      </c>
      <c r="FU12186" s="4" t="s">
        <v>8</v>
      </c>
      <c r="FV12186" s="4" t="s">
        <v>10</v>
      </c>
      <c r="FW12186" s="4" t="s">
        <v>10</v>
      </c>
      <c r="FX12186" s="4" t="s">
        <v>9</v>
      </c>
      <c r="FY12186" s="4" t="s">
        <v>6</v>
      </c>
      <c r="FZ12186" s="4" t="s">
        <v>8</v>
      </c>
      <c r="GA12186" s="4" t="s">
        <v>10</v>
      </c>
      <c r="GB12186" s="4" t="s">
        <v>10</v>
      </c>
      <c r="GC12186" s="4" t="s">
        <v>9</v>
      </c>
      <c r="GD12186" s="4" t="s">
        <v>6</v>
      </c>
      <c r="GE12186" s="4" t="s">
        <v>8</v>
      </c>
      <c r="GF12186" s="4" t="s">
        <v>10</v>
      </c>
      <c r="GG12186" s="4" t="s">
        <v>10</v>
      </c>
      <c r="GH12186" s="4" t="s">
        <v>9</v>
      </c>
      <c r="GI12186" s="4" t="s">
        <v>6</v>
      </c>
      <c r="GJ12186" s="4" t="s">
        <v>8</v>
      </c>
      <c r="GK12186" s="4" t="s">
        <v>10</v>
      </c>
      <c r="GL12186" s="4" t="s">
        <v>10</v>
      </c>
      <c r="GM12186" s="4" t="s">
        <v>9</v>
      </c>
      <c r="GN12186" s="4" t="s">
        <v>6</v>
      </c>
      <c r="GO12186" s="4" t="s">
        <v>8</v>
      </c>
      <c r="GP12186" s="4" t="s">
        <v>10</v>
      </c>
      <c r="GQ12186" s="4" t="s">
        <v>10</v>
      </c>
      <c r="GR12186" s="4" t="s">
        <v>9</v>
      </c>
      <c r="GS12186" s="4" t="s">
        <v>6</v>
      </c>
      <c r="GT12186" s="4" t="s">
        <v>8</v>
      </c>
      <c r="GU12186" s="4" t="s">
        <v>10</v>
      </c>
      <c r="GV12186" s="4" t="s">
        <v>10</v>
      </c>
      <c r="GW12186" s="4" t="s">
        <v>9</v>
      </c>
      <c r="GX12186" s="4" t="s">
        <v>6</v>
      </c>
      <c r="GY12186" s="4" t="s">
        <v>8</v>
      </c>
      <c r="GZ12186" s="4" t="s">
        <v>10</v>
      </c>
      <c r="HA12186" s="4" t="s">
        <v>10</v>
      </c>
      <c r="HB12186" s="4" t="s">
        <v>9</v>
      </c>
      <c r="HC12186" s="4" t="s">
        <v>6</v>
      </c>
      <c r="HD12186" s="4" t="s">
        <v>8</v>
      </c>
      <c r="HE12186" s="4" t="s">
        <v>10</v>
      </c>
      <c r="HF12186" s="4" t="s">
        <v>10</v>
      </c>
      <c r="HG12186" s="4" t="s">
        <v>9</v>
      </c>
      <c r="HH12186" s="4" t="s">
        <v>6</v>
      </c>
      <c r="HI12186" s="4" t="s">
        <v>8</v>
      </c>
      <c r="HJ12186" s="4" t="s">
        <v>10</v>
      </c>
      <c r="HK12186" s="4" t="s">
        <v>10</v>
      </c>
      <c r="HL12186" s="4" t="s">
        <v>9</v>
      </c>
      <c r="HM12186" s="4" t="s">
        <v>6</v>
      </c>
      <c r="HN12186" s="4" t="s">
        <v>8</v>
      </c>
      <c r="HO12186" s="4" t="s">
        <v>10</v>
      </c>
      <c r="HP12186" s="4" t="s">
        <v>10</v>
      </c>
      <c r="HQ12186" s="4" t="s">
        <v>9</v>
      </c>
      <c r="HR12186" s="4" t="s">
        <v>6</v>
      </c>
      <c r="HS12186" s="4" t="s">
        <v>8</v>
      </c>
      <c r="HT12186" s="4" t="s">
        <v>10</v>
      </c>
      <c r="HU12186" s="4" t="s">
        <v>10</v>
      </c>
      <c r="HV12186" s="4" t="s">
        <v>9</v>
      </c>
      <c r="HW12186" s="4" t="s">
        <v>6</v>
      </c>
      <c r="HX12186" s="4" t="s">
        <v>8</v>
      </c>
      <c r="HY12186" s="4" t="s">
        <v>10</v>
      </c>
      <c r="HZ12186" s="4" t="s">
        <v>10</v>
      </c>
      <c r="IA12186" s="4" t="s">
        <v>9</v>
      </c>
      <c r="IB12186" s="4" t="s">
        <v>6</v>
      </c>
      <c r="IC12186" s="4" t="s">
        <v>8</v>
      </c>
      <c r="ID12186" s="4" t="s">
        <v>10</v>
      </c>
      <c r="IE12186" s="4" t="s">
        <v>10</v>
      </c>
      <c r="IF12186" s="4" t="s">
        <v>9</v>
      </c>
      <c r="IG12186" s="4" t="s">
        <v>6</v>
      </c>
      <c r="IH12186" s="4" t="s">
        <v>8</v>
      </c>
      <c r="II12186" s="4" t="s">
        <v>10</v>
      </c>
      <c r="IJ12186" s="4" t="s">
        <v>10</v>
      </c>
      <c r="IK12186" s="4" t="s">
        <v>9</v>
      </c>
      <c r="IL12186" s="4" t="s">
        <v>6</v>
      </c>
      <c r="IM12186" s="4" t="s">
        <v>8</v>
      </c>
      <c r="IN12186" s="4" t="s">
        <v>10</v>
      </c>
      <c r="IO12186" s="4" t="s">
        <v>10</v>
      </c>
      <c r="IP12186" s="4" t="s">
        <v>9</v>
      </c>
      <c r="IQ12186" s="4" t="s">
        <v>6</v>
      </c>
      <c r="IR12186" s="4" t="s">
        <v>8</v>
      </c>
      <c r="IS12186" s="4" t="s">
        <v>10</v>
      </c>
      <c r="IT12186" s="4" t="s">
        <v>10</v>
      </c>
      <c r="IU12186" s="4" t="s">
        <v>9</v>
      </c>
      <c r="IV12186" s="4" t="s">
        <v>6</v>
      </c>
      <c r="IW12186" s="4" t="s">
        <v>8</v>
      </c>
      <c r="IX12186" s="4" t="s">
        <v>10</v>
      </c>
      <c r="IY12186" s="4" t="s">
        <v>10</v>
      </c>
      <c r="IZ12186" s="4" t="s">
        <v>9</v>
      </c>
      <c r="JA12186" s="4" t="s">
        <v>6</v>
      </c>
      <c r="JB12186" s="4" t="s">
        <v>8</v>
      </c>
      <c r="JC12186" s="4" t="s">
        <v>10</v>
      </c>
      <c r="JD12186" s="4" t="s">
        <v>10</v>
      </c>
      <c r="JE12186" s="4" t="s">
        <v>9</v>
      </c>
      <c r="JF12186" s="4" t="s">
        <v>6</v>
      </c>
      <c r="JG12186" s="4" t="s">
        <v>8</v>
      </c>
      <c r="JH12186" s="4" t="s">
        <v>10</v>
      </c>
      <c r="JI12186" s="4" t="s">
        <v>10</v>
      </c>
      <c r="JJ12186" s="4" t="s">
        <v>9</v>
      </c>
      <c r="JK12186" s="4" t="s">
        <v>6</v>
      </c>
      <c r="JL12186" s="4" t="s">
        <v>8</v>
      </c>
      <c r="JM12186" s="4" t="s">
        <v>10</v>
      </c>
      <c r="JN12186" s="4" t="s">
        <v>10</v>
      </c>
      <c r="JO12186" s="4" t="s">
        <v>9</v>
      </c>
      <c r="JP12186" s="4" t="s">
        <v>6</v>
      </c>
      <c r="JQ12186" s="4" t="s">
        <v>8</v>
      </c>
      <c r="JR12186" s="4" t="s">
        <v>10</v>
      </c>
      <c r="JS12186" s="4" t="s">
        <v>10</v>
      </c>
      <c r="JT12186" s="4" t="s">
        <v>9</v>
      </c>
      <c r="JU12186" s="4" t="s">
        <v>6</v>
      </c>
      <c r="JV12186" s="4" t="s">
        <v>8</v>
      </c>
      <c r="JW12186" s="4" t="s">
        <v>10</v>
      </c>
      <c r="JX12186" s="4" t="s">
        <v>10</v>
      </c>
      <c r="JY12186" s="4" t="s">
        <v>9</v>
      </c>
      <c r="JZ12186" s="4" t="s">
        <v>6</v>
      </c>
      <c r="KA12186" s="4" t="s">
        <v>8</v>
      </c>
      <c r="KB12186" s="4" t="s">
        <v>10</v>
      </c>
      <c r="KC12186" s="4" t="s">
        <v>10</v>
      </c>
      <c r="KD12186" s="4" t="s">
        <v>9</v>
      </c>
      <c r="KE12186" s="4" t="s">
        <v>6</v>
      </c>
      <c r="KF12186" s="4" t="s">
        <v>8</v>
      </c>
      <c r="KG12186" s="4" t="s">
        <v>10</v>
      </c>
      <c r="KH12186" s="4" t="s">
        <v>10</v>
      </c>
      <c r="KI12186" s="4" t="s">
        <v>9</v>
      </c>
      <c r="KJ12186" s="4" t="s">
        <v>6</v>
      </c>
      <c r="KK12186" s="4" t="s">
        <v>8</v>
      </c>
      <c r="KL12186" s="4" t="s">
        <v>10</v>
      </c>
      <c r="KM12186" s="4" t="s">
        <v>10</v>
      </c>
      <c r="KN12186" s="4" t="s">
        <v>9</v>
      </c>
      <c r="KO12186" s="4" t="s">
        <v>6</v>
      </c>
      <c r="KP12186" s="4" t="s">
        <v>8</v>
      </c>
      <c r="KQ12186" s="4" t="s">
        <v>10</v>
      </c>
      <c r="KR12186" s="4" t="s">
        <v>10</v>
      </c>
      <c r="KS12186" s="4" t="s">
        <v>9</v>
      </c>
      <c r="KT12186" s="4" t="s">
        <v>6</v>
      </c>
      <c r="KU12186" s="4" t="s">
        <v>8</v>
      </c>
      <c r="KV12186" s="4" t="s">
        <v>10</v>
      </c>
      <c r="KW12186" s="4" t="s">
        <v>10</v>
      </c>
      <c r="KX12186" s="4" t="s">
        <v>9</v>
      </c>
      <c r="KY12186" s="4" t="s">
        <v>6</v>
      </c>
      <c r="KZ12186" s="4" t="s">
        <v>8</v>
      </c>
      <c r="LA12186" s="4" t="s">
        <v>10</v>
      </c>
      <c r="LB12186" s="4" t="s">
        <v>10</v>
      </c>
      <c r="LC12186" s="4" t="s">
        <v>9</v>
      </c>
      <c r="LD12186" s="4" t="s">
        <v>6</v>
      </c>
      <c r="LE12186" s="4" t="s">
        <v>8</v>
      </c>
      <c r="LF12186" s="4" t="s">
        <v>10</v>
      </c>
      <c r="LG12186" s="4" t="s">
        <v>10</v>
      </c>
      <c r="LH12186" s="4" t="s">
        <v>9</v>
      </c>
      <c r="LI12186" s="4" t="s">
        <v>6</v>
      </c>
      <c r="LJ12186" s="4" t="s">
        <v>8</v>
      </c>
      <c r="LK12186" s="4" t="s">
        <v>10</v>
      </c>
      <c r="LL12186" s="4" t="s">
        <v>10</v>
      </c>
      <c r="LM12186" s="4" t="s">
        <v>9</v>
      </c>
      <c r="LN12186" s="4" t="s">
        <v>6</v>
      </c>
      <c r="LO12186" s="4" t="s">
        <v>8</v>
      </c>
      <c r="LP12186" s="4" t="s">
        <v>10</v>
      </c>
      <c r="LQ12186" s="4" t="s">
        <v>10</v>
      </c>
      <c r="LR12186" s="4" t="s">
        <v>9</v>
      </c>
      <c r="LS12186" s="4" t="s">
        <v>6</v>
      </c>
      <c r="LT12186" s="4" t="s">
        <v>8</v>
      </c>
      <c r="LU12186" s="4" t="s">
        <v>10</v>
      </c>
      <c r="LV12186" s="4" t="s">
        <v>10</v>
      </c>
      <c r="LW12186" s="4" t="s">
        <v>9</v>
      </c>
      <c r="LX12186" s="4" t="s">
        <v>6</v>
      </c>
      <c r="LY12186" s="4" t="s">
        <v>8</v>
      </c>
      <c r="LZ12186" s="4" t="s">
        <v>10</v>
      </c>
      <c r="MA12186" s="4" t="s">
        <v>10</v>
      </c>
      <c r="MB12186" s="4" t="s">
        <v>9</v>
      </c>
      <c r="MC12186" s="4" t="s">
        <v>6</v>
      </c>
      <c r="MD12186" s="4" t="s">
        <v>8</v>
      </c>
      <c r="ME12186" s="4" t="s">
        <v>10</v>
      </c>
      <c r="MF12186" s="4" t="s">
        <v>10</v>
      </c>
      <c r="MG12186" s="4" t="s">
        <v>9</v>
      </c>
      <c r="MH12186" s="4" t="s">
        <v>6</v>
      </c>
      <c r="MI12186" s="4" t="s">
        <v>8</v>
      </c>
      <c r="MJ12186" s="4" t="s">
        <v>10</v>
      </c>
      <c r="MK12186" s="4" t="s">
        <v>10</v>
      </c>
      <c r="ML12186" s="4" t="s">
        <v>9</v>
      </c>
      <c r="MM12186" s="4" t="s">
        <v>6</v>
      </c>
      <c r="MN12186" s="4" t="s">
        <v>8</v>
      </c>
      <c r="MO12186" s="4" t="s">
        <v>10</v>
      </c>
      <c r="MP12186" s="4" t="s">
        <v>10</v>
      </c>
      <c r="MQ12186" s="4" t="s">
        <v>9</v>
      </c>
      <c r="MR12186" s="4" t="s">
        <v>6</v>
      </c>
      <c r="MS12186" s="4" t="s">
        <v>8</v>
      </c>
      <c r="MT12186" s="4" t="s">
        <v>10</v>
      </c>
      <c r="MU12186" s="4" t="s">
        <v>10</v>
      </c>
      <c r="MV12186" s="4" t="s">
        <v>9</v>
      </c>
      <c r="MW12186" s="4" t="s">
        <v>6</v>
      </c>
      <c r="MX12186" s="4" t="s">
        <v>8</v>
      </c>
      <c r="MY12186" s="4" t="s">
        <v>10</v>
      </c>
      <c r="MZ12186" s="4" t="s">
        <v>10</v>
      </c>
      <c r="NA12186" s="4" t="s">
        <v>9</v>
      </c>
      <c r="NB12186" s="4" t="s">
        <v>6</v>
      </c>
      <c r="NC12186" s="4" t="s">
        <v>8</v>
      </c>
      <c r="ND12186" s="4" t="s">
        <v>10</v>
      </c>
      <c r="NE12186" s="4" t="s">
        <v>10</v>
      </c>
      <c r="NF12186" s="4" t="s">
        <v>9</v>
      </c>
      <c r="NG12186" s="4" t="s">
        <v>6</v>
      </c>
      <c r="NH12186" s="4" t="s">
        <v>8</v>
      </c>
      <c r="NI12186" s="4" t="s">
        <v>10</v>
      </c>
      <c r="NJ12186" s="4" t="s">
        <v>10</v>
      </c>
      <c r="NK12186" s="4" t="s">
        <v>9</v>
      </c>
      <c r="NL12186" s="4" t="s">
        <v>6</v>
      </c>
      <c r="NM12186" s="4" t="s">
        <v>8</v>
      </c>
      <c r="NN12186" s="4" t="s">
        <v>10</v>
      </c>
      <c r="NO12186" s="4" t="s">
        <v>10</v>
      </c>
      <c r="NP12186" s="4" t="s">
        <v>9</v>
      </c>
      <c r="NQ12186" s="4" t="s">
        <v>6</v>
      </c>
      <c r="NR12186" s="4" t="s">
        <v>8</v>
      </c>
      <c r="NS12186" s="4" t="s">
        <v>10</v>
      </c>
      <c r="NT12186" s="4" t="s">
        <v>10</v>
      </c>
      <c r="NU12186" s="4" t="s">
        <v>9</v>
      </c>
      <c r="NV12186" s="4" t="s">
        <v>6</v>
      </c>
      <c r="NW12186" s="4" t="s">
        <v>8</v>
      </c>
      <c r="NX12186" s="4" t="s">
        <v>10</v>
      </c>
      <c r="NY12186" s="4" t="s">
        <v>10</v>
      </c>
      <c r="NZ12186" s="4" t="s">
        <v>9</v>
      </c>
      <c r="OA12186" s="4" t="s">
        <v>6</v>
      </c>
      <c r="OB12186" s="4" t="s">
        <v>8</v>
      </c>
      <c r="OC12186" s="4" t="s">
        <v>10</v>
      </c>
      <c r="OD12186" s="4" t="s">
        <v>10</v>
      </c>
      <c r="OE12186" s="4" t="s">
        <v>9</v>
      </c>
      <c r="OF12186" s="4" t="s">
        <v>6</v>
      </c>
      <c r="OG12186" s="4" t="s">
        <v>8</v>
      </c>
      <c r="OH12186" s="4" t="s">
        <v>10</v>
      </c>
      <c r="OI12186" s="4" t="s">
        <v>10</v>
      </c>
      <c r="OJ12186" s="4" t="s">
        <v>9</v>
      </c>
      <c r="OK12186" s="4" t="s">
        <v>6</v>
      </c>
      <c r="OL12186" s="4" t="s">
        <v>8</v>
      </c>
      <c r="OM12186" s="4" t="s">
        <v>10</v>
      </c>
      <c r="ON12186" s="4" t="s">
        <v>10</v>
      </c>
      <c r="OO12186" s="4" t="s">
        <v>9</v>
      </c>
      <c r="OP12186" s="4" t="s">
        <v>6</v>
      </c>
      <c r="OQ12186" s="4" t="s">
        <v>8</v>
      </c>
      <c r="OR12186" s="4" t="s">
        <v>10</v>
      </c>
      <c r="OS12186" s="4" t="s">
        <v>10</v>
      </c>
      <c r="OT12186" s="4" t="s">
        <v>9</v>
      </c>
      <c r="OU12186" s="4" t="s">
        <v>6</v>
      </c>
      <c r="OV12186" s="4" t="s">
        <v>8</v>
      </c>
      <c r="OW12186" s="4" t="s">
        <v>10</v>
      </c>
      <c r="OX12186" s="4" t="s">
        <v>10</v>
      </c>
      <c r="OY12186" s="4" t="s">
        <v>9</v>
      </c>
      <c r="OZ12186" s="4" t="s">
        <v>6</v>
      </c>
      <c r="PA12186" s="4" t="s">
        <v>8</v>
      </c>
      <c r="PB12186" s="4" t="s">
        <v>10</v>
      </c>
      <c r="PC12186" s="4" t="s">
        <v>10</v>
      </c>
      <c r="PD12186" s="4" t="s">
        <v>9</v>
      </c>
      <c r="PE12186" s="4" t="s">
        <v>6</v>
      </c>
      <c r="PF12186" s="4" t="s">
        <v>8</v>
      </c>
      <c r="PG12186" s="4" t="s">
        <v>10</v>
      </c>
      <c r="PH12186" s="4" t="s">
        <v>10</v>
      </c>
      <c r="PI12186" s="4" t="s">
        <v>9</v>
      </c>
      <c r="PJ12186" s="4" t="s">
        <v>6</v>
      </c>
      <c r="PK12186" s="4" t="s">
        <v>8</v>
      </c>
      <c r="PL12186" s="4" t="s">
        <v>10</v>
      </c>
      <c r="PM12186" s="4" t="s">
        <v>10</v>
      </c>
      <c r="PN12186" s="4" t="s">
        <v>9</v>
      </c>
      <c r="PO12186" s="4" t="s">
        <v>6</v>
      </c>
      <c r="PP12186" s="4" t="s">
        <v>8</v>
      </c>
      <c r="PQ12186" s="4" t="s">
        <v>10</v>
      </c>
      <c r="PR12186" s="4" t="s">
        <v>10</v>
      </c>
      <c r="PS12186" s="4" t="s">
        <v>9</v>
      </c>
      <c r="PT12186" s="4" t="s">
        <v>6</v>
      </c>
      <c r="PU12186" s="4" t="s">
        <v>8</v>
      </c>
      <c r="PV12186" s="4" t="s">
        <v>10</v>
      </c>
      <c r="PW12186" s="4" t="s">
        <v>10</v>
      </c>
      <c r="PX12186" s="4" t="s">
        <v>9</v>
      </c>
      <c r="PY12186" s="4" t="s">
        <v>6</v>
      </c>
      <c r="PZ12186" s="4" t="s">
        <v>8</v>
      </c>
      <c r="QA12186" s="4" t="s">
        <v>10</v>
      </c>
      <c r="QB12186" s="4" t="s">
        <v>10</v>
      </c>
      <c r="QC12186" s="4" t="s">
        <v>9</v>
      </c>
      <c r="QD12186" s="4" t="s">
        <v>6</v>
      </c>
      <c r="QE12186" s="4" t="s">
        <v>8</v>
      </c>
      <c r="QF12186" s="4" t="s">
        <v>10</v>
      </c>
      <c r="QG12186" s="4" t="s">
        <v>10</v>
      </c>
      <c r="QH12186" s="4" t="s">
        <v>9</v>
      </c>
      <c r="QI12186" s="4" t="s">
        <v>6</v>
      </c>
      <c r="QJ12186" s="4" t="s">
        <v>8</v>
      </c>
      <c r="QK12186" s="4" t="s">
        <v>10</v>
      </c>
      <c r="QL12186" s="4" t="s">
        <v>10</v>
      </c>
      <c r="QM12186" s="4" t="s">
        <v>9</v>
      </c>
      <c r="QN12186" s="4" t="s">
        <v>6</v>
      </c>
      <c r="QO12186" s="4" t="s">
        <v>8</v>
      </c>
      <c r="QP12186" s="4" t="s">
        <v>10</v>
      </c>
      <c r="QQ12186" s="4" t="s">
        <v>10</v>
      </c>
      <c r="QR12186" s="4" t="s">
        <v>9</v>
      </c>
      <c r="QS12186" s="4" t="s">
        <v>6</v>
      </c>
      <c r="QT12186" s="4" t="s">
        <v>8</v>
      </c>
      <c r="QU12186" s="4" t="s">
        <v>10</v>
      </c>
      <c r="QV12186" s="4" t="s">
        <v>10</v>
      </c>
      <c r="QW12186" s="4" t="s">
        <v>9</v>
      </c>
      <c r="QX12186" s="4" t="s">
        <v>6</v>
      </c>
      <c r="QY12186" s="4" t="s">
        <v>8</v>
      </c>
      <c r="QZ12186" s="4" t="s">
        <v>10</v>
      </c>
      <c r="RA12186" s="4" t="s">
        <v>10</v>
      </c>
      <c r="RB12186" s="4" t="s">
        <v>9</v>
      </c>
      <c r="RC12186" s="4" t="s">
        <v>6</v>
      </c>
      <c r="RD12186" s="4" t="s">
        <v>8</v>
      </c>
      <c r="RE12186" s="4" t="s">
        <v>10</v>
      </c>
      <c r="RF12186" s="4" t="s">
        <v>10</v>
      </c>
      <c r="RG12186" s="4" t="s">
        <v>9</v>
      </c>
      <c r="RH12186" s="4" t="s">
        <v>6</v>
      </c>
      <c r="RI12186" s="4" t="s">
        <v>8</v>
      </c>
      <c r="RJ12186" s="4" t="s">
        <v>10</v>
      </c>
      <c r="RK12186" s="4" t="s">
        <v>10</v>
      </c>
      <c r="RL12186" s="4" t="s">
        <v>9</v>
      </c>
      <c r="RM12186" s="4" t="s">
        <v>6</v>
      </c>
      <c r="RN12186" s="4" t="s">
        <v>8</v>
      </c>
      <c r="RO12186" s="4" t="s">
        <v>10</v>
      </c>
      <c r="RP12186" s="4" t="s">
        <v>10</v>
      </c>
      <c r="RQ12186" s="4" t="s">
        <v>9</v>
      </c>
      <c r="RR12186" s="4" t="s">
        <v>6</v>
      </c>
      <c r="RS12186" s="4" t="s">
        <v>8</v>
      </c>
      <c r="RT12186" s="4" t="s">
        <v>10</v>
      </c>
      <c r="RU12186" s="4" t="s">
        <v>10</v>
      </c>
      <c r="RV12186" s="4" t="s">
        <v>9</v>
      </c>
      <c r="RW12186" s="4" t="s">
        <v>6</v>
      </c>
      <c r="RX12186" s="4" t="s">
        <v>8</v>
      </c>
      <c r="RY12186" s="4" t="s">
        <v>10</v>
      </c>
      <c r="RZ12186" s="4" t="s">
        <v>10</v>
      </c>
      <c r="SA12186" s="4" t="s">
        <v>9</v>
      </c>
      <c r="SB12186" s="4" t="s">
        <v>6</v>
      </c>
      <c r="SC12186" s="4" t="s">
        <v>8</v>
      </c>
      <c r="SD12186" s="4" t="s">
        <v>10</v>
      </c>
      <c r="SE12186" s="4" t="s">
        <v>10</v>
      </c>
      <c r="SF12186" s="4" t="s">
        <v>9</v>
      </c>
      <c r="SG12186" s="4" t="s">
        <v>6</v>
      </c>
      <c r="SH12186" s="4" t="s">
        <v>8</v>
      </c>
      <c r="SI12186" s="4" t="s">
        <v>10</v>
      </c>
      <c r="SJ12186" s="4" t="s">
        <v>10</v>
      </c>
      <c r="SK12186" s="4" t="s">
        <v>9</v>
      </c>
      <c r="SL12186" s="4" t="s">
        <v>6</v>
      </c>
      <c r="SM12186" s="4" t="s">
        <v>8</v>
      </c>
      <c r="SN12186" s="4" t="s">
        <v>10</v>
      </c>
      <c r="SO12186" s="4" t="s">
        <v>10</v>
      </c>
      <c r="SP12186" s="4" t="s">
        <v>9</v>
      </c>
      <c r="SQ12186" s="4" t="s">
        <v>6</v>
      </c>
      <c r="SR12186" s="4" t="s">
        <v>8</v>
      </c>
      <c r="SS12186" s="4" t="s">
        <v>10</v>
      </c>
      <c r="ST12186" s="4" t="s">
        <v>10</v>
      </c>
      <c r="SU12186" s="4" t="s">
        <v>9</v>
      </c>
      <c r="SV12186" s="4" t="s">
        <v>6</v>
      </c>
      <c r="SW12186" s="4" t="s">
        <v>8</v>
      </c>
      <c r="SX12186" s="4" t="s">
        <v>10</v>
      </c>
      <c r="SY12186" s="4" t="s">
        <v>10</v>
      </c>
      <c r="SZ12186" s="4" t="s">
        <v>9</v>
      </c>
      <c r="TA12186" s="4" t="s">
        <v>6</v>
      </c>
      <c r="TB12186" s="4" t="s">
        <v>8</v>
      </c>
      <c r="TC12186" s="4" t="s">
        <v>10</v>
      </c>
      <c r="TD12186" s="4" t="s">
        <v>10</v>
      </c>
      <c r="TE12186" s="4" t="s">
        <v>9</v>
      </c>
      <c r="TF12186" s="4" t="s">
        <v>6</v>
      </c>
      <c r="TG12186" s="4" t="s">
        <v>8</v>
      </c>
      <c r="TH12186" s="4" t="s">
        <v>10</v>
      </c>
      <c r="TI12186" s="4" t="s">
        <v>10</v>
      </c>
      <c r="TJ12186" s="4" t="s">
        <v>9</v>
      </c>
      <c r="TK12186" s="4" t="s">
        <v>6</v>
      </c>
      <c r="TL12186" s="4" t="s">
        <v>8</v>
      </c>
      <c r="TM12186" s="4" t="s">
        <v>10</v>
      </c>
      <c r="TN12186" s="4" t="s">
        <v>10</v>
      </c>
      <c r="TO12186" s="4" t="s">
        <v>9</v>
      </c>
      <c r="TP12186" s="4" t="s">
        <v>6</v>
      </c>
      <c r="TQ12186" s="4" t="s">
        <v>8</v>
      </c>
      <c r="TR12186" s="4" t="s">
        <v>10</v>
      </c>
      <c r="TS12186" s="4" t="s">
        <v>10</v>
      </c>
      <c r="TT12186" s="4" t="s">
        <v>9</v>
      </c>
      <c r="TU12186" s="4" t="s">
        <v>6</v>
      </c>
      <c r="TV12186" s="4" t="s">
        <v>8</v>
      </c>
      <c r="TW12186" s="4" t="s">
        <v>10</v>
      </c>
      <c r="TX12186" s="4" t="s">
        <v>10</v>
      </c>
      <c r="TY12186" s="4" t="s">
        <v>9</v>
      </c>
      <c r="TZ12186" s="4" t="s">
        <v>6</v>
      </c>
      <c r="UA12186" s="4" t="s">
        <v>8</v>
      </c>
      <c r="UB12186" s="4" t="s">
        <v>10</v>
      </c>
      <c r="UC12186" s="4" t="s">
        <v>10</v>
      </c>
      <c r="UD12186" s="4" t="s">
        <v>9</v>
      </c>
      <c r="UE12186" s="4" t="s">
        <v>6</v>
      </c>
      <c r="UF12186" s="4" t="s">
        <v>8</v>
      </c>
      <c r="UG12186" s="4" t="s">
        <v>10</v>
      </c>
      <c r="UH12186" s="4" t="s">
        <v>10</v>
      </c>
      <c r="UI12186" s="4" t="s">
        <v>9</v>
      </c>
      <c r="UJ12186" s="4" t="s">
        <v>6</v>
      </c>
      <c r="UK12186" s="4" t="s">
        <v>8</v>
      </c>
      <c r="UL12186" s="4" t="s">
        <v>10</v>
      </c>
      <c r="UM12186" s="4" t="s">
        <v>10</v>
      </c>
      <c r="UN12186" s="4" t="s">
        <v>9</v>
      </c>
      <c r="UO12186" s="4" t="s">
        <v>6</v>
      </c>
      <c r="UP12186" s="4" t="s">
        <v>8</v>
      </c>
      <c r="UQ12186" s="4" t="s">
        <v>10</v>
      </c>
      <c r="UR12186" s="4" t="s">
        <v>10</v>
      </c>
      <c r="US12186" s="4" t="s">
        <v>9</v>
      </c>
      <c r="UT12186" s="4" t="s">
        <v>6</v>
      </c>
      <c r="UU12186" s="4" t="s">
        <v>8</v>
      </c>
      <c r="UV12186" s="4" t="s">
        <v>10</v>
      </c>
      <c r="UW12186" s="4" t="s">
        <v>10</v>
      </c>
      <c r="UX12186" s="4" t="s">
        <v>9</v>
      </c>
      <c r="UY12186" s="4" t="s">
        <v>6</v>
      </c>
      <c r="UZ12186" s="4" t="s">
        <v>8</v>
      </c>
      <c r="VA12186" s="4" t="s">
        <v>10</v>
      </c>
      <c r="VB12186" s="4" t="s">
        <v>10</v>
      </c>
      <c r="VC12186" s="4" t="s">
        <v>9</v>
      </c>
      <c r="VD12186" s="4" t="s">
        <v>6</v>
      </c>
      <c r="VE12186" s="4" t="s">
        <v>8</v>
      </c>
      <c r="VF12186" s="4" t="s">
        <v>10</v>
      </c>
      <c r="VG12186" s="4" t="s">
        <v>10</v>
      </c>
      <c r="VH12186" s="4" t="s">
        <v>9</v>
      </c>
      <c r="VI12186" s="4" t="s">
        <v>6</v>
      </c>
      <c r="VJ12186" s="4" t="s">
        <v>8</v>
      </c>
    </row>
    <row r="12187" spans="1:32">
      <c r="A12187" t="n">
        <v>94496</v>
      </c>
      <c r="B12187" s="96" t="n">
        <v>257</v>
      </c>
      <c r="C12187" s="7" t="n">
        <v>3</v>
      </c>
      <c r="D12187" s="7" t="n">
        <v>65533</v>
      </c>
      <c r="E12187" s="7" t="n">
        <v>0</v>
      </c>
      <c r="F12187" s="7" t="s">
        <v>103</v>
      </c>
      <c r="G12187" s="7" t="n">
        <f t="normal" ca="1">32-LENB(INDIRECT(ADDRESS(12187,6)))</f>
        <v>0</v>
      </c>
      <c r="H12187" s="7" t="n">
        <v>3</v>
      </c>
      <c r="I12187" s="7" t="n">
        <v>65533</v>
      </c>
      <c r="J12187" s="7" t="n">
        <v>0</v>
      </c>
      <c r="K12187" s="7" t="s">
        <v>104</v>
      </c>
      <c r="L12187" s="7" t="n">
        <f t="normal" ca="1">32-LENB(INDIRECT(ADDRESS(12187,11)))</f>
        <v>0</v>
      </c>
      <c r="M12187" s="7" t="n">
        <v>3</v>
      </c>
      <c r="N12187" s="7" t="n">
        <v>65533</v>
      </c>
      <c r="O12187" s="7" t="n">
        <v>0</v>
      </c>
      <c r="P12187" s="7" t="s">
        <v>105</v>
      </c>
      <c r="Q12187" s="7" t="n">
        <f t="normal" ca="1">32-LENB(INDIRECT(ADDRESS(12187,16)))</f>
        <v>0</v>
      </c>
      <c r="R12187" s="7" t="n">
        <v>7</v>
      </c>
      <c r="S12187" s="7" t="n">
        <v>65533</v>
      </c>
      <c r="T12187" s="7" t="n">
        <v>61079</v>
      </c>
      <c r="U12187" s="7" t="s">
        <v>13</v>
      </c>
      <c r="V12187" s="7" t="n">
        <f t="normal" ca="1">32-LENB(INDIRECT(ADDRESS(12187,21)))</f>
        <v>0</v>
      </c>
      <c r="W12187" s="7" t="n">
        <v>7</v>
      </c>
      <c r="X12187" s="7" t="n">
        <v>65533</v>
      </c>
      <c r="Y12187" s="7" t="n">
        <v>61080</v>
      </c>
      <c r="Z12187" s="7" t="s">
        <v>13</v>
      </c>
      <c r="AA12187" s="7" t="n">
        <f t="normal" ca="1">32-LENB(INDIRECT(ADDRESS(12187,26)))</f>
        <v>0</v>
      </c>
      <c r="AB12187" s="7" t="n">
        <v>7</v>
      </c>
      <c r="AC12187" s="7" t="n">
        <v>65533</v>
      </c>
      <c r="AD12187" s="7" t="n">
        <v>61081</v>
      </c>
      <c r="AE12187" s="7" t="s">
        <v>13</v>
      </c>
      <c r="AF12187" s="7" t="n">
        <f t="normal" ca="1">32-LENB(INDIRECT(ADDRESS(12187,31)))</f>
        <v>0</v>
      </c>
      <c r="AG12187" s="7" t="n">
        <v>8</v>
      </c>
      <c r="AH12187" s="7" t="n">
        <v>65533</v>
      </c>
      <c r="AI12187" s="7" t="n">
        <v>0</v>
      </c>
      <c r="AJ12187" s="7" t="s">
        <v>142</v>
      </c>
      <c r="AK12187" s="7" t="n">
        <f t="normal" ca="1">32-LENB(INDIRECT(ADDRESS(12187,36)))</f>
        <v>0</v>
      </c>
      <c r="AL12187" s="7" t="n">
        <v>7</v>
      </c>
      <c r="AM12187" s="7" t="n">
        <v>65533</v>
      </c>
      <c r="AN12187" s="7" t="n">
        <v>61082</v>
      </c>
      <c r="AO12187" s="7" t="s">
        <v>13</v>
      </c>
      <c r="AP12187" s="7" t="n">
        <f t="normal" ca="1">32-LENB(INDIRECT(ADDRESS(12187,41)))</f>
        <v>0</v>
      </c>
      <c r="AQ12187" s="7" t="n">
        <v>7</v>
      </c>
      <c r="AR12187" s="7" t="n">
        <v>65533</v>
      </c>
      <c r="AS12187" s="7" t="n">
        <v>61083</v>
      </c>
      <c r="AT12187" s="7" t="s">
        <v>13</v>
      </c>
      <c r="AU12187" s="7" t="n">
        <f t="normal" ca="1">32-LENB(INDIRECT(ADDRESS(12187,46)))</f>
        <v>0</v>
      </c>
      <c r="AV12187" s="7" t="n">
        <v>7</v>
      </c>
      <c r="AW12187" s="7" t="n">
        <v>65533</v>
      </c>
      <c r="AX12187" s="7" t="n">
        <v>61084</v>
      </c>
      <c r="AY12187" s="7" t="s">
        <v>13</v>
      </c>
      <c r="AZ12187" s="7" t="n">
        <f t="normal" ca="1">32-LENB(INDIRECT(ADDRESS(12187,51)))</f>
        <v>0</v>
      </c>
      <c r="BA12187" s="7" t="n">
        <v>7</v>
      </c>
      <c r="BB12187" s="7" t="n">
        <v>65533</v>
      </c>
      <c r="BC12187" s="7" t="n">
        <v>61085</v>
      </c>
      <c r="BD12187" s="7" t="s">
        <v>13</v>
      </c>
      <c r="BE12187" s="7" t="n">
        <f t="normal" ca="1">32-LENB(INDIRECT(ADDRESS(12187,56)))</f>
        <v>0</v>
      </c>
      <c r="BF12187" s="7" t="n">
        <v>7</v>
      </c>
      <c r="BG12187" s="7" t="n">
        <v>65533</v>
      </c>
      <c r="BH12187" s="7" t="n">
        <v>61086</v>
      </c>
      <c r="BI12187" s="7" t="s">
        <v>13</v>
      </c>
      <c r="BJ12187" s="7" t="n">
        <f t="normal" ca="1">32-LENB(INDIRECT(ADDRESS(12187,61)))</f>
        <v>0</v>
      </c>
      <c r="BK12187" s="7" t="n">
        <v>7</v>
      </c>
      <c r="BL12187" s="7" t="n">
        <v>65533</v>
      </c>
      <c r="BM12187" s="7" t="n">
        <v>61087</v>
      </c>
      <c r="BN12187" s="7" t="s">
        <v>13</v>
      </c>
      <c r="BO12187" s="7" t="n">
        <f t="normal" ca="1">32-LENB(INDIRECT(ADDRESS(12187,66)))</f>
        <v>0</v>
      </c>
      <c r="BP12187" s="7" t="n">
        <v>7</v>
      </c>
      <c r="BQ12187" s="7" t="n">
        <v>65533</v>
      </c>
      <c r="BR12187" s="7" t="n">
        <v>61088</v>
      </c>
      <c r="BS12187" s="7" t="s">
        <v>13</v>
      </c>
      <c r="BT12187" s="7" t="n">
        <f t="normal" ca="1">32-LENB(INDIRECT(ADDRESS(12187,71)))</f>
        <v>0</v>
      </c>
      <c r="BU12187" s="7" t="n">
        <v>7</v>
      </c>
      <c r="BV12187" s="7" t="n">
        <v>65533</v>
      </c>
      <c r="BW12187" s="7" t="n">
        <v>61089</v>
      </c>
      <c r="BX12187" s="7" t="s">
        <v>13</v>
      </c>
      <c r="BY12187" s="7" t="n">
        <f t="normal" ca="1">32-LENB(INDIRECT(ADDRESS(12187,76)))</f>
        <v>0</v>
      </c>
      <c r="BZ12187" s="7" t="n">
        <v>7</v>
      </c>
      <c r="CA12187" s="7" t="n">
        <v>65533</v>
      </c>
      <c r="CB12187" s="7" t="n">
        <v>61090</v>
      </c>
      <c r="CC12187" s="7" t="s">
        <v>13</v>
      </c>
      <c r="CD12187" s="7" t="n">
        <f t="normal" ca="1">32-LENB(INDIRECT(ADDRESS(12187,81)))</f>
        <v>0</v>
      </c>
      <c r="CE12187" s="7" t="n">
        <v>7</v>
      </c>
      <c r="CF12187" s="7" t="n">
        <v>65533</v>
      </c>
      <c r="CG12187" s="7" t="n">
        <v>61091</v>
      </c>
      <c r="CH12187" s="7" t="s">
        <v>13</v>
      </c>
      <c r="CI12187" s="7" t="n">
        <f t="normal" ca="1">32-LENB(INDIRECT(ADDRESS(12187,86)))</f>
        <v>0</v>
      </c>
      <c r="CJ12187" s="7" t="n">
        <v>7</v>
      </c>
      <c r="CK12187" s="7" t="n">
        <v>65533</v>
      </c>
      <c r="CL12187" s="7" t="n">
        <v>61092</v>
      </c>
      <c r="CM12187" s="7" t="s">
        <v>13</v>
      </c>
      <c r="CN12187" s="7" t="n">
        <f t="normal" ca="1">32-LENB(INDIRECT(ADDRESS(12187,91)))</f>
        <v>0</v>
      </c>
      <c r="CO12187" s="7" t="n">
        <v>7</v>
      </c>
      <c r="CP12187" s="7" t="n">
        <v>65533</v>
      </c>
      <c r="CQ12187" s="7" t="n">
        <v>61093</v>
      </c>
      <c r="CR12187" s="7" t="s">
        <v>13</v>
      </c>
      <c r="CS12187" s="7" t="n">
        <f t="normal" ca="1">32-LENB(INDIRECT(ADDRESS(12187,96)))</f>
        <v>0</v>
      </c>
      <c r="CT12187" s="7" t="n">
        <v>7</v>
      </c>
      <c r="CU12187" s="7" t="n">
        <v>65533</v>
      </c>
      <c r="CV12187" s="7" t="n">
        <v>61094</v>
      </c>
      <c r="CW12187" s="7" t="s">
        <v>13</v>
      </c>
      <c r="CX12187" s="7" t="n">
        <f t="normal" ca="1">32-LENB(INDIRECT(ADDRESS(12187,101)))</f>
        <v>0</v>
      </c>
      <c r="CY12187" s="7" t="n">
        <v>7</v>
      </c>
      <c r="CZ12187" s="7" t="n">
        <v>65533</v>
      </c>
      <c r="DA12187" s="7" t="n">
        <v>61095</v>
      </c>
      <c r="DB12187" s="7" t="s">
        <v>13</v>
      </c>
      <c r="DC12187" s="7" t="n">
        <f t="normal" ca="1">32-LENB(INDIRECT(ADDRESS(12187,106)))</f>
        <v>0</v>
      </c>
      <c r="DD12187" s="7" t="n">
        <v>7</v>
      </c>
      <c r="DE12187" s="7" t="n">
        <v>65533</v>
      </c>
      <c r="DF12187" s="7" t="n">
        <v>61096</v>
      </c>
      <c r="DG12187" s="7" t="s">
        <v>13</v>
      </c>
      <c r="DH12187" s="7" t="n">
        <f t="normal" ca="1">32-LENB(INDIRECT(ADDRESS(12187,111)))</f>
        <v>0</v>
      </c>
      <c r="DI12187" s="7" t="n">
        <v>7</v>
      </c>
      <c r="DJ12187" s="7" t="n">
        <v>65533</v>
      </c>
      <c r="DK12187" s="7" t="n">
        <v>61097</v>
      </c>
      <c r="DL12187" s="7" t="s">
        <v>13</v>
      </c>
      <c r="DM12187" s="7" t="n">
        <f t="normal" ca="1">32-LENB(INDIRECT(ADDRESS(12187,116)))</f>
        <v>0</v>
      </c>
      <c r="DN12187" s="7" t="n">
        <v>7</v>
      </c>
      <c r="DO12187" s="7" t="n">
        <v>65533</v>
      </c>
      <c r="DP12187" s="7" t="n">
        <v>61098</v>
      </c>
      <c r="DQ12187" s="7" t="s">
        <v>13</v>
      </c>
      <c r="DR12187" s="7" t="n">
        <f t="normal" ca="1">32-LENB(INDIRECT(ADDRESS(12187,121)))</f>
        <v>0</v>
      </c>
      <c r="DS12187" s="7" t="n">
        <v>7</v>
      </c>
      <c r="DT12187" s="7" t="n">
        <v>65533</v>
      </c>
      <c r="DU12187" s="7" t="n">
        <v>61099</v>
      </c>
      <c r="DV12187" s="7" t="s">
        <v>13</v>
      </c>
      <c r="DW12187" s="7" t="n">
        <f t="normal" ca="1">32-LENB(INDIRECT(ADDRESS(12187,126)))</f>
        <v>0</v>
      </c>
      <c r="DX12187" s="7" t="n">
        <v>7</v>
      </c>
      <c r="DY12187" s="7" t="n">
        <v>65533</v>
      </c>
      <c r="DZ12187" s="7" t="n">
        <v>61100</v>
      </c>
      <c r="EA12187" s="7" t="s">
        <v>13</v>
      </c>
      <c r="EB12187" s="7" t="n">
        <f t="normal" ca="1">32-LENB(INDIRECT(ADDRESS(12187,131)))</f>
        <v>0</v>
      </c>
      <c r="EC12187" s="7" t="n">
        <v>7</v>
      </c>
      <c r="ED12187" s="7" t="n">
        <v>65533</v>
      </c>
      <c r="EE12187" s="7" t="n">
        <v>61101</v>
      </c>
      <c r="EF12187" s="7" t="s">
        <v>13</v>
      </c>
      <c r="EG12187" s="7" t="n">
        <f t="normal" ca="1">32-LENB(INDIRECT(ADDRESS(12187,136)))</f>
        <v>0</v>
      </c>
      <c r="EH12187" s="7" t="n">
        <v>7</v>
      </c>
      <c r="EI12187" s="7" t="n">
        <v>65533</v>
      </c>
      <c r="EJ12187" s="7" t="n">
        <v>61102</v>
      </c>
      <c r="EK12187" s="7" t="s">
        <v>13</v>
      </c>
      <c r="EL12187" s="7" t="n">
        <f t="normal" ca="1">32-LENB(INDIRECT(ADDRESS(12187,141)))</f>
        <v>0</v>
      </c>
      <c r="EM12187" s="7" t="n">
        <v>7</v>
      </c>
      <c r="EN12187" s="7" t="n">
        <v>65533</v>
      </c>
      <c r="EO12187" s="7" t="n">
        <v>61103</v>
      </c>
      <c r="EP12187" s="7" t="s">
        <v>13</v>
      </c>
      <c r="EQ12187" s="7" t="n">
        <f t="normal" ca="1">32-LENB(INDIRECT(ADDRESS(12187,146)))</f>
        <v>0</v>
      </c>
      <c r="ER12187" s="7" t="n">
        <v>7</v>
      </c>
      <c r="ES12187" s="7" t="n">
        <v>65533</v>
      </c>
      <c r="ET12187" s="7" t="n">
        <v>61104</v>
      </c>
      <c r="EU12187" s="7" t="s">
        <v>13</v>
      </c>
      <c r="EV12187" s="7" t="n">
        <f t="normal" ca="1">32-LENB(INDIRECT(ADDRESS(12187,151)))</f>
        <v>0</v>
      </c>
      <c r="EW12187" s="7" t="n">
        <v>7</v>
      </c>
      <c r="EX12187" s="7" t="n">
        <v>65533</v>
      </c>
      <c r="EY12187" s="7" t="n">
        <v>61105</v>
      </c>
      <c r="EZ12187" s="7" t="s">
        <v>13</v>
      </c>
      <c r="FA12187" s="7" t="n">
        <f t="normal" ca="1">32-LENB(INDIRECT(ADDRESS(12187,156)))</f>
        <v>0</v>
      </c>
      <c r="FB12187" s="7" t="n">
        <v>7</v>
      </c>
      <c r="FC12187" s="7" t="n">
        <v>65533</v>
      </c>
      <c r="FD12187" s="7" t="n">
        <v>61106</v>
      </c>
      <c r="FE12187" s="7" t="s">
        <v>13</v>
      </c>
      <c r="FF12187" s="7" t="n">
        <f t="normal" ca="1">32-LENB(INDIRECT(ADDRESS(12187,161)))</f>
        <v>0</v>
      </c>
      <c r="FG12187" s="7" t="n">
        <v>9</v>
      </c>
      <c r="FH12187" s="7" t="n">
        <v>4</v>
      </c>
      <c r="FI12187" s="7" t="n">
        <v>0</v>
      </c>
      <c r="FJ12187" s="7" t="s">
        <v>190</v>
      </c>
      <c r="FK12187" s="7" t="n">
        <f t="normal" ca="1">32-LENB(INDIRECT(ADDRESS(12187,166)))</f>
        <v>0</v>
      </c>
      <c r="FL12187" s="7" t="n">
        <v>4</v>
      </c>
      <c r="FM12187" s="7" t="n">
        <v>65533</v>
      </c>
      <c r="FN12187" s="7" t="n">
        <v>4317</v>
      </c>
      <c r="FO12187" s="7" t="s">
        <v>13</v>
      </c>
      <c r="FP12187" s="7" t="n">
        <f t="normal" ca="1">32-LENB(INDIRECT(ADDRESS(12187,171)))</f>
        <v>0</v>
      </c>
      <c r="FQ12187" s="7" t="n">
        <v>7</v>
      </c>
      <c r="FR12187" s="7" t="n">
        <v>65533</v>
      </c>
      <c r="FS12187" s="7" t="n">
        <v>53959</v>
      </c>
      <c r="FT12187" s="7" t="s">
        <v>13</v>
      </c>
      <c r="FU12187" s="7" t="n">
        <f t="normal" ca="1">32-LENB(INDIRECT(ADDRESS(12187,176)))</f>
        <v>0</v>
      </c>
      <c r="FV12187" s="7" t="n">
        <v>7</v>
      </c>
      <c r="FW12187" s="7" t="n">
        <v>65533</v>
      </c>
      <c r="FX12187" s="7" t="n">
        <v>6338</v>
      </c>
      <c r="FY12187" s="7" t="s">
        <v>13</v>
      </c>
      <c r="FZ12187" s="7" t="n">
        <f t="normal" ca="1">32-LENB(INDIRECT(ADDRESS(12187,181)))</f>
        <v>0</v>
      </c>
      <c r="GA12187" s="7" t="n">
        <v>7</v>
      </c>
      <c r="GB12187" s="7" t="n">
        <v>65533</v>
      </c>
      <c r="GC12187" s="7" t="n">
        <v>4326</v>
      </c>
      <c r="GD12187" s="7" t="s">
        <v>13</v>
      </c>
      <c r="GE12187" s="7" t="n">
        <f t="normal" ca="1">32-LENB(INDIRECT(ADDRESS(12187,186)))</f>
        <v>0</v>
      </c>
      <c r="GF12187" s="7" t="n">
        <v>7</v>
      </c>
      <c r="GG12187" s="7" t="n">
        <v>65533</v>
      </c>
      <c r="GH12187" s="7" t="n">
        <v>7330</v>
      </c>
      <c r="GI12187" s="7" t="s">
        <v>13</v>
      </c>
      <c r="GJ12187" s="7" t="n">
        <f t="normal" ca="1">32-LENB(INDIRECT(ADDRESS(12187,191)))</f>
        <v>0</v>
      </c>
      <c r="GK12187" s="7" t="n">
        <v>4</v>
      </c>
      <c r="GL12187" s="7" t="n">
        <v>65533</v>
      </c>
      <c r="GM12187" s="7" t="n">
        <v>4023</v>
      </c>
      <c r="GN12187" s="7" t="s">
        <v>13</v>
      </c>
      <c r="GO12187" s="7" t="n">
        <f t="normal" ca="1">32-LENB(INDIRECT(ADDRESS(12187,196)))</f>
        <v>0</v>
      </c>
      <c r="GP12187" s="7" t="n">
        <v>4</v>
      </c>
      <c r="GQ12187" s="7" t="n">
        <v>65533</v>
      </c>
      <c r="GR12187" s="7" t="n">
        <v>4344</v>
      </c>
      <c r="GS12187" s="7" t="s">
        <v>13</v>
      </c>
      <c r="GT12187" s="7" t="n">
        <f t="normal" ca="1">32-LENB(INDIRECT(ADDRESS(12187,201)))</f>
        <v>0</v>
      </c>
      <c r="GU12187" s="7" t="n">
        <v>4</v>
      </c>
      <c r="GV12187" s="7" t="n">
        <v>65533</v>
      </c>
      <c r="GW12187" s="7" t="n">
        <v>2003</v>
      </c>
      <c r="GX12187" s="7" t="s">
        <v>13</v>
      </c>
      <c r="GY12187" s="7" t="n">
        <f t="normal" ca="1">32-LENB(INDIRECT(ADDRESS(12187,206)))</f>
        <v>0</v>
      </c>
      <c r="GZ12187" s="7" t="n">
        <v>4</v>
      </c>
      <c r="HA12187" s="7" t="n">
        <v>65533</v>
      </c>
      <c r="HB12187" s="7" t="n">
        <v>4320</v>
      </c>
      <c r="HC12187" s="7" t="s">
        <v>13</v>
      </c>
      <c r="HD12187" s="7" t="n">
        <f t="normal" ca="1">32-LENB(INDIRECT(ADDRESS(12187,211)))</f>
        <v>0</v>
      </c>
      <c r="HE12187" s="7" t="n">
        <v>4</v>
      </c>
      <c r="HF12187" s="7" t="n">
        <v>65533</v>
      </c>
      <c r="HG12187" s="7" t="n">
        <v>4283</v>
      </c>
      <c r="HH12187" s="7" t="s">
        <v>13</v>
      </c>
      <c r="HI12187" s="7" t="n">
        <f t="normal" ca="1">32-LENB(INDIRECT(ADDRESS(12187,216)))</f>
        <v>0</v>
      </c>
      <c r="HJ12187" s="7" t="n">
        <v>4</v>
      </c>
      <c r="HK12187" s="7" t="n">
        <v>65533</v>
      </c>
      <c r="HL12187" s="7" t="n">
        <v>4219</v>
      </c>
      <c r="HM12187" s="7" t="s">
        <v>13</v>
      </c>
      <c r="HN12187" s="7" t="n">
        <f t="normal" ca="1">32-LENB(INDIRECT(ADDRESS(12187,221)))</f>
        <v>0</v>
      </c>
      <c r="HO12187" s="7" t="n">
        <v>7</v>
      </c>
      <c r="HP12187" s="7" t="n">
        <v>65533</v>
      </c>
      <c r="HQ12187" s="7" t="n">
        <v>7331</v>
      </c>
      <c r="HR12187" s="7" t="s">
        <v>13</v>
      </c>
      <c r="HS12187" s="7" t="n">
        <f t="normal" ca="1">32-LENB(INDIRECT(ADDRESS(12187,226)))</f>
        <v>0</v>
      </c>
      <c r="HT12187" s="7" t="n">
        <v>7</v>
      </c>
      <c r="HU12187" s="7" t="n">
        <v>65533</v>
      </c>
      <c r="HV12187" s="7" t="n">
        <v>52510</v>
      </c>
      <c r="HW12187" s="7" t="s">
        <v>13</v>
      </c>
      <c r="HX12187" s="7" t="n">
        <f t="normal" ca="1">32-LENB(INDIRECT(ADDRESS(12187,231)))</f>
        <v>0</v>
      </c>
      <c r="HY12187" s="7" t="n">
        <v>7</v>
      </c>
      <c r="HZ12187" s="7" t="n">
        <v>65533</v>
      </c>
      <c r="IA12187" s="7" t="n">
        <v>14339</v>
      </c>
      <c r="IB12187" s="7" t="s">
        <v>13</v>
      </c>
      <c r="IC12187" s="7" t="n">
        <f t="normal" ca="1">32-LENB(INDIRECT(ADDRESS(12187,236)))</f>
        <v>0</v>
      </c>
      <c r="ID12187" s="7" t="n">
        <v>7</v>
      </c>
      <c r="IE12187" s="7" t="n">
        <v>65533</v>
      </c>
      <c r="IF12187" s="7" t="n">
        <v>4327</v>
      </c>
      <c r="IG12187" s="7" t="s">
        <v>13</v>
      </c>
      <c r="IH12187" s="7" t="n">
        <f t="normal" ca="1">32-LENB(INDIRECT(ADDRESS(12187,241)))</f>
        <v>0</v>
      </c>
      <c r="II12187" s="7" t="n">
        <v>7</v>
      </c>
      <c r="IJ12187" s="7" t="n">
        <v>65533</v>
      </c>
      <c r="IK12187" s="7" t="n">
        <v>4328</v>
      </c>
      <c r="IL12187" s="7" t="s">
        <v>13</v>
      </c>
      <c r="IM12187" s="7" t="n">
        <f t="normal" ca="1">32-LENB(INDIRECT(ADDRESS(12187,246)))</f>
        <v>0</v>
      </c>
      <c r="IN12187" s="7" t="n">
        <v>7</v>
      </c>
      <c r="IO12187" s="7" t="n">
        <v>65533</v>
      </c>
      <c r="IP12187" s="7" t="n">
        <v>27301</v>
      </c>
      <c r="IQ12187" s="7" t="s">
        <v>13</v>
      </c>
      <c r="IR12187" s="7" t="n">
        <f t="normal" ca="1">32-LENB(INDIRECT(ADDRESS(12187,251)))</f>
        <v>0</v>
      </c>
      <c r="IS12187" s="7" t="n">
        <v>7</v>
      </c>
      <c r="IT12187" s="7" t="n">
        <v>65533</v>
      </c>
      <c r="IU12187" s="7" t="n">
        <v>34301</v>
      </c>
      <c r="IV12187" s="7" t="s">
        <v>13</v>
      </c>
      <c r="IW12187" s="7" t="n">
        <f t="normal" ca="1">32-LENB(INDIRECT(ADDRESS(12187,256)))</f>
        <v>0</v>
      </c>
      <c r="IX12187" s="7" t="n">
        <v>7</v>
      </c>
      <c r="IY12187" s="7" t="n">
        <v>65533</v>
      </c>
      <c r="IZ12187" s="7" t="n">
        <v>7332</v>
      </c>
      <c r="JA12187" s="7" t="s">
        <v>13</v>
      </c>
      <c r="JB12187" s="7" t="n">
        <f t="normal" ca="1">32-LENB(INDIRECT(ADDRESS(12187,261)))</f>
        <v>0</v>
      </c>
      <c r="JC12187" s="7" t="n">
        <v>7</v>
      </c>
      <c r="JD12187" s="7" t="n">
        <v>65533</v>
      </c>
      <c r="JE12187" s="7" t="n">
        <v>52511</v>
      </c>
      <c r="JF12187" s="7" t="s">
        <v>13</v>
      </c>
      <c r="JG12187" s="7" t="n">
        <f t="normal" ca="1">32-LENB(INDIRECT(ADDRESS(12187,266)))</f>
        <v>0</v>
      </c>
      <c r="JH12187" s="7" t="n">
        <v>7</v>
      </c>
      <c r="JI12187" s="7" t="n">
        <v>65533</v>
      </c>
      <c r="JJ12187" s="7" t="n">
        <v>4329</v>
      </c>
      <c r="JK12187" s="7" t="s">
        <v>13</v>
      </c>
      <c r="JL12187" s="7" t="n">
        <f t="normal" ca="1">32-LENB(INDIRECT(ADDRESS(12187,271)))</f>
        <v>0</v>
      </c>
      <c r="JM12187" s="7" t="n">
        <v>4</v>
      </c>
      <c r="JN12187" s="7" t="n">
        <v>65533</v>
      </c>
      <c r="JO12187" s="7" t="n">
        <v>4344</v>
      </c>
      <c r="JP12187" s="7" t="s">
        <v>13</v>
      </c>
      <c r="JQ12187" s="7" t="n">
        <f t="normal" ca="1">32-LENB(INDIRECT(ADDRESS(12187,276)))</f>
        <v>0</v>
      </c>
      <c r="JR12187" s="7" t="n">
        <v>4</v>
      </c>
      <c r="JS12187" s="7" t="n">
        <v>65533</v>
      </c>
      <c r="JT12187" s="7" t="n">
        <v>4014</v>
      </c>
      <c r="JU12187" s="7" t="s">
        <v>13</v>
      </c>
      <c r="JV12187" s="7" t="n">
        <f t="normal" ca="1">32-LENB(INDIRECT(ADDRESS(12187,281)))</f>
        <v>0</v>
      </c>
      <c r="JW12187" s="7" t="n">
        <v>4</v>
      </c>
      <c r="JX12187" s="7" t="n">
        <v>65533</v>
      </c>
      <c r="JY12187" s="7" t="n">
        <v>4014</v>
      </c>
      <c r="JZ12187" s="7" t="s">
        <v>13</v>
      </c>
      <c r="KA12187" s="7" t="n">
        <f t="normal" ca="1">32-LENB(INDIRECT(ADDRESS(12187,286)))</f>
        <v>0</v>
      </c>
      <c r="KB12187" s="7" t="n">
        <v>4</v>
      </c>
      <c r="KC12187" s="7" t="n">
        <v>65533</v>
      </c>
      <c r="KD12187" s="7" t="n">
        <v>2000</v>
      </c>
      <c r="KE12187" s="7" t="s">
        <v>13</v>
      </c>
      <c r="KF12187" s="7" t="n">
        <f t="normal" ca="1">32-LENB(INDIRECT(ADDRESS(12187,291)))</f>
        <v>0</v>
      </c>
      <c r="KG12187" s="7" t="n">
        <v>4</v>
      </c>
      <c r="KH12187" s="7" t="n">
        <v>65533</v>
      </c>
      <c r="KI12187" s="7" t="n">
        <v>2000</v>
      </c>
      <c r="KJ12187" s="7" t="s">
        <v>13</v>
      </c>
      <c r="KK12187" s="7" t="n">
        <f t="normal" ca="1">32-LENB(INDIRECT(ADDRESS(12187,296)))</f>
        <v>0</v>
      </c>
      <c r="KL12187" s="7" t="n">
        <v>7</v>
      </c>
      <c r="KM12187" s="7" t="n">
        <v>65533</v>
      </c>
      <c r="KN12187" s="7" t="n">
        <v>27302</v>
      </c>
      <c r="KO12187" s="7" t="s">
        <v>13</v>
      </c>
      <c r="KP12187" s="7" t="n">
        <f t="normal" ca="1">32-LENB(INDIRECT(ADDRESS(12187,301)))</f>
        <v>0</v>
      </c>
      <c r="KQ12187" s="7" t="n">
        <v>7</v>
      </c>
      <c r="KR12187" s="7" t="n">
        <v>65533</v>
      </c>
      <c r="KS12187" s="7" t="n">
        <v>27303</v>
      </c>
      <c r="KT12187" s="7" t="s">
        <v>13</v>
      </c>
      <c r="KU12187" s="7" t="n">
        <f t="normal" ca="1">32-LENB(INDIRECT(ADDRESS(12187,306)))</f>
        <v>0</v>
      </c>
      <c r="KV12187" s="7" t="n">
        <v>7</v>
      </c>
      <c r="KW12187" s="7" t="n">
        <v>65533</v>
      </c>
      <c r="KX12187" s="7" t="n">
        <v>27304</v>
      </c>
      <c r="KY12187" s="7" t="s">
        <v>13</v>
      </c>
      <c r="KZ12187" s="7" t="n">
        <f t="normal" ca="1">32-LENB(INDIRECT(ADDRESS(12187,311)))</f>
        <v>0</v>
      </c>
      <c r="LA12187" s="7" t="n">
        <v>7</v>
      </c>
      <c r="LB12187" s="7" t="n">
        <v>65533</v>
      </c>
      <c r="LC12187" s="7" t="n">
        <v>34302</v>
      </c>
      <c r="LD12187" s="7" t="s">
        <v>13</v>
      </c>
      <c r="LE12187" s="7" t="n">
        <f t="normal" ca="1">32-LENB(INDIRECT(ADDRESS(12187,316)))</f>
        <v>0</v>
      </c>
      <c r="LF12187" s="7" t="n">
        <v>7</v>
      </c>
      <c r="LG12187" s="7" t="n">
        <v>65533</v>
      </c>
      <c r="LH12187" s="7" t="n">
        <v>34303</v>
      </c>
      <c r="LI12187" s="7" t="s">
        <v>13</v>
      </c>
      <c r="LJ12187" s="7" t="n">
        <f t="normal" ca="1">32-LENB(INDIRECT(ADDRESS(12187,321)))</f>
        <v>0</v>
      </c>
      <c r="LK12187" s="7" t="n">
        <v>7</v>
      </c>
      <c r="LL12187" s="7" t="n">
        <v>65533</v>
      </c>
      <c r="LM12187" s="7" t="n">
        <v>14340</v>
      </c>
      <c r="LN12187" s="7" t="s">
        <v>13</v>
      </c>
      <c r="LO12187" s="7" t="n">
        <f t="normal" ca="1">32-LENB(INDIRECT(ADDRESS(12187,326)))</f>
        <v>0</v>
      </c>
      <c r="LP12187" s="7" t="n">
        <v>7</v>
      </c>
      <c r="LQ12187" s="7" t="n">
        <v>65533</v>
      </c>
      <c r="LR12187" s="7" t="n">
        <v>52512</v>
      </c>
      <c r="LS12187" s="7" t="s">
        <v>13</v>
      </c>
      <c r="LT12187" s="7" t="n">
        <f t="normal" ca="1">32-LENB(INDIRECT(ADDRESS(12187,331)))</f>
        <v>0</v>
      </c>
      <c r="LU12187" s="7" t="n">
        <v>7</v>
      </c>
      <c r="LV12187" s="7" t="n">
        <v>65533</v>
      </c>
      <c r="LW12187" s="7" t="n">
        <v>6339</v>
      </c>
      <c r="LX12187" s="7" t="s">
        <v>13</v>
      </c>
      <c r="LY12187" s="7" t="n">
        <f t="normal" ca="1">32-LENB(INDIRECT(ADDRESS(12187,336)))</f>
        <v>0</v>
      </c>
      <c r="LZ12187" s="7" t="n">
        <v>8</v>
      </c>
      <c r="MA12187" s="7" t="n">
        <v>65533</v>
      </c>
      <c r="MB12187" s="7" t="n">
        <v>0</v>
      </c>
      <c r="MC12187" s="7" t="s">
        <v>232</v>
      </c>
      <c r="MD12187" s="7" t="n">
        <f t="normal" ca="1">32-LENB(INDIRECT(ADDRESS(12187,341)))</f>
        <v>0</v>
      </c>
      <c r="ME12187" s="7" t="n">
        <v>8</v>
      </c>
      <c r="MF12187" s="7" t="n">
        <v>65533</v>
      </c>
      <c r="MG12187" s="7" t="n">
        <v>0</v>
      </c>
      <c r="MH12187" s="7" t="s">
        <v>234</v>
      </c>
      <c r="MI12187" s="7" t="n">
        <f t="normal" ca="1">32-LENB(INDIRECT(ADDRESS(12187,346)))</f>
        <v>0</v>
      </c>
      <c r="MJ12187" s="7" t="n">
        <v>7</v>
      </c>
      <c r="MK12187" s="7" t="n">
        <v>65533</v>
      </c>
      <c r="ML12187" s="7" t="n">
        <v>27305</v>
      </c>
      <c r="MM12187" s="7" t="s">
        <v>13</v>
      </c>
      <c r="MN12187" s="7" t="n">
        <f t="normal" ca="1">32-LENB(INDIRECT(ADDRESS(12187,351)))</f>
        <v>0</v>
      </c>
      <c r="MO12187" s="7" t="n">
        <v>7</v>
      </c>
      <c r="MP12187" s="7" t="n">
        <v>65533</v>
      </c>
      <c r="MQ12187" s="7" t="n">
        <v>27306</v>
      </c>
      <c r="MR12187" s="7" t="s">
        <v>13</v>
      </c>
      <c r="MS12187" s="7" t="n">
        <f t="normal" ca="1">32-LENB(INDIRECT(ADDRESS(12187,356)))</f>
        <v>0</v>
      </c>
      <c r="MT12187" s="7" t="n">
        <v>7</v>
      </c>
      <c r="MU12187" s="7" t="n">
        <v>65533</v>
      </c>
      <c r="MV12187" s="7" t="n">
        <v>27307</v>
      </c>
      <c r="MW12187" s="7" t="s">
        <v>13</v>
      </c>
      <c r="MX12187" s="7" t="n">
        <f t="normal" ca="1">32-LENB(INDIRECT(ADDRESS(12187,361)))</f>
        <v>0</v>
      </c>
      <c r="MY12187" s="7" t="n">
        <v>7</v>
      </c>
      <c r="MZ12187" s="7" t="n">
        <v>65533</v>
      </c>
      <c r="NA12187" s="7" t="n">
        <v>4330</v>
      </c>
      <c r="NB12187" s="7" t="s">
        <v>13</v>
      </c>
      <c r="NC12187" s="7" t="n">
        <f t="normal" ca="1">32-LENB(INDIRECT(ADDRESS(12187,366)))</f>
        <v>0</v>
      </c>
      <c r="ND12187" s="7" t="n">
        <v>7</v>
      </c>
      <c r="NE12187" s="7" t="n">
        <v>65533</v>
      </c>
      <c r="NF12187" s="7" t="n">
        <v>4331</v>
      </c>
      <c r="NG12187" s="7" t="s">
        <v>13</v>
      </c>
      <c r="NH12187" s="7" t="n">
        <f t="normal" ca="1">32-LENB(INDIRECT(ADDRESS(12187,371)))</f>
        <v>0</v>
      </c>
      <c r="NI12187" s="7" t="n">
        <v>7</v>
      </c>
      <c r="NJ12187" s="7" t="n">
        <v>65533</v>
      </c>
      <c r="NK12187" s="7" t="n">
        <v>27308</v>
      </c>
      <c r="NL12187" s="7" t="s">
        <v>13</v>
      </c>
      <c r="NM12187" s="7" t="n">
        <f t="normal" ca="1">32-LENB(INDIRECT(ADDRESS(12187,376)))</f>
        <v>0</v>
      </c>
      <c r="NN12187" s="7" t="n">
        <v>7</v>
      </c>
      <c r="NO12187" s="7" t="n">
        <v>65533</v>
      </c>
      <c r="NP12187" s="7" t="n">
        <v>27309</v>
      </c>
      <c r="NQ12187" s="7" t="s">
        <v>13</v>
      </c>
      <c r="NR12187" s="7" t="n">
        <f t="normal" ca="1">32-LENB(INDIRECT(ADDRESS(12187,381)))</f>
        <v>0</v>
      </c>
      <c r="NS12187" s="7" t="n">
        <v>7</v>
      </c>
      <c r="NT12187" s="7" t="n">
        <v>65533</v>
      </c>
      <c r="NU12187" s="7" t="n">
        <v>27310</v>
      </c>
      <c r="NV12187" s="7" t="s">
        <v>13</v>
      </c>
      <c r="NW12187" s="7" t="n">
        <f t="normal" ca="1">32-LENB(INDIRECT(ADDRESS(12187,386)))</f>
        <v>0</v>
      </c>
      <c r="NX12187" s="7" t="n">
        <v>7</v>
      </c>
      <c r="NY12187" s="7" t="n">
        <v>65533</v>
      </c>
      <c r="NZ12187" s="7" t="n">
        <v>4332</v>
      </c>
      <c r="OA12187" s="7" t="s">
        <v>13</v>
      </c>
      <c r="OB12187" s="7" t="n">
        <f t="normal" ca="1">32-LENB(INDIRECT(ADDRESS(12187,391)))</f>
        <v>0</v>
      </c>
      <c r="OC12187" s="7" t="n">
        <v>7</v>
      </c>
      <c r="OD12187" s="7" t="n">
        <v>65533</v>
      </c>
      <c r="OE12187" s="7" t="n">
        <v>4333</v>
      </c>
      <c r="OF12187" s="7" t="s">
        <v>13</v>
      </c>
      <c r="OG12187" s="7" t="n">
        <f t="normal" ca="1">32-LENB(INDIRECT(ADDRESS(12187,396)))</f>
        <v>0</v>
      </c>
      <c r="OH12187" s="7" t="n">
        <v>7</v>
      </c>
      <c r="OI12187" s="7" t="n">
        <v>65533</v>
      </c>
      <c r="OJ12187" s="7" t="n">
        <v>34304</v>
      </c>
      <c r="OK12187" s="7" t="s">
        <v>13</v>
      </c>
      <c r="OL12187" s="7" t="n">
        <f t="normal" ca="1">32-LENB(INDIRECT(ADDRESS(12187,401)))</f>
        <v>0</v>
      </c>
      <c r="OM12187" s="7" t="n">
        <v>7</v>
      </c>
      <c r="ON12187" s="7" t="n">
        <v>65533</v>
      </c>
      <c r="OO12187" s="7" t="n">
        <v>34305</v>
      </c>
      <c r="OP12187" s="7" t="s">
        <v>13</v>
      </c>
      <c r="OQ12187" s="7" t="n">
        <f t="normal" ca="1">32-LENB(INDIRECT(ADDRESS(12187,406)))</f>
        <v>0</v>
      </c>
      <c r="OR12187" s="7" t="n">
        <v>7</v>
      </c>
      <c r="OS12187" s="7" t="n">
        <v>65533</v>
      </c>
      <c r="OT12187" s="7" t="n">
        <v>4334</v>
      </c>
      <c r="OU12187" s="7" t="s">
        <v>13</v>
      </c>
      <c r="OV12187" s="7" t="n">
        <f t="normal" ca="1">32-LENB(INDIRECT(ADDRESS(12187,411)))</f>
        <v>0</v>
      </c>
      <c r="OW12187" s="7" t="n">
        <v>7</v>
      </c>
      <c r="OX12187" s="7" t="n">
        <v>65533</v>
      </c>
      <c r="OY12187" s="7" t="n">
        <v>4335</v>
      </c>
      <c r="OZ12187" s="7" t="s">
        <v>13</v>
      </c>
      <c r="PA12187" s="7" t="n">
        <f t="normal" ca="1">32-LENB(INDIRECT(ADDRESS(12187,416)))</f>
        <v>0</v>
      </c>
      <c r="PB12187" s="7" t="n">
        <v>7</v>
      </c>
      <c r="PC12187" s="7" t="n">
        <v>65533</v>
      </c>
      <c r="PD12187" s="7" t="n">
        <v>4336</v>
      </c>
      <c r="PE12187" s="7" t="s">
        <v>13</v>
      </c>
      <c r="PF12187" s="7" t="n">
        <f t="normal" ca="1">32-LENB(INDIRECT(ADDRESS(12187,421)))</f>
        <v>0</v>
      </c>
      <c r="PG12187" s="7" t="n">
        <v>7</v>
      </c>
      <c r="PH12187" s="7" t="n">
        <v>65533</v>
      </c>
      <c r="PI12187" s="7" t="n">
        <v>34306</v>
      </c>
      <c r="PJ12187" s="7" t="s">
        <v>13</v>
      </c>
      <c r="PK12187" s="7" t="n">
        <f t="normal" ca="1">32-LENB(INDIRECT(ADDRESS(12187,426)))</f>
        <v>0</v>
      </c>
      <c r="PL12187" s="7" t="n">
        <v>7</v>
      </c>
      <c r="PM12187" s="7" t="n">
        <v>65533</v>
      </c>
      <c r="PN12187" s="7" t="n">
        <v>27311</v>
      </c>
      <c r="PO12187" s="7" t="s">
        <v>13</v>
      </c>
      <c r="PP12187" s="7" t="n">
        <f t="normal" ca="1">32-LENB(INDIRECT(ADDRESS(12187,431)))</f>
        <v>0</v>
      </c>
      <c r="PQ12187" s="7" t="n">
        <v>7</v>
      </c>
      <c r="PR12187" s="7" t="n">
        <v>65533</v>
      </c>
      <c r="PS12187" s="7" t="n">
        <v>27312</v>
      </c>
      <c r="PT12187" s="7" t="s">
        <v>13</v>
      </c>
      <c r="PU12187" s="7" t="n">
        <f t="normal" ca="1">32-LENB(INDIRECT(ADDRESS(12187,436)))</f>
        <v>0</v>
      </c>
      <c r="PV12187" s="7" t="n">
        <v>7</v>
      </c>
      <c r="PW12187" s="7" t="n">
        <v>65533</v>
      </c>
      <c r="PX12187" s="7" t="n">
        <v>27313</v>
      </c>
      <c r="PY12187" s="7" t="s">
        <v>13</v>
      </c>
      <c r="PZ12187" s="7" t="n">
        <f t="normal" ca="1">32-LENB(INDIRECT(ADDRESS(12187,441)))</f>
        <v>0</v>
      </c>
      <c r="QA12187" s="7" t="n">
        <v>7</v>
      </c>
      <c r="QB12187" s="7" t="n">
        <v>65533</v>
      </c>
      <c r="QC12187" s="7" t="n">
        <v>4337</v>
      </c>
      <c r="QD12187" s="7" t="s">
        <v>13</v>
      </c>
      <c r="QE12187" s="7" t="n">
        <f t="normal" ca="1">32-LENB(INDIRECT(ADDRESS(12187,446)))</f>
        <v>0</v>
      </c>
      <c r="QF12187" s="7" t="n">
        <v>7</v>
      </c>
      <c r="QG12187" s="7" t="n">
        <v>65533</v>
      </c>
      <c r="QH12187" s="7" t="n">
        <v>7333</v>
      </c>
      <c r="QI12187" s="7" t="s">
        <v>13</v>
      </c>
      <c r="QJ12187" s="7" t="n">
        <f t="normal" ca="1">32-LENB(INDIRECT(ADDRESS(12187,451)))</f>
        <v>0</v>
      </c>
      <c r="QK12187" s="7" t="n">
        <v>7</v>
      </c>
      <c r="QL12187" s="7" t="n">
        <v>65533</v>
      </c>
      <c r="QM12187" s="7" t="n">
        <v>6340</v>
      </c>
      <c r="QN12187" s="7" t="s">
        <v>13</v>
      </c>
      <c r="QO12187" s="7" t="n">
        <f t="normal" ca="1">32-LENB(INDIRECT(ADDRESS(12187,456)))</f>
        <v>0</v>
      </c>
      <c r="QP12187" s="7" t="n">
        <v>7</v>
      </c>
      <c r="QQ12187" s="7" t="n">
        <v>65533</v>
      </c>
      <c r="QR12187" s="7" t="n">
        <v>14341</v>
      </c>
      <c r="QS12187" s="7" t="s">
        <v>13</v>
      </c>
      <c r="QT12187" s="7" t="n">
        <f t="normal" ca="1">32-LENB(INDIRECT(ADDRESS(12187,461)))</f>
        <v>0</v>
      </c>
      <c r="QU12187" s="7" t="n">
        <v>7</v>
      </c>
      <c r="QV12187" s="7" t="n">
        <v>65533</v>
      </c>
      <c r="QW12187" s="7" t="n">
        <v>14342</v>
      </c>
      <c r="QX12187" s="7" t="s">
        <v>13</v>
      </c>
      <c r="QY12187" s="7" t="n">
        <f t="normal" ca="1">32-LENB(INDIRECT(ADDRESS(12187,466)))</f>
        <v>0</v>
      </c>
      <c r="QZ12187" s="7" t="n">
        <v>7</v>
      </c>
      <c r="RA12187" s="7" t="n">
        <v>65533</v>
      </c>
      <c r="RB12187" s="7" t="n">
        <v>18424</v>
      </c>
      <c r="RC12187" s="7" t="s">
        <v>13</v>
      </c>
      <c r="RD12187" s="7" t="n">
        <f t="normal" ca="1">32-LENB(INDIRECT(ADDRESS(12187,471)))</f>
        <v>0</v>
      </c>
      <c r="RE12187" s="7" t="n">
        <v>7</v>
      </c>
      <c r="RF12187" s="7" t="n">
        <v>65533</v>
      </c>
      <c r="RG12187" s="7" t="n">
        <v>52513</v>
      </c>
      <c r="RH12187" s="7" t="s">
        <v>13</v>
      </c>
      <c r="RI12187" s="7" t="n">
        <f t="normal" ca="1">32-LENB(INDIRECT(ADDRESS(12187,476)))</f>
        <v>0</v>
      </c>
      <c r="RJ12187" s="7" t="n">
        <v>7</v>
      </c>
      <c r="RK12187" s="7" t="n">
        <v>65533</v>
      </c>
      <c r="RL12187" s="7" t="n">
        <v>27314</v>
      </c>
      <c r="RM12187" s="7" t="s">
        <v>13</v>
      </c>
      <c r="RN12187" s="7" t="n">
        <f t="normal" ca="1">32-LENB(INDIRECT(ADDRESS(12187,481)))</f>
        <v>0</v>
      </c>
      <c r="RO12187" s="7" t="n">
        <v>7</v>
      </c>
      <c r="RP12187" s="7" t="n">
        <v>65533</v>
      </c>
      <c r="RQ12187" s="7" t="n">
        <v>27315</v>
      </c>
      <c r="RR12187" s="7" t="s">
        <v>13</v>
      </c>
      <c r="RS12187" s="7" t="n">
        <f t="normal" ca="1">32-LENB(INDIRECT(ADDRESS(12187,486)))</f>
        <v>0</v>
      </c>
      <c r="RT12187" s="7" t="n">
        <v>7</v>
      </c>
      <c r="RU12187" s="7" t="n">
        <v>65533</v>
      </c>
      <c r="RV12187" s="7" t="n">
        <v>27316</v>
      </c>
      <c r="RW12187" s="7" t="s">
        <v>13</v>
      </c>
      <c r="RX12187" s="7" t="n">
        <f t="normal" ca="1">32-LENB(INDIRECT(ADDRESS(12187,491)))</f>
        <v>0</v>
      </c>
      <c r="RY12187" s="7" t="n">
        <v>7</v>
      </c>
      <c r="RZ12187" s="7" t="n">
        <v>65533</v>
      </c>
      <c r="SA12187" s="7" t="n">
        <v>34307</v>
      </c>
      <c r="SB12187" s="7" t="s">
        <v>13</v>
      </c>
      <c r="SC12187" s="7" t="n">
        <f t="normal" ca="1">32-LENB(INDIRECT(ADDRESS(12187,496)))</f>
        <v>0</v>
      </c>
      <c r="SD12187" s="7" t="n">
        <v>7</v>
      </c>
      <c r="SE12187" s="7" t="n">
        <v>65533</v>
      </c>
      <c r="SF12187" s="7" t="n">
        <v>4338</v>
      </c>
      <c r="SG12187" s="7" t="s">
        <v>13</v>
      </c>
      <c r="SH12187" s="7" t="n">
        <f t="normal" ca="1">32-LENB(INDIRECT(ADDRESS(12187,501)))</f>
        <v>0</v>
      </c>
      <c r="SI12187" s="7" t="n">
        <v>7</v>
      </c>
      <c r="SJ12187" s="7" t="n">
        <v>65533</v>
      </c>
      <c r="SK12187" s="7" t="n">
        <v>4339</v>
      </c>
      <c r="SL12187" s="7" t="s">
        <v>13</v>
      </c>
      <c r="SM12187" s="7" t="n">
        <f t="normal" ca="1">32-LENB(INDIRECT(ADDRESS(12187,506)))</f>
        <v>0</v>
      </c>
      <c r="SN12187" s="7" t="n">
        <v>7</v>
      </c>
      <c r="SO12187" s="7" t="n">
        <v>65533</v>
      </c>
      <c r="SP12187" s="7" t="n">
        <v>4340</v>
      </c>
      <c r="SQ12187" s="7" t="s">
        <v>13</v>
      </c>
      <c r="SR12187" s="7" t="n">
        <f t="normal" ca="1">32-LENB(INDIRECT(ADDRESS(12187,511)))</f>
        <v>0</v>
      </c>
      <c r="SS12187" s="7" t="n">
        <v>7</v>
      </c>
      <c r="ST12187" s="7" t="n">
        <v>65533</v>
      </c>
      <c r="SU12187" s="7" t="n">
        <v>27317</v>
      </c>
      <c r="SV12187" s="7" t="s">
        <v>13</v>
      </c>
      <c r="SW12187" s="7" t="n">
        <f t="normal" ca="1">32-LENB(INDIRECT(ADDRESS(12187,516)))</f>
        <v>0</v>
      </c>
      <c r="SX12187" s="7" t="n">
        <v>7</v>
      </c>
      <c r="SY12187" s="7" t="n">
        <v>65533</v>
      </c>
      <c r="SZ12187" s="7" t="n">
        <v>52514</v>
      </c>
      <c r="TA12187" s="7" t="s">
        <v>13</v>
      </c>
      <c r="TB12187" s="7" t="n">
        <f t="normal" ca="1">32-LENB(INDIRECT(ADDRESS(12187,521)))</f>
        <v>0</v>
      </c>
      <c r="TC12187" s="7" t="n">
        <v>7</v>
      </c>
      <c r="TD12187" s="7" t="n">
        <v>65533</v>
      </c>
      <c r="TE12187" s="7" t="n">
        <v>14343</v>
      </c>
      <c r="TF12187" s="7" t="s">
        <v>13</v>
      </c>
      <c r="TG12187" s="7" t="n">
        <f t="normal" ca="1">32-LENB(INDIRECT(ADDRESS(12187,526)))</f>
        <v>0</v>
      </c>
      <c r="TH12187" s="7" t="n">
        <v>7</v>
      </c>
      <c r="TI12187" s="7" t="n">
        <v>65533</v>
      </c>
      <c r="TJ12187" s="7" t="n">
        <v>27318</v>
      </c>
      <c r="TK12187" s="7" t="s">
        <v>13</v>
      </c>
      <c r="TL12187" s="7" t="n">
        <f t="normal" ca="1">32-LENB(INDIRECT(ADDRESS(12187,531)))</f>
        <v>0</v>
      </c>
      <c r="TM12187" s="7" t="n">
        <v>7</v>
      </c>
      <c r="TN12187" s="7" t="n">
        <v>65533</v>
      </c>
      <c r="TO12187" s="7" t="n">
        <v>27319</v>
      </c>
      <c r="TP12187" s="7" t="s">
        <v>13</v>
      </c>
      <c r="TQ12187" s="7" t="n">
        <f t="normal" ca="1">32-LENB(INDIRECT(ADDRESS(12187,536)))</f>
        <v>0</v>
      </c>
      <c r="TR12187" s="7" t="n">
        <v>7</v>
      </c>
      <c r="TS12187" s="7" t="n">
        <v>65533</v>
      </c>
      <c r="TT12187" s="7" t="n">
        <v>34308</v>
      </c>
      <c r="TU12187" s="7" t="s">
        <v>13</v>
      </c>
      <c r="TV12187" s="7" t="n">
        <f t="normal" ca="1">32-LENB(INDIRECT(ADDRESS(12187,541)))</f>
        <v>0</v>
      </c>
      <c r="TW12187" s="7" t="n">
        <v>7</v>
      </c>
      <c r="TX12187" s="7" t="n">
        <v>65533</v>
      </c>
      <c r="TY12187" s="7" t="n">
        <v>34309</v>
      </c>
      <c r="TZ12187" s="7" t="s">
        <v>13</v>
      </c>
      <c r="UA12187" s="7" t="n">
        <f t="normal" ca="1">32-LENB(INDIRECT(ADDRESS(12187,546)))</f>
        <v>0</v>
      </c>
      <c r="UB12187" s="7" t="n">
        <v>7</v>
      </c>
      <c r="UC12187" s="7" t="n">
        <v>65533</v>
      </c>
      <c r="UD12187" s="7" t="n">
        <v>6341</v>
      </c>
      <c r="UE12187" s="7" t="s">
        <v>13</v>
      </c>
      <c r="UF12187" s="7" t="n">
        <f t="normal" ca="1">32-LENB(INDIRECT(ADDRESS(12187,551)))</f>
        <v>0</v>
      </c>
      <c r="UG12187" s="7" t="n">
        <v>7</v>
      </c>
      <c r="UH12187" s="7" t="n">
        <v>65533</v>
      </c>
      <c r="UI12187" s="7" t="n">
        <v>7334</v>
      </c>
      <c r="UJ12187" s="7" t="s">
        <v>13</v>
      </c>
      <c r="UK12187" s="7" t="n">
        <f t="normal" ca="1">32-LENB(INDIRECT(ADDRESS(12187,556)))</f>
        <v>0</v>
      </c>
      <c r="UL12187" s="7" t="n">
        <v>7</v>
      </c>
      <c r="UM12187" s="7" t="n">
        <v>65533</v>
      </c>
      <c r="UN12187" s="7" t="n">
        <v>4341</v>
      </c>
      <c r="UO12187" s="7" t="s">
        <v>13</v>
      </c>
      <c r="UP12187" s="7" t="n">
        <f t="normal" ca="1">32-LENB(INDIRECT(ADDRESS(12187,561)))</f>
        <v>0</v>
      </c>
      <c r="UQ12187" s="7" t="n">
        <v>7</v>
      </c>
      <c r="UR12187" s="7" t="n">
        <v>65533</v>
      </c>
      <c r="US12187" s="7" t="n">
        <v>4342</v>
      </c>
      <c r="UT12187" s="7" t="s">
        <v>13</v>
      </c>
      <c r="UU12187" s="7" t="n">
        <f t="normal" ca="1">32-LENB(INDIRECT(ADDRESS(12187,566)))</f>
        <v>0</v>
      </c>
      <c r="UV12187" s="7" t="n">
        <v>7</v>
      </c>
      <c r="UW12187" s="7" t="n">
        <v>65533</v>
      </c>
      <c r="UX12187" s="7" t="n">
        <v>7335</v>
      </c>
      <c r="UY12187" s="7" t="s">
        <v>13</v>
      </c>
      <c r="UZ12187" s="7" t="n">
        <f t="normal" ca="1">32-LENB(INDIRECT(ADDRESS(12187,571)))</f>
        <v>0</v>
      </c>
      <c r="VA12187" s="7" t="n">
        <v>7</v>
      </c>
      <c r="VB12187" s="7" t="n">
        <v>65533</v>
      </c>
      <c r="VC12187" s="7" t="n">
        <v>52515</v>
      </c>
      <c r="VD12187" s="7" t="s">
        <v>13</v>
      </c>
      <c r="VE12187" s="7" t="n">
        <f t="normal" ca="1">32-LENB(INDIRECT(ADDRESS(12187,576)))</f>
        <v>0</v>
      </c>
      <c r="VF12187" s="7" t="n">
        <v>0</v>
      </c>
      <c r="VG12187" s="7" t="n">
        <v>65533</v>
      </c>
      <c r="VH12187" s="7" t="n">
        <v>0</v>
      </c>
      <c r="VI12187" s="7" t="s">
        <v>13</v>
      </c>
      <c r="VJ12187" s="7" t="n">
        <f t="normal" ca="1">32-LENB(INDIRECT(ADDRESS(12187,581)))</f>
        <v>0</v>
      </c>
    </row>
    <row r="12188" spans="1:32">
      <c r="A12188" t="s">
        <v>4</v>
      </c>
      <c r="B12188" s="4" t="s">
        <v>5</v>
      </c>
    </row>
    <row r="12189" spans="1:32">
      <c r="A12189" t="n">
        <v>99136</v>
      </c>
      <c r="B12189" s="5" t="n">
        <v>1</v>
      </c>
    </row>
    <row r="12190" spans="1:32" s="3" customFormat="1" customHeight="0">
      <c r="A12190" s="3" t="s">
        <v>2</v>
      </c>
      <c r="B12190" s="3" t="s">
        <v>783</v>
      </c>
    </row>
    <row r="12191" spans="1:32">
      <c r="A12191" t="s">
        <v>4</v>
      </c>
      <c r="B12191" s="4" t="s">
        <v>5</v>
      </c>
      <c r="C12191" s="4" t="s">
        <v>10</v>
      </c>
      <c r="D12191" s="4" t="s">
        <v>10</v>
      </c>
      <c r="E12191" s="4" t="s">
        <v>9</v>
      </c>
      <c r="F12191" s="4" t="s">
        <v>6</v>
      </c>
      <c r="G12191" s="4" t="s">
        <v>8</v>
      </c>
      <c r="H12191" s="4" t="s">
        <v>10</v>
      </c>
      <c r="I12191" s="4" t="s">
        <v>10</v>
      </c>
      <c r="J12191" s="4" t="s">
        <v>9</v>
      </c>
      <c r="K12191" s="4" t="s">
        <v>6</v>
      </c>
      <c r="L12191" s="4" t="s">
        <v>8</v>
      </c>
      <c r="M12191" s="4" t="s">
        <v>10</v>
      </c>
      <c r="N12191" s="4" t="s">
        <v>10</v>
      </c>
      <c r="O12191" s="4" t="s">
        <v>9</v>
      </c>
      <c r="P12191" s="4" t="s">
        <v>6</v>
      </c>
      <c r="Q12191" s="4" t="s">
        <v>8</v>
      </c>
      <c r="R12191" s="4" t="s">
        <v>10</v>
      </c>
      <c r="S12191" s="4" t="s">
        <v>10</v>
      </c>
      <c r="T12191" s="4" t="s">
        <v>9</v>
      </c>
      <c r="U12191" s="4" t="s">
        <v>6</v>
      </c>
      <c r="V12191" s="4" t="s">
        <v>8</v>
      </c>
      <c r="W12191" s="4" t="s">
        <v>10</v>
      </c>
      <c r="X12191" s="4" t="s">
        <v>10</v>
      </c>
      <c r="Y12191" s="4" t="s">
        <v>9</v>
      </c>
      <c r="Z12191" s="4" t="s">
        <v>6</v>
      </c>
      <c r="AA12191" s="4" t="s">
        <v>8</v>
      </c>
      <c r="AB12191" s="4" t="s">
        <v>10</v>
      </c>
      <c r="AC12191" s="4" t="s">
        <v>10</v>
      </c>
      <c r="AD12191" s="4" t="s">
        <v>9</v>
      </c>
      <c r="AE12191" s="4" t="s">
        <v>6</v>
      </c>
      <c r="AF12191" s="4" t="s">
        <v>8</v>
      </c>
      <c r="AG12191" s="4" t="s">
        <v>10</v>
      </c>
      <c r="AH12191" s="4" t="s">
        <v>10</v>
      </c>
      <c r="AI12191" s="4" t="s">
        <v>9</v>
      </c>
      <c r="AJ12191" s="4" t="s">
        <v>6</v>
      </c>
      <c r="AK12191" s="4" t="s">
        <v>8</v>
      </c>
      <c r="AL12191" s="4" t="s">
        <v>10</v>
      </c>
      <c r="AM12191" s="4" t="s">
        <v>10</v>
      </c>
      <c r="AN12191" s="4" t="s">
        <v>9</v>
      </c>
      <c r="AO12191" s="4" t="s">
        <v>6</v>
      </c>
      <c r="AP12191" s="4" t="s">
        <v>8</v>
      </c>
      <c r="AQ12191" s="4" t="s">
        <v>10</v>
      </c>
      <c r="AR12191" s="4" t="s">
        <v>10</v>
      </c>
      <c r="AS12191" s="4" t="s">
        <v>9</v>
      </c>
      <c r="AT12191" s="4" t="s">
        <v>6</v>
      </c>
      <c r="AU12191" s="4" t="s">
        <v>8</v>
      </c>
      <c r="AV12191" s="4" t="s">
        <v>10</v>
      </c>
      <c r="AW12191" s="4" t="s">
        <v>10</v>
      </c>
      <c r="AX12191" s="4" t="s">
        <v>9</v>
      </c>
      <c r="AY12191" s="4" t="s">
        <v>6</v>
      </c>
      <c r="AZ12191" s="4" t="s">
        <v>8</v>
      </c>
      <c r="BA12191" s="4" t="s">
        <v>10</v>
      </c>
      <c r="BB12191" s="4" t="s">
        <v>10</v>
      </c>
      <c r="BC12191" s="4" t="s">
        <v>9</v>
      </c>
      <c r="BD12191" s="4" t="s">
        <v>6</v>
      </c>
      <c r="BE12191" s="4" t="s">
        <v>8</v>
      </c>
      <c r="BF12191" s="4" t="s">
        <v>10</v>
      </c>
      <c r="BG12191" s="4" t="s">
        <v>10</v>
      </c>
      <c r="BH12191" s="4" t="s">
        <v>9</v>
      </c>
      <c r="BI12191" s="4" t="s">
        <v>6</v>
      </c>
      <c r="BJ12191" s="4" t="s">
        <v>8</v>
      </c>
      <c r="BK12191" s="4" t="s">
        <v>10</v>
      </c>
      <c r="BL12191" s="4" t="s">
        <v>10</v>
      </c>
      <c r="BM12191" s="4" t="s">
        <v>9</v>
      </c>
      <c r="BN12191" s="4" t="s">
        <v>6</v>
      </c>
      <c r="BO12191" s="4" t="s">
        <v>8</v>
      </c>
      <c r="BP12191" s="4" t="s">
        <v>10</v>
      </c>
      <c r="BQ12191" s="4" t="s">
        <v>10</v>
      </c>
      <c r="BR12191" s="4" t="s">
        <v>9</v>
      </c>
      <c r="BS12191" s="4" t="s">
        <v>6</v>
      </c>
      <c r="BT12191" s="4" t="s">
        <v>8</v>
      </c>
      <c r="BU12191" s="4" t="s">
        <v>10</v>
      </c>
      <c r="BV12191" s="4" t="s">
        <v>10</v>
      </c>
      <c r="BW12191" s="4" t="s">
        <v>9</v>
      </c>
      <c r="BX12191" s="4" t="s">
        <v>6</v>
      </c>
      <c r="BY12191" s="4" t="s">
        <v>8</v>
      </c>
      <c r="BZ12191" s="4" t="s">
        <v>10</v>
      </c>
      <c r="CA12191" s="4" t="s">
        <v>10</v>
      </c>
      <c r="CB12191" s="4" t="s">
        <v>9</v>
      </c>
      <c r="CC12191" s="4" t="s">
        <v>6</v>
      </c>
      <c r="CD12191" s="4" t="s">
        <v>8</v>
      </c>
      <c r="CE12191" s="4" t="s">
        <v>10</v>
      </c>
      <c r="CF12191" s="4" t="s">
        <v>10</v>
      </c>
      <c r="CG12191" s="4" t="s">
        <v>9</v>
      </c>
      <c r="CH12191" s="4" t="s">
        <v>6</v>
      </c>
      <c r="CI12191" s="4" t="s">
        <v>8</v>
      </c>
      <c r="CJ12191" s="4" t="s">
        <v>10</v>
      </c>
      <c r="CK12191" s="4" t="s">
        <v>10</v>
      </c>
      <c r="CL12191" s="4" t="s">
        <v>9</v>
      </c>
      <c r="CM12191" s="4" t="s">
        <v>6</v>
      </c>
      <c r="CN12191" s="4" t="s">
        <v>8</v>
      </c>
      <c r="CO12191" s="4" t="s">
        <v>10</v>
      </c>
      <c r="CP12191" s="4" t="s">
        <v>10</v>
      </c>
      <c r="CQ12191" s="4" t="s">
        <v>9</v>
      </c>
      <c r="CR12191" s="4" t="s">
        <v>6</v>
      </c>
      <c r="CS12191" s="4" t="s">
        <v>8</v>
      </c>
      <c r="CT12191" s="4" t="s">
        <v>10</v>
      </c>
      <c r="CU12191" s="4" t="s">
        <v>10</v>
      </c>
      <c r="CV12191" s="4" t="s">
        <v>9</v>
      </c>
      <c r="CW12191" s="4" t="s">
        <v>6</v>
      </c>
      <c r="CX12191" s="4" t="s">
        <v>8</v>
      </c>
      <c r="CY12191" s="4" t="s">
        <v>10</v>
      </c>
      <c r="CZ12191" s="4" t="s">
        <v>10</v>
      </c>
      <c r="DA12191" s="4" t="s">
        <v>9</v>
      </c>
      <c r="DB12191" s="4" t="s">
        <v>6</v>
      </c>
      <c r="DC12191" s="4" t="s">
        <v>8</v>
      </c>
      <c r="DD12191" s="4" t="s">
        <v>10</v>
      </c>
      <c r="DE12191" s="4" t="s">
        <v>10</v>
      </c>
      <c r="DF12191" s="4" t="s">
        <v>9</v>
      </c>
      <c r="DG12191" s="4" t="s">
        <v>6</v>
      </c>
      <c r="DH12191" s="4" t="s">
        <v>8</v>
      </c>
      <c r="DI12191" s="4" t="s">
        <v>10</v>
      </c>
      <c r="DJ12191" s="4" t="s">
        <v>10</v>
      </c>
      <c r="DK12191" s="4" t="s">
        <v>9</v>
      </c>
      <c r="DL12191" s="4" t="s">
        <v>6</v>
      </c>
      <c r="DM12191" s="4" t="s">
        <v>8</v>
      </c>
      <c r="DN12191" s="4" t="s">
        <v>10</v>
      </c>
      <c r="DO12191" s="4" t="s">
        <v>10</v>
      </c>
      <c r="DP12191" s="4" t="s">
        <v>9</v>
      </c>
      <c r="DQ12191" s="4" t="s">
        <v>6</v>
      </c>
      <c r="DR12191" s="4" t="s">
        <v>8</v>
      </c>
      <c r="DS12191" s="4" t="s">
        <v>10</v>
      </c>
      <c r="DT12191" s="4" t="s">
        <v>10</v>
      </c>
      <c r="DU12191" s="4" t="s">
        <v>9</v>
      </c>
      <c r="DV12191" s="4" t="s">
        <v>6</v>
      </c>
      <c r="DW12191" s="4" t="s">
        <v>8</v>
      </c>
      <c r="DX12191" s="4" t="s">
        <v>10</v>
      </c>
      <c r="DY12191" s="4" t="s">
        <v>10</v>
      </c>
      <c r="DZ12191" s="4" t="s">
        <v>9</v>
      </c>
      <c r="EA12191" s="4" t="s">
        <v>6</v>
      </c>
      <c r="EB12191" s="4" t="s">
        <v>8</v>
      </c>
      <c r="EC12191" s="4" t="s">
        <v>10</v>
      </c>
      <c r="ED12191" s="4" t="s">
        <v>10</v>
      </c>
      <c r="EE12191" s="4" t="s">
        <v>9</v>
      </c>
      <c r="EF12191" s="4" t="s">
        <v>6</v>
      </c>
      <c r="EG12191" s="4" t="s">
        <v>8</v>
      </c>
      <c r="EH12191" s="4" t="s">
        <v>10</v>
      </c>
      <c r="EI12191" s="4" t="s">
        <v>10</v>
      </c>
      <c r="EJ12191" s="4" t="s">
        <v>9</v>
      </c>
      <c r="EK12191" s="4" t="s">
        <v>6</v>
      </c>
      <c r="EL12191" s="4" t="s">
        <v>8</v>
      </c>
      <c r="EM12191" s="4" t="s">
        <v>10</v>
      </c>
      <c r="EN12191" s="4" t="s">
        <v>10</v>
      </c>
      <c r="EO12191" s="4" t="s">
        <v>9</v>
      </c>
      <c r="EP12191" s="4" t="s">
        <v>6</v>
      </c>
      <c r="EQ12191" s="4" t="s">
        <v>8</v>
      </c>
      <c r="ER12191" s="4" t="s">
        <v>10</v>
      </c>
      <c r="ES12191" s="4" t="s">
        <v>10</v>
      </c>
      <c r="ET12191" s="4" t="s">
        <v>9</v>
      </c>
      <c r="EU12191" s="4" t="s">
        <v>6</v>
      </c>
      <c r="EV12191" s="4" t="s">
        <v>8</v>
      </c>
      <c r="EW12191" s="4" t="s">
        <v>10</v>
      </c>
      <c r="EX12191" s="4" t="s">
        <v>10</v>
      </c>
      <c r="EY12191" s="4" t="s">
        <v>9</v>
      </c>
      <c r="EZ12191" s="4" t="s">
        <v>6</v>
      </c>
      <c r="FA12191" s="4" t="s">
        <v>8</v>
      </c>
      <c r="FB12191" s="4" t="s">
        <v>10</v>
      </c>
      <c r="FC12191" s="4" t="s">
        <v>10</v>
      </c>
      <c r="FD12191" s="4" t="s">
        <v>9</v>
      </c>
      <c r="FE12191" s="4" t="s">
        <v>6</v>
      </c>
      <c r="FF12191" s="4" t="s">
        <v>8</v>
      </c>
      <c r="FG12191" s="4" t="s">
        <v>10</v>
      </c>
      <c r="FH12191" s="4" t="s">
        <v>10</v>
      </c>
      <c r="FI12191" s="4" t="s">
        <v>9</v>
      </c>
      <c r="FJ12191" s="4" t="s">
        <v>6</v>
      </c>
      <c r="FK12191" s="4" t="s">
        <v>8</v>
      </c>
      <c r="FL12191" s="4" t="s">
        <v>10</v>
      </c>
      <c r="FM12191" s="4" t="s">
        <v>10</v>
      </c>
      <c r="FN12191" s="4" t="s">
        <v>9</v>
      </c>
      <c r="FO12191" s="4" t="s">
        <v>6</v>
      </c>
      <c r="FP12191" s="4" t="s">
        <v>8</v>
      </c>
      <c r="FQ12191" s="4" t="s">
        <v>10</v>
      </c>
      <c r="FR12191" s="4" t="s">
        <v>10</v>
      </c>
      <c r="FS12191" s="4" t="s">
        <v>9</v>
      </c>
      <c r="FT12191" s="4" t="s">
        <v>6</v>
      </c>
      <c r="FU12191" s="4" t="s">
        <v>8</v>
      </c>
      <c r="FV12191" s="4" t="s">
        <v>10</v>
      </c>
      <c r="FW12191" s="4" t="s">
        <v>10</v>
      </c>
      <c r="FX12191" s="4" t="s">
        <v>9</v>
      </c>
      <c r="FY12191" s="4" t="s">
        <v>6</v>
      </c>
      <c r="FZ12191" s="4" t="s">
        <v>8</v>
      </c>
      <c r="GA12191" s="4" t="s">
        <v>10</v>
      </c>
      <c r="GB12191" s="4" t="s">
        <v>10</v>
      </c>
      <c r="GC12191" s="4" t="s">
        <v>9</v>
      </c>
      <c r="GD12191" s="4" t="s">
        <v>6</v>
      </c>
      <c r="GE12191" s="4" t="s">
        <v>8</v>
      </c>
      <c r="GF12191" s="4" t="s">
        <v>10</v>
      </c>
      <c r="GG12191" s="4" t="s">
        <v>10</v>
      </c>
      <c r="GH12191" s="4" t="s">
        <v>9</v>
      </c>
      <c r="GI12191" s="4" t="s">
        <v>6</v>
      </c>
      <c r="GJ12191" s="4" t="s">
        <v>8</v>
      </c>
      <c r="GK12191" s="4" t="s">
        <v>10</v>
      </c>
      <c r="GL12191" s="4" t="s">
        <v>10</v>
      </c>
      <c r="GM12191" s="4" t="s">
        <v>9</v>
      </c>
      <c r="GN12191" s="4" t="s">
        <v>6</v>
      </c>
      <c r="GO12191" s="4" t="s">
        <v>8</v>
      </c>
      <c r="GP12191" s="4" t="s">
        <v>10</v>
      </c>
      <c r="GQ12191" s="4" t="s">
        <v>10</v>
      </c>
      <c r="GR12191" s="4" t="s">
        <v>9</v>
      </c>
      <c r="GS12191" s="4" t="s">
        <v>6</v>
      </c>
      <c r="GT12191" s="4" t="s">
        <v>8</v>
      </c>
      <c r="GU12191" s="4" t="s">
        <v>10</v>
      </c>
      <c r="GV12191" s="4" t="s">
        <v>10</v>
      </c>
      <c r="GW12191" s="4" t="s">
        <v>9</v>
      </c>
      <c r="GX12191" s="4" t="s">
        <v>6</v>
      </c>
      <c r="GY12191" s="4" t="s">
        <v>8</v>
      </c>
      <c r="GZ12191" s="4" t="s">
        <v>10</v>
      </c>
      <c r="HA12191" s="4" t="s">
        <v>10</v>
      </c>
      <c r="HB12191" s="4" t="s">
        <v>9</v>
      </c>
      <c r="HC12191" s="4" t="s">
        <v>6</v>
      </c>
      <c r="HD12191" s="4" t="s">
        <v>8</v>
      </c>
      <c r="HE12191" s="4" t="s">
        <v>10</v>
      </c>
      <c r="HF12191" s="4" t="s">
        <v>10</v>
      </c>
      <c r="HG12191" s="4" t="s">
        <v>9</v>
      </c>
      <c r="HH12191" s="4" t="s">
        <v>6</v>
      </c>
      <c r="HI12191" s="4" t="s">
        <v>8</v>
      </c>
      <c r="HJ12191" s="4" t="s">
        <v>10</v>
      </c>
      <c r="HK12191" s="4" t="s">
        <v>10</v>
      </c>
      <c r="HL12191" s="4" t="s">
        <v>9</v>
      </c>
      <c r="HM12191" s="4" t="s">
        <v>6</v>
      </c>
      <c r="HN12191" s="4" t="s">
        <v>8</v>
      </c>
      <c r="HO12191" s="4" t="s">
        <v>10</v>
      </c>
      <c r="HP12191" s="4" t="s">
        <v>10</v>
      </c>
      <c r="HQ12191" s="4" t="s">
        <v>9</v>
      </c>
      <c r="HR12191" s="4" t="s">
        <v>6</v>
      </c>
      <c r="HS12191" s="4" t="s">
        <v>8</v>
      </c>
      <c r="HT12191" s="4" t="s">
        <v>10</v>
      </c>
      <c r="HU12191" s="4" t="s">
        <v>10</v>
      </c>
      <c r="HV12191" s="4" t="s">
        <v>9</v>
      </c>
      <c r="HW12191" s="4" t="s">
        <v>6</v>
      </c>
      <c r="HX12191" s="4" t="s">
        <v>8</v>
      </c>
      <c r="HY12191" s="4" t="s">
        <v>10</v>
      </c>
      <c r="HZ12191" s="4" t="s">
        <v>10</v>
      </c>
      <c r="IA12191" s="4" t="s">
        <v>9</v>
      </c>
      <c r="IB12191" s="4" t="s">
        <v>6</v>
      </c>
      <c r="IC12191" s="4" t="s">
        <v>8</v>
      </c>
      <c r="ID12191" s="4" t="s">
        <v>10</v>
      </c>
      <c r="IE12191" s="4" t="s">
        <v>10</v>
      </c>
      <c r="IF12191" s="4" t="s">
        <v>9</v>
      </c>
      <c r="IG12191" s="4" t="s">
        <v>6</v>
      </c>
      <c r="IH12191" s="4" t="s">
        <v>8</v>
      </c>
    </row>
    <row r="12192" spans="1:32">
      <c r="A12192" t="n">
        <v>99152</v>
      </c>
      <c r="B12192" s="96" t="n">
        <v>257</v>
      </c>
      <c r="C12192" s="7" t="n">
        <v>3</v>
      </c>
      <c r="D12192" s="7" t="n">
        <v>65533</v>
      </c>
      <c r="E12192" s="7" t="n">
        <v>0</v>
      </c>
      <c r="F12192" s="7" t="s">
        <v>305</v>
      </c>
      <c r="G12192" s="7" t="n">
        <f t="normal" ca="1">32-LENB(INDIRECT(ADDRESS(12192,6)))</f>
        <v>0</v>
      </c>
      <c r="H12192" s="7" t="n">
        <v>9</v>
      </c>
      <c r="I12192" s="7" t="n">
        <v>7033</v>
      </c>
      <c r="J12192" s="7" t="n">
        <v>0</v>
      </c>
      <c r="K12192" s="7" t="s">
        <v>325</v>
      </c>
      <c r="L12192" s="7" t="n">
        <f t="normal" ca="1">32-LENB(INDIRECT(ADDRESS(12192,11)))</f>
        <v>0</v>
      </c>
      <c r="M12192" s="7" t="n">
        <v>4</v>
      </c>
      <c r="N12192" s="7" t="n">
        <v>65533</v>
      </c>
      <c r="O12192" s="7" t="n">
        <v>8060</v>
      </c>
      <c r="P12192" s="7" t="s">
        <v>13</v>
      </c>
      <c r="Q12192" s="7" t="n">
        <f t="normal" ca="1">32-LENB(INDIRECT(ADDRESS(12192,16)))</f>
        <v>0</v>
      </c>
      <c r="R12192" s="7" t="n">
        <v>7</v>
      </c>
      <c r="S12192" s="7" t="n">
        <v>65533</v>
      </c>
      <c r="T12192" s="7" t="n">
        <v>61107</v>
      </c>
      <c r="U12192" s="7" t="s">
        <v>13</v>
      </c>
      <c r="V12192" s="7" t="n">
        <f t="normal" ca="1">32-LENB(INDIRECT(ADDRESS(12192,21)))</f>
        <v>0</v>
      </c>
      <c r="W12192" s="7" t="n">
        <v>7</v>
      </c>
      <c r="X12192" s="7" t="n">
        <v>65533</v>
      </c>
      <c r="Y12192" s="7" t="n">
        <v>61108</v>
      </c>
      <c r="Z12192" s="7" t="s">
        <v>13</v>
      </c>
      <c r="AA12192" s="7" t="n">
        <f t="normal" ca="1">32-LENB(INDIRECT(ADDRESS(12192,26)))</f>
        <v>0</v>
      </c>
      <c r="AB12192" s="7" t="n">
        <v>7</v>
      </c>
      <c r="AC12192" s="7" t="n">
        <v>65533</v>
      </c>
      <c r="AD12192" s="7" t="n">
        <v>61109</v>
      </c>
      <c r="AE12192" s="7" t="s">
        <v>13</v>
      </c>
      <c r="AF12192" s="7" t="n">
        <f t="normal" ca="1">32-LENB(INDIRECT(ADDRESS(12192,31)))</f>
        <v>0</v>
      </c>
      <c r="AG12192" s="7" t="n">
        <v>7</v>
      </c>
      <c r="AH12192" s="7" t="n">
        <v>65533</v>
      </c>
      <c r="AI12192" s="7" t="n">
        <v>61110</v>
      </c>
      <c r="AJ12192" s="7" t="s">
        <v>13</v>
      </c>
      <c r="AK12192" s="7" t="n">
        <f t="normal" ca="1">32-LENB(INDIRECT(ADDRESS(12192,36)))</f>
        <v>0</v>
      </c>
      <c r="AL12192" s="7" t="n">
        <v>7</v>
      </c>
      <c r="AM12192" s="7" t="n">
        <v>65533</v>
      </c>
      <c r="AN12192" s="7" t="n">
        <v>61111</v>
      </c>
      <c r="AO12192" s="7" t="s">
        <v>13</v>
      </c>
      <c r="AP12192" s="7" t="n">
        <f t="normal" ca="1">32-LENB(INDIRECT(ADDRESS(12192,41)))</f>
        <v>0</v>
      </c>
      <c r="AQ12192" s="7" t="n">
        <v>7</v>
      </c>
      <c r="AR12192" s="7" t="n">
        <v>65533</v>
      </c>
      <c r="AS12192" s="7" t="n">
        <v>61112</v>
      </c>
      <c r="AT12192" s="7" t="s">
        <v>13</v>
      </c>
      <c r="AU12192" s="7" t="n">
        <f t="normal" ca="1">32-LENB(INDIRECT(ADDRESS(12192,46)))</f>
        <v>0</v>
      </c>
      <c r="AV12192" s="7" t="n">
        <v>7</v>
      </c>
      <c r="AW12192" s="7" t="n">
        <v>65533</v>
      </c>
      <c r="AX12192" s="7" t="n">
        <v>61113</v>
      </c>
      <c r="AY12192" s="7" t="s">
        <v>13</v>
      </c>
      <c r="AZ12192" s="7" t="n">
        <f t="normal" ca="1">32-LENB(INDIRECT(ADDRESS(12192,51)))</f>
        <v>0</v>
      </c>
      <c r="BA12192" s="7" t="n">
        <v>7</v>
      </c>
      <c r="BB12192" s="7" t="n">
        <v>65533</v>
      </c>
      <c r="BC12192" s="7" t="n">
        <v>61114</v>
      </c>
      <c r="BD12192" s="7" t="s">
        <v>13</v>
      </c>
      <c r="BE12192" s="7" t="n">
        <f t="normal" ca="1">32-LENB(INDIRECT(ADDRESS(12192,56)))</f>
        <v>0</v>
      </c>
      <c r="BF12192" s="7" t="n">
        <v>7</v>
      </c>
      <c r="BG12192" s="7" t="n">
        <v>65533</v>
      </c>
      <c r="BH12192" s="7" t="n">
        <v>61115</v>
      </c>
      <c r="BI12192" s="7" t="s">
        <v>13</v>
      </c>
      <c r="BJ12192" s="7" t="n">
        <f t="normal" ca="1">32-LENB(INDIRECT(ADDRESS(12192,61)))</f>
        <v>0</v>
      </c>
      <c r="BK12192" s="7" t="n">
        <v>4</v>
      </c>
      <c r="BL12192" s="7" t="n">
        <v>65533</v>
      </c>
      <c r="BM12192" s="7" t="n">
        <v>2000</v>
      </c>
      <c r="BN12192" s="7" t="s">
        <v>13</v>
      </c>
      <c r="BO12192" s="7" t="n">
        <f t="normal" ca="1">32-LENB(INDIRECT(ADDRESS(12192,66)))</f>
        <v>0</v>
      </c>
      <c r="BP12192" s="7" t="n">
        <v>7</v>
      </c>
      <c r="BQ12192" s="7" t="n">
        <v>65533</v>
      </c>
      <c r="BR12192" s="7" t="n">
        <v>61116</v>
      </c>
      <c r="BS12192" s="7" t="s">
        <v>13</v>
      </c>
      <c r="BT12192" s="7" t="n">
        <f t="normal" ca="1">32-LENB(INDIRECT(ADDRESS(12192,71)))</f>
        <v>0</v>
      </c>
      <c r="BU12192" s="7" t="n">
        <v>7</v>
      </c>
      <c r="BV12192" s="7" t="n">
        <v>65533</v>
      </c>
      <c r="BW12192" s="7" t="n">
        <v>61117</v>
      </c>
      <c r="BX12192" s="7" t="s">
        <v>13</v>
      </c>
      <c r="BY12192" s="7" t="n">
        <f t="normal" ca="1">32-LENB(INDIRECT(ADDRESS(12192,76)))</f>
        <v>0</v>
      </c>
      <c r="BZ12192" s="7" t="n">
        <v>7</v>
      </c>
      <c r="CA12192" s="7" t="n">
        <v>65533</v>
      </c>
      <c r="CB12192" s="7" t="n">
        <v>61118</v>
      </c>
      <c r="CC12192" s="7" t="s">
        <v>13</v>
      </c>
      <c r="CD12192" s="7" t="n">
        <f t="normal" ca="1">32-LENB(INDIRECT(ADDRESS(12192,81)))</f>
        <v>0</v>
      </c>
      <c r="CE12192" s="7" t="n">
        <v>7</v>
      </c>
      <c r="CF12192" s="7" t="n">
        <v>65533</v>
      </c>
      <c r="CG12192" s="7" t="n">
        <v>61119</v>
      </c>
      <c r="CH12192" s="7" t="s">
        <v>13</v>
      </c>
      <c r="CI12192" s="7" t="n">
        <f t="normal" ca="1">32-LENB(INDIRECT(ADDRESS(12192,86)))</f>
        <v>0</v>
      </c>
      <c r="CJ12192" s="7" t="n">
        <v>7</v>
      </c>
      <c r="CK12192" s="7" t="n">
        <v>65533</v>
      </c>
      <c r="CL12192" s="7" t="n">
        <v>61120</v>
      </c>
      <c r="CM12192" s="7" t="s">
        <v>13</v>
      </c>
      <c r="CN12192" s="7" t="n">
        <f t="normal" ca="1">32-LENB(INDIRECT(ADDRESS(12192,91)))</f>
        <v>0</v>
      </c>
      <c r="CO12192" s="7" t="n">
        <v>7</v>
      </c>
      <c r="CP12192" s="7" t="n">
        <v>65533</v>
      </c>
      <c r="CQ12192" s="7" t="n">
        <v>61121</v>
      </c>
      <c r="CR12192" s="7" t="s">
        <v>13</v>
      </c>
      <c r="CS12192" s="7" t="n">
        <f t="normal" ca="1">32-LENB(INDIRECT(ADDRESS(12192,96)))</f>
        <v>0</v>
      </c>
      <c r="CT12192" s="7" t="n">
        <v>7</v>
      </c>
      <c r="CU12192" s="7" t="n">
        <v>65533</v>
      </c>
      <c r="CV12192" s="7" t="n">
        <v>61122</v>
      </c>
      <c r="CW12192" s="7" t="s">
        <v>13</v>
      </c>
      <c r="CX12192" s="7" t="n">
        <f t="normal" ca="1">32-LENB(INDIRECT(ADDRESS(12192,101)))</f>
        <v>0</v>
      </c>
      <c r="CY12192" s="7" t="n">
        <v>7</v>
      </c>
      <c r="CZ12192" s="7" t="n">
        <v>65533</v>
      </c>
      <c r="DA12192" s="7" t="n">
        <v>61123</v>
      </c>
      <c r="DB12192" s="7" t="s">
        <v>13</v>
      </c>
      <c r="DC12192" s="7" t="n">
        <f t="normal" ca="1">32-LENB(INDIRECT(ADDRESS(12192,106)))</f>
        <v>0</v>
      </c>
      <c r="DD12192" s="7" t="n">
        <v>7</v>
      </c>
      <c r="DE12192" s="7" t="n">
        <v>65533</v>
      </c>
      <c r="DF12192" s="7" t="n">
        <v>61124</v>
      </c>
      <c r="DG12192" s="7" t="s">
        <v>13</v>
      </c>
      <c r="DH12192" s="7" t="n">
        <f t="normal" ca="1">32-LENB(INDIRECT(ADDRESS(12192,111)))</f>
        <v>0</v>
      </c>
      <c r="DI12192" s="7" t="n">
        <v>7</v>
      </c>
      <c r="DJ12192" s="7" t="n">
        <v>65533</v>
      </c>
      <c r="DK12192" s="7" t="n">
        <v>61125</v>
      </c>
      <c r="DL12192" s="7" t="s">
        <v>13</v>
      </c>
      <c r="DM12192" s="7" t="n">
        <f t="normal" ca="1">32-LENB(INDIRECT(ADDRESS(12192,116)))</f>
        <v>0</v>
      </c>
      <c r="DN12192" s="7" t="n">
        <v>7</v>
      </c>
      <c r="DO12192" s="7" t="n">
        <v>65533</v>
      </c>
      <c r="DP12192" s="7" t="n">
        <v>61126</v>
      </c>
      <c r="DQ12192" s="7" t="s">
        <v>13</v>
      </c>
      <c r="DR12192" s="7" t="n">
        <f t="normal" ca="1">32-LENB(INDIRECT(ADDRESS(12192,121)))</f>
        <v>0</v>
      </c>
      <c r="DS12192" s="7" t="n">
        <v>7</v>
      </c>
      <c r="DT12192" s="7" t="n">
        <v>65533</v>
      </c>
      <c r="DU12192" s="7" t="n">
        <v>61127</v>
      </c>
      <c r="DV12192" s="7" t="s">
        <v>13</v>
      </c>
      <c r="DW12192" s="7" t="n">
        <f t="normal" ca="1">32-LENB(INDIRECT(ADDRESS(12192,126)))</f>
        <v>0</v>
      </c>
      <c r="DX12192" s="7" t="n">
        <v>7</v>
      </c>
      <c r="DY12192" s="7" t="n">
        <v>65533</v>
      </c>
      <c r="DZ12192" s="7" t="n">
        <v>61128</v>
      </c>
      <c r="EA12192" s="7" t="s">
        <v>13</v>
      </c>
      <c r="EB12192" s="7" t="n">
        <f t="normal" ca="1">32-LENB(INDIRECT(ADDRESS(12192,131)))</f>
        <v>0</v>
      </c>
      <c r="EC12192" s="7" t="n">
        <v>7</v>
      </c>
      <c r="ED12192" s="7" t="n">
        <v>65533</v>
      </c>
      <c r="EE12192" s="7" t="n">
        <v>61129</v>
      </c>
      <c r="EF12192" s="7" t="s">
        <v>13</v>
      </c>
      <c r="EG12192" s="7" t="n">
        <f t="normal" ca="1">32-LENB(INDIRECT(ADDRESS(12192,136)))</f>
        <v>0</v>
      </c>
      <c r="EH12192" s="7" t="n">
        <v>7</v>
      </c>
      <c r="EI12192" s="7" t="n">
        <v>65533</v>
      </c>
      <c r="EJ12192" s="7" t="n">
        <v>61130</v>
      </c>
      <c r="EK12192" s="7" t="s">
        <v>13</v>
      </c>
      <c r="EL12192" s="7" t="n">
        <f t="normal" ca="1">32-LENB(INDIRECT(ADDRESS(12192,141)))</f>
        <v>0</v>
      </c>
      <c r="EM12192" s="7" t="n">
        <v>7</v>
      </c>
      <c r="EN12192" s="7" t="n">
        <v>65533</v>
      </c>
      <c r="EO12192" s="7" t="n">
        <v>61131</v>
      </c>
      <c r="EP12192" s="7" t="s">
        <v>13</v>
      </c>
      <c r="EQ12192" s="7" t="n">
        <f t="normal" ca="1">32-LENB(INDIRECT(ADDRESS(12192,146)))</f>
        <v>0</v>
      </c>
      <c r="ER12192" s="7" t="n">
        <v>4</v>
      </c>
      <c r="ES12192" s="7" t="n">
        <v>65533</v>
      </c>
      <c r="ET12192" s="7" t="n">
        <v>4344</v>
      </c>
      <c r="EU12192" s="7" t="s">
        <v>13</v>
      </c>
      <c r="EV12192" s="7" t="n">
        <f t="normal" ca="1">32-LENB(INDIRECT(ADDRESS(12192,151)))</f>
        <v>0</v>
      </c>
      <c r="EW12192" s="7" t="n">
        <v>4</v>
      </c>
      <c r="EX12192" s="7" t="n">
        <v>65533</v>
      </c>
      <c r="EY12192" s="7" t="n">
        <v>4344</v>
      </c>
      <c r="EZ12192" s="7" t="s">
        <v>13</v>
      </c>
      <c r="FA12192" s="7" t="n">
        <f t="normal" ca="1">32-LENB(INDIRECT(ADDRESS(12192,156)))</f>
        <v>0</v>
      </c>
      <c r="FB12192" s="7" t="n">
        <v>7</v>
      </c>
      <c r="FC12192" s="7" t="n">
        <v>65533</v>
      </c>
      <c r="FD12192" s="7" t="n">
        <v>61132</v>
      </c>
      <c r="FE12192" s="7" t="s">
        <v>13</v>
      </c>
      <c r="FF12192" s="7" t="n">
        <f t="normal" ca="1">32-LENB(INDIRECT(ADDRESS(12192,161)))</f>
        <v>0</v>
      </c>
      <c r="FG12192" s="7" t="n">
        <v>7</v>
      </c>
      <c r="FH12192" s="7" t="n">
        <v>65533</v>
      </c>
      <c r="FI12192" s="7" t="n">
        <v>61133</v>
      </c>
      <c r="FJ12192" s="7" t="s">
        <v>13</v>
      </c>
      <c r="FK12192" s="7" t="n">
        <f t="normal" ca="1">32-LENB(INDIRECT(ADDRESS(12192,166)))</f>
        <v>0</v>
      </c>
      <c r="FL12192" s="7" t="n">
        <v>7</v>
      </c>
      <c r="FM12192" s="7" t="n">
        <v>65533</v>
      </c>
      <c r="FN12192" s="7" t="n">
        <v>61134</v>
      </c>
      <c r="FO12192" s="7" t="s">
        <v>13</v>
      </c>
      <c r="FP12192" s="7" t="n">
        <f t="normal" ca="1">32-LENB(INDIRECT(ADDRESS(12192,171)))</f>
        <v>0</v>
      </c>
      <c r="FQ12192" s="7" t="n">
        <v>7</v>
      </c>
      <c r="FR12192" s="7" t="n">
        <v>65533</v>
      </c>
      <c r="FS12192" s="7" t="n">
        <v>61135</v>
      </c>
      <c r="FT12192" s="7" t="s">
        <v>13</v>
      </c>
      <c r="FU12192" s="7" t="n">
        <f t="normal" ca="1">32-LENB(INDIRECT(ADDRESS(12192,176)))</f>
        <v>0</v>
      </c>
      <c r="FV12192" s="7" t="n">
        <v>4</v>
      </c>
      <c r="FW12192" s="7" t="n">
        <v>65533</v>
      </c>
      <c r="FX12192" s="7" t="n">
        <v>2000</v>
      </c>
      <c r="FY12192" s="7" t="s">
        <v>13</v>
      </c>
      <c r="FZ12192" s="7" t="n">
        <f t="normal" ca="1">32-LENB(INDIRECT(ADDRESS(12192,181)))</f>
        <v>0</v>
      </c>
      <c r="GA12192" s="7" t="n">
        <v>7</v>
      </c>
      <c r="GB12192" s="7" t="n">
        <v>65533</v>
      </c>
      <c r="GC12192" s="7" t="n">
        <v>61136</v>
      </c>
      <c r="GD12192" s="7" t="s">
        <v>13</v>
      </c>
      <c r="GE12192" s="7" t="n">
        <f t="normal" ca="1">32-LENB(INDIRECT(ADDRESS(12192,186)))</f>
        <v>0</v>
      </c>
      <c r="GF12192" s="7" t="n">
        <v>7</v>
      </c>
      <c r="GG12192" s="7" t="n">
        <v>65533</v>
      </c>
      <c r="GH12192" s="7" t="n">
        <v>61137</v>
      </c>
      <c r="GI12192" s="7" t="s">
        <v>13</v>
      </c>
      <c r="GJ12192" s="7" t="n">
        <f t="normal" ca="1">32-LENB(INDIRECT(ADDRESS(12192,191)))</f>
        <v>0</v>
      </c>
      <c r="GK12192" s="7" t="n">
        <v>7</v>
      </c>
      <c r="GL12192" s="7" t="n">
        <v>65533</v>
      </c>
      <c r="GM12192" s="7" t="n">
        <v>61138</v>
      </c>
      <c r="GN12192" s="7" t="s">
        <v>13</v>
      </c>
      <c r="GO12192" s="7" t="n">
        <f t="normal" ca="1">32-LENB(INDIRECT(ADDRESS(12192,196)))</f>
        <v>0</v>
      </c>
      <c r="GP12192" s="7" t="n">
        <v>7</v>
      </c>
      <c r="GQ12192" s="7" t="n">
        <v>65533</v>
      </c>
      <c r="GR12192" s="7" t="n">
        <v>61139</v>
      </c>
      <c r="GS12192" s="7" t="s">
        <v>13</v>
      </c>
      <c r="GT12192" s="7" t="n">
        <f t="normal" ca="1">32-LENB(INDIRECT(ADDRESS(12192,201)))</f>
        <v>0</v>
      </c>
      <c r="GU12192" s="7" t="n">
        <v>7</v>
      </c>
      <c r="GV12192" s="7" t="n">
        <v>65533</v>
      </c>
      <c r="GW12192" s="7" t="n">
        <v>61140</v>
      </c>
      <c r="GX12192" s="7" t="s">
        <v>13</v>
      </c>
      <c r="GY12192" s="7" t="n">
        <f t="normal" ca="1">32-LENB(INDIRECT(ADDRESS(12192,206)))</f>
        <v>0</v>
      </c>
      <c r="GZ12192" s="7" t="n">
        <v>4</v>
      </c>
      <c r="HA12192" s="7" t="n">
        <v>65533</v>
      </c>
      <c r="HB12192" s="7" t="n">
        <v>4400</v>
      </c>
      <c r="HC12192" s="7" t="s">
        <v>13</v>
      </c>
      <c r="HD12192" s="7" t="n">
        <f t="normal" ca="1">32-LENB(INDIRECT(ADDRESS(12192,211)))</f>
        <v>0</v>
      </c>
      <c r="HE12192" s="7" t="n">
        <v>4</v>
      </c>
      <c r="HF12192" s="7" t="n">
        <v>65533</v>
      </c>
      <c r="HG12192" s="7" t="n">
        <v>2003</v>
      </c>
      <c r="HH12192" s="7" t="s">
        <v>13</v>
      </c>
      <c r="HI12192" s="7" t="n">
        <f t="normal" ca="1">32-LENB(INDIRECT(ADDRESS(12192,216)))</f>
        <v>0</v>
      </c>
      <c r="HJ12192" s="7" t="n">
        <v>7</v>
      </c>
      <c r="HK12192" s="7" t="n">
        <v>65533</v>
      </c>
      <c r="HL12192" s="7" t="n">
        <v>53960</v>
      </c>
      <c r="HM12192" s="7" t="s">
        <v>13</v>
      </c>
      <c r="HN12192" s="7" t="n">
        <f t="normal" ca="1">32-LENB(INDIRECT(ADDRESS(12192,221)))</f>
        <v>0</v>
      </c>
      <c r="HO12192" s="7" t="n">
        <v>4</v>
      </c>
      <c r="HP12192" s="7" t="n">
        <v>65533</v>
      </c>
      <c r="HQ12192" s="7" t="n">
        <v>2205</v>
      </c>
      <c r="HR12192" s="7" t="s">
        <v>13</v>
      </c>
      <c r="HS12192" s="7" t="n">
        <f t="normal" ca="1">32-LENB(INDIRECT(ADDRESS(12192,226)))</f>
        <v>0</v>
      </c>
      <c r="HT12192" s="7" t="n">
        <v>4</v>
      </c>
      <c r="HU12192" s="7" t="n">
        <v>65533</v>
      </c>
      <c r="HV12192" s="7" t="n">
        <v>5305</v>
      </c>
      <c r="HW12192" s="7" t="s">
        <v>13</v>
      </c>
      <c r="HX12192" s="7" t="n">
        <f t="normal" ca="1">32-LENB(INDIRECT(ADDRESS(12192,231)))</f>
        <v>0</v>
      </c>
      <c r="HY12192" s="7" t="n">
        <v>7</v>
      </c>
      <c r="HZ12192" s="7" t="n">
        <v>65533</v>
      </c>
      <c r="IA12192" s="7" t="n">
        <v>23954</v>
      </c>
      <c r="IB12192" s="7" t="s">
        <v>13</v>
      </c>
      <c r="IC12192" s="7" t="n">
        <f t="normal" ca="1">32-LENB(INDIRECT(ADDRESS(12192,236)))</f>
        <v>0</v>
      </c>
      <c r="ID12192" s="7" t="n">
        <v>0</v>
      </c>
      <c r="IE12192" s="7" t="n">
        <v>65533</v>
      </c>
      <c r="IF12192" s="7" t="n">
        <v>0</v>
      </c>
      <c r="IG12192" s="7" t="s">
        <v>13</v>
      </c>
      <c r="IH12192" s="7" t="n">
        <f t="normal" ca="1">32-LENB(INDIRECT(ADDRESS(12192,241)))</f>
        <v>0</v>
      </c>
    </row>
    <row r="12193" spans="1:582">
      <c r="A12193" t="s">
        <v>4</v>
      </c>
      <c r="B12193" s="4" t="s">
        <v>5</v>
      </c>
    </row>
    <row r="12194" spans="1:582">
      <c r="A12194" t="n">
        <v>101072</v>
      </c>
      <c r="B12194" s="5" t="n">
        <v>1</v>
      </c>
    </row>
    <row r="12195" spans="1:582" s="3" customFormat="1" customHeight="0">
      <c r="A12195" s="3" t="s">
        <v>2</v>
      </c>
      <c r="B12195" s="3" t="s">
        <v>784</v>
      </c>
    </row>
    <row r="12196" spans="1:582">
      <c r="A12196" t="s">
        <v>4</v>
      </c>
      <c r="B12196" s="4" t="s">
        <v>5</v>
      </c>
      <c r="C12196" s="4" t="s">
        <v>10</v>
      </c>
      <c r="D12196" s="4" t="s">
        <v>10</v>
      </c>
      <c r="E12196" s="4" t="s">
        <v>9</v>
      </c>
      <c r="F12196" s="4" t="s">
        <v>6</v>
      </c>
      <c r="G12196" s="4" t="s">
        <v>8</v>
      </c>
      <c r="H12196" s="4" t="s">
        <v>10</v>
      </c>
      <c r="I12196" s="4" t="s">
        <v>10</v>
      </c>
      <c r="J12196" s="4" t="s">
        <v>9</v>
      </c>
      <c r="K12196" s="4" t="s">
        <v>6</v>
      </c>
      <c r="L12196" s="4" t="s">
        <v>8</v>
      </c>
      <c r="M12196" s="4" t="s">
        <v>10</v>
      </c>
      <c r="N12196" s="4" t="s">
        <v>10</v>
      </c>
      <c r="O12196" s="4" t="s">
        <v>9</v>
      </c>
      <c r="P12196" s="4" t="s">
        <v>6</v>
      </c>
      <c r="Q12196" s="4" t="s">
        <v>8</v>
      </c>
      <c r="R12196" s="4" t="s">
        <v>10</v>
      </c>
      <c r="S12196" s="4" t="s">
        <v>10</v>
      </c>
      <c r="T12196" s="4" t="s">
        <v>9</v>
      </c>
      <c r="U12196" s="4" t="s">
        <v>6</v>
      </c>
      <c r="V12196" s="4" t="s">
        <v>8</v>
      </c>
      <c r="W12196" s="4" t="s">
        <v>10</v>
      </c>
      <c r="X12196" s="4" t="s">
        <v>10</v>
      </c>
      <c r="Y12196" s="4" t="s">
        <v>9</v>
      </c>
      <c r="Z12196" s="4" t="s">
        <v>6</v>
      </c>
      <c r="AA12196" s="4" t="s">
        <v>8</v>
      </c>
      <c r="AB12196" s="4" t="s">
        <v>10</v>
      </c>
      <c r="AC12196" s="4" t="s">
        <v>10</v>
      </c>
      <c r="AD12196" s="4" t="s">
        <v>9</v>
      </c>
      <c r="AE12196" s="4" t="s">
        <v>6</v>
      </c>
      <c r="AF12196" s="4" t="s">
        <v>8</v>
      </c>
      <c r="AG12196" s="4" t="s">
        <v>10</v>
      </c>
      <c r="AH12196" s="4" t="s">
        <v>10</v>
      </c>
      <c r="AI12196" s="4" t="s">
        <v>9</v>
      </c>
      <c r="AJ12196" s="4" t="s">
        <v>6</v>
      </c>
      <c r="AK12196" s="4" t="s">
        <v>8</v>
      </c>
      <c r="AL12196" s="4" t="s">
        <v>10</v>
      </c>
      <c r="AM12196" s="4" t="s">
        <v>10</v>
      </c>
      <c r="AN12196" s="4" t="s">
        <v>9</v>
      </c>
      <c r="AO12196" s="4" t="s">
        <v>6</v>
      </c>
      <c r="AP12196" s="4" t="s">
        <v>8</v>
      </c>
      <c r="AQ12196" s="4" t="s">
        <v>10</v>
      </c>
      <c r="AR12196" s="4" t="s">
        <v>10</v>
      </c>
      <c r="AS12196" s="4" t="s">
        <v>9</v>
      </c>
      <c r="AT12196" s="4" t="s">
        <v>6</v>
      </c>
      <c r="AU12196" s="4" t="s">
        <v>8</v>
      </c>
      <c r="AV12196" s="4" t="s">
        <v>10</v>
      </c>
      <c r="AW12196" s="4" t="s">
        <v>10</v>
      </c>
      <c r="AX12196" s="4" t="s">
        <v>9</v>
      </c>
      <c r="AY12196" s="4" t="s">
        <v>6</v>
      </c>
      <c r="AZ12196" s="4" t="s">
        <v>8</v>
      </c>
      <c r="BA12196" s="4" t="s">
        <v>10</v>
      </c>
      <c r="BB12196" s="4" t="s">
        <v>10</v>
      </c>
      <c r="BC12196" s="4" t="s">
        <v>9</v>
      </c>
      <c r="BD12196" s="4" t="s">
        <v>6</v>
      </c>
      <c r="BE12196" s="4" t="s">
        <v>8</v>
      </c>
      <c r="BF12196" s="4" t="s">
        <v>10</v>
      </c>
      <c r="BG12196" s="4" t="s">
        <v>10</v>
      </c>
      <c r="BH12196" s="4" t="s">
        <v>9</v>
      </c>
      <c r="BI12196" s="4" t="s">
        <v>6</v>
      </c>
      <c r="BJ12196" s="4" t="s">
        <v>8</v>
      </c>
      <c r="BK12196" s="4" t="s">
        <v>10</v>
      </c>
      <c r="BL12196" s="4" t="s">
        <v>10</v>
      </c>
      <c r="BM12196" s="4" t="s">
        <v>9</v>
      </c>
      <c r="BN12196" s="4" t="s">
        <v>6</v>
      </c>
      <c r="BO12196" s="4" t="s">
        <v>8</v>
      </c>
    </row>
    <row r="12197" spans="1:582">
      <c r="A12197" t="n">
        <v>101088</v>
      </c>
      <c r="B12197" s="96" t="n">
        <v>257</v>
      </c>
      <c r="C12197" s="7" t="n">
        <v>4</v>
      </c>
      <c r="D12197" s="7" t="n">
        <v>65533</v>
      </c>
      <c r="E12197" s="7" t="n">
        <v>2119</v>
      </c>
      <c r="F12197" s="7" t="s">
        <v>13</v>
      </c>
      <c r="G12197" s="7" t="n">
        <f t="normal" ca="1">32-LENB(INDIRECT(ADDRESS(12197,6)))</f>
        <v>0</v>
      </c>
      <c r="H12197" s="7" t="n">
        <v>4</v>
      </c>
      <c r="I12197" s="7" t="n">
        <v>65533</v>
      </c>
      <c r="J12197" s="7" t="n">
        <v>2119</v>
      </c>
      <c r="K12197" s="7" t="s">
        <v>13</v>
      </c>
      <c r="L12197" s="7" t="n">
        <f t="normal" ca="1">32-LENB(INDIRECT(ADDRESS(12197,11)))</f>
        <v>0</v>
      </c>
      <c r="M12197" s="7" t="n">
        <v>4</v>
      </c>
      <c r="N12197" s="7" t="n">
        <v>65533</v>
      </c>
      <c r="O12197" s="7" t="n">
        <v>2119</v>
      </c>
      <c r="P12197" s="7" t="s">
        <v>13</v>
      </c>
      <c r="Q12197" s="7" t="n">
        <f t="normal" ca="1">32-LENB(INDIRECT(ADDRESS(12197,16)))</f>
        <v>0</v>
      </c>
      <c r="R12197" s="7" t="n">
        <v>4</v>
      </c>
      <c r="S12197" s="7" t="n">
        <v>65533</v>
      </c>
      <c r="T12197" s="7" t="n">
        <v>2119</v>
      </c>
      <c r="U12197" s="7" t="s">
        <v>13</v>
      </c>
      <c r="V12197" s="7" t="n">
        <f t="normal" ca="1">32-LENB(INDIRECT(ADDRESS(12197,21)))</f>
        <v>0</v>
      </c>
      <c r="W12197" s="7" t="n">
        <v>4</v>
      </c>
      <c r="X12197" s="7" t="n">
        <v>65533</v>
      </c>
      <c r="Y12197" s="7" t="n">
        <v>2119</v>
      </c>
      <c r="Z12197" s="7" t="s">
        <v>13</v>
      </c>
      <c r="AA12197" s="7" t="n">
        <f t="normal" ca="1">32-LENB(INDIRECT(ADDRESS(12197,26)))</f>
        <v>0</v>
      </c>
      <c r="AB12197" s="7" t="n">
        <v>4</v>
      </c>
      <c r="AC12197" s="7" t="n">
        <v>65533</v>
      </c>
      <c r="AD12197" s="7" t="n">
        <v>2119</v>
      </c>
      <c r="AE12197" s="7" t="s">
        <v>13</v>
      </c>
      <c r="AF12197" s="7" t="n">
        <f t="normal" ca="1">32-LENB(INDIRECT(ADDRESS(12197,31)))</f>
        <v>0</v>
      </c>
      <c r="AG12197" s="7" t="n">
        <v>4</v>
      </c>
      <c r="AH12197" s="7" t="n">
        <v>65533</v>
      </c>
      <c r="AI12197" s="7" t="n">
        <v>2119</v>
      </c>
      <c r="AJ12197" s="7" t="s">
        <v>13</v>
      </c>
      <c r="AK12197" s="7" t="n">
        <f t="normal" ca="1">32-LENB(INDIRECT(ADDRESS(12197,36)))</f>
        <v>0</v>
      </c>
      <c r="AL12197" s="7" t="n">
        <v>4</v>
      </c>
      <c r="AM12197" s="7" t="n">
        <v>65533</v>
      </c>
      <c r="AN12197" s="7" t="n">
        <v>2119</v>
      </c>
      <c r="AO12197" s="7" t="s">
        <v>13</v>
      </c>
      <c r="AP12197" s="7" t="n">
        <f t="normal" ca="1">32-LENB(INDIRECT(ADDRESS(12197,41)))</f>
        <v>0</v>
      </c>
      <c r="AQ12197" s="7" t="n">
        <v>4</v>
      </c>
      <c r="AR12197" s="7" t="n">
        <v>65533</v>
      </c>
      <c r="AS12197" s="7" t="n">
        <v>2119</v>
      </c>
      <c r="AT12197" s="7" t="s">
        <v>13</v>
      </c>
      <c r="AU12197" s="7" t="n">
        <f t="normal" ca="1">32-LENB(INDIRECT(ADDRESS(12197,46)))</f>
        <v>0</v>
      </c>
      <c r="AV12197" s="7" t="n">
        <v>4</v>
      </c>
      <c r="AW12197" s="7" t="n">
        <v>65533</v>
      </c>
      <c r="AX12197" s="7" t="n">
        <v>2119</v>
      </c>
      <c r="AY12197" s="7" t="s">
        <v>13</v>
      </c>
      <c r="AZ12197" s="7" t="n">
        <f t="normal" ca="1">32-LENB(INDIRECT(ADDRESS(12197,51)))</f>
        <v>0</v>
      </c>
      <c r="BA12197" s="7" t="n">
        <v>4</v>
      </c>
      <c r="BB12197" s="7" t="n">
        <v>65533</v>
      </c>
      <c r="BC12197" s="7" t="n">
        <v>2119</v>
      </c>
      <c r="BD12197" s="7" t="s">
        <v>13</v>
      </c>
      <c r="BE12197" s="7" t="n">
        <f t="normal" ca="1">32-LENB(INDIRECT(ADDRESS(12197,56)))</f>
        <v>0</v>
      </c>
      <c r="BF12197" s="7" t="n">
        <v>4</v>
      </c>
      <c r="BG12197" s="7" t="n">
        <v>65533</v>
      </c>
      <c r="BH12197" s="7" t="n">
        <v>2119</v>
      </c>
      <c r="BI12197" s="7" t="s">
        <v>13</v>
      </c>
      <c r="BJ12197" s="7" t="n">
        <f t="normal" ca="1">32-LENB(INDIRECT(ADDRESS(12197,61)))</f>
        <v>0</v>
      </c>
      <c r="BK12197" s="7" t="n">
        <v>0</v>
      </c>
      <c r="BL12197" s="7" t="n">
        <v>65533</v>
      </c>
      <c r="BM12197" s="7" t="n">
        <v>0</v>
      </c>
      <c r="BN12197" s="7" t="s">
        <v>13</v>
      </c>
      <c r="BO12197" s="7" t="n">
        <f t="normal" ca="1">32-LENB(INDIRECT(ADDRESS(12197,66)))</f>
        <v>0</v>
      </c>
    </row>
    <row r="12198" spans="1:582">
      <c r="A12198" t="s">
        <v>4</v>
      </c>
      <c r="B12198" s="4" t="s">
        <v>5</v>
      </c>
    </row>
    <row r="12199" spans="1:582">
      <c r="A12199" t="n">
        <v>101608</v>
      </c>
      <c r="B12199" s="5" t="n">
        <v>1</v>
      </c>
    </row>
    <row r="12200" spans="1:582" s="3" customFormat="1" customHeight="0">
      <c r="A12200" s="3" t="s">
        <v>2</v>
      </c>
      <c r="B12200" s="3" t="s">
        <v>785</v>
      </c>
    </row>
    <row r="12201" spans="1:582">
      <c r="A12201" t="s">
        <v>4</v>
      </c>
      <c r="B12201" s="4" t="s">
        <v>5</v>
      </c>
      <c r="C12201" s="4" t="s">
        <v>10</v>
      </c>
      <c r="D12201" s="4" t="s">
        <v>10</v>
      </c>
      <c r="E12201" s="4" t="s">
        <v>9</v>
      </c>
      <c r="F12201" s="4" t="s">
        <v>6</v>
      </c>
      <c r="G12201" s="4" t="s">
        <v>8</v>
      </c>
      <c r="H12201" s="4" t="s">
        <v>10</v>
      </c>
      <c r="I12201" s="4" t="s">
        <v>10</v>
      </c>
      <c r="J12201" s="4" t="s">
        <v>9</v>
      </c>
      <c r="K12201" s="4" t="s">
        <v>6</v>
      </c>
      <c r="L12201" s="4" t="s">
        <v>8</v>
      </c>
      <c r="M12201" s="4" t="s">
        <v>10</v>
      </c>
      <c r="N12201" s="4" t="s">
        <v>10</v>
      </c>
      <c r="O12201" s="4" t="s">
        <v>9</v>
      </c>
      <c r="P12201" s="4" t="s">
        <v>6</v>
      </c>
      <c r="Q12201" s="4" t="s">
        <v>8</v>
      </c>
      <c r="R12201" s="4" t="s">
        <v>10</v>
      </c>
      <c r="S12201" s="4" t="s">
        <v>10</v>
      </c>
      <c r="T12201" s="4" t="s">
        <v>9</v>
      </c>
      <c r="U12201" s="4" t="s">
        <v>6</v>
      </c>
      <c r="V12201" s="4" t="s">
        <v>8</v>
      </c>
      <c r="W12201" s="4" t="s">
        <v>10</v>
      </c>
      <c r="X12201" s="4" t="s">
        <v>10</v>
      </c>
      <c r="Y12201" s="4" t="s">
        <v>9</v>
      </c>
      <c r="Z12201" s="4" t="s">
        <v>6</v>
      </c>
      <c r="AA12201" s="4" t="s">
        <v>8</v>
      </c>
      <c r="AB12201" s="4" t="s">
        <v>10</v>
      </c>
      <c r="AC12201" s="4" t="s">
        <v>10</v>
      </c>
      <c r="AD12201" s="4" t="s">
        <v>9</v>
      </c>
      <c r="AE12201" s="4" t="s">
        <v>6</v>
      </c>
      <c r="AF12201" s="4" t="s">
        <v>8</v>
      </c>
      <c r="AG12201" s="4" t="s">
        <v>10</v>
      </c>
      <c r="AH12201" s="4" t="s">
        <v>10</v>
      </c>
      <c r="AI12201" s="4" t="s">
        <v>9</v>
      </c>
      <c r="AJ12201" s="4" t="s">
        <v>6</v>
      </c>
      <c r="AK12201" s="4" t="s">
        <v>8</v>
      </c>
      <c r="AL12201" s="4" t="s">
        <v>10</v>
      </c>
      <c r="AM12201" s="4" t="s">
        <v>10</v>
      </c>
      <c r="AN12201" s="4" t="s">
        <v>9</v>
      </c>
      <c r="AO12201" s="4" t="s">
        <v>6</v>
      </c>
      <c r="AP12201" s="4" t="s">
        <v>8</v>
      </c>
      <c r="AQ12201" s="4" t="s">
        <v>10</v>
      </c>
      <c r="AR12201" s="4" t="s">
        <v>10</v>
      </c>
      <c r="AS12201" s="4" t="s">
        <v>9</v>
      </c>
      <c r="AT12201" s="4" t="s">
        <v>6</v>
      </c>
      <c r="AU12201" s="4" t="s">
        <v>8</v>
      </c>
      <c r="AV12201" s="4" t="s">
        <v>10</v>
      </c>
      <c r="AW12201" s="4" t="s">
        <v>10</v>
      </c>
      <c r="AX12201" s="4" t="s">
        <v>9</v>
      </c>
      <c r="AY12201" s="4" t="s">
        <v>6</v>
      </c>
      <c r="AZ12201" s="4" t="s">
        <v>8</v>
      </c>
      <c r="BA12201" s="4" t="s">
        <v>10</v>
      </c>
      <c r="BB12201" s="4" t="s">
        <v>10</v>
      </c>
      <c r="BC12201" s="4" t="s">
        <v>9</v>
      </c>
      <c r="BD12201" s="4" t="s">
        <v>6</v>
      </c>
      <c r="BE12201" s="4" t="s">
        <v>8</v>
      </c>
      <c r="BF12201" s="4" t="s">
        <v>10</v>
      </c>
      <c r="BG12201" s="4" t="s">
        <v>10</v>
      </c>
      <c r="BH12201" s="4" t="s">
        <v>9</v>
      </c>
      <c r="BI12201" s="4" t="s">
        <v>6</v>
      </c>
      <c r="BJ12201" s="4" t="s">
        <v>8</v>
      </c>
      <c r="BK12201" s="4" t="s">
        <v>10</v>
      </c>
      <c r="BL12201" s="4" t="s">
        <v>10</v>
      </c>
      <c r="BM12201" s="4" t="s">
        <v>9</v>
      </c>
      <c r="BN12201" s="4" t="s">
        <v>6</v>
      </c>
      <c r="BO12201" s="4" t="s">
        <v>8</v>
      </c>
      <c r="BP12201" s="4" t="s">
        <v>10</v>
      </c>
      <c r="BQ12201" s="4" t="s">
        <v>10</v>
      </c>
      <c r="BR12201" s="4" t="s">
        <v>9</v>
      </c>
      <c r="BS12201" s="4" t="s">
        <v>6</v>
      </c>
      <c r="BT12201" s="4" t="s">
        <v>8</v>
      </c>
      <c r="BU12201" s="4" t="s">
        <v>10</v>
      </c>
      <c r="BV12201" s="4" t="s">
        <v>10</v>
      </c>
      <c r="BW12201" s="4" t="s">
        <v>9</v>
      </c>
      <c r="BX12201" s="4" t="s">
        <v>6</v>
      </c>
      <c r="BY12201" s="4" t="s">
        <v>8</v>
      </c>
      <c r="BZ12201" s="4" t="s">
        <v>10</v>
      </c>
      <c r="CA12201" s="4" t="s">
        <v>10</v>
      </c>
      <c r="CB12201" s="4" t="s">
        <v>9</v>
      </c>
      <c r="CC12201" s="4" t="s">
        <v>6</v>
      </c>
      <c r="CD12201" s="4" t="s">
        <v>8</v>
      </c>
      <c r="CE12201" s="4" t="s">
        <v>10</v>
      </c>
      <c r="CF12201" s="4" t="s">
        <v>10</v>
      </c>
      <c r="CG12201" s="4" t="s">
        <v>9</v>
      </c>
      <c r="CH12201" s="4" t="s">
        <v>6</v>
      </c>
      <c r="CI12201" s="4" t="s">
        <v>8</v>
      </c>
      <c r="CJ12201" s="4" t="s">
        <v>10</v>
      </c>
      <c r="CK12201" s="4" t="s">
        <v>10</v>
      </c>
      <c r="CL12201" s="4" t="s">
        <v>9</v>
      </c>
      <c r="CM12201" s="4" t="s">
        <v>6</v>
      </c>
      <c r="CN12201" s="4" t="s">
        <v>8</v>
      </c>
      <c r="CO12201" s="4" t="s">
        <v>10</v>
      </c>
      <c r="CP12201" s="4" t="s">
        <v>10</v>
      </c>
      <c r="CQ12201" s="4" t="s">
        <v>9</v>
      </c>
      <c r="CR12201" s="4" t="s">
        <v>6</v>
      </c>
      <c r="CS12201" s="4" t="s">
        <v>8</v>
      </c>
      <c r="CT12201" s="4" t="s">
        <v>10</v>
      </c>
      <c r="CU12201" s="4" t="s">
        <v>10</v>
      </c>
      <c r="CV12201" s="4" t="s">
        <v>9</v>
      </c>
      <c r="CW12201" s="4" t="s">
        <v>6</v>
      </c>
      <c r="CX12201" s="4" t="s">
        <v>8</v>
      </c>
      <c r="CY12201" s="4" t="s">
        <v>10</v>
      </c>
      <c r="CZ12201" s="4" t="s">
        <v>10</v>
      </c>
      <c r="DA12201" s="4" t="s">
        <v>9</v>
      </c>
      <c r="DB12201" s="4" t="s">
        <v>6</v>
      </c>
      <c r="DC12201" s="4" t="s">
        <v>8</v>
      </c>
      <c r="DD12201" s="4" t="s">
        <v>10</v>
      </c>
      <c r="DE12201" s="4" t="s">
        <v>10</v>
      </c>
      <c r="DF12201" s="4" t="s">
        <v>9</v>
      </c>
      <c r="DG12201" s="4" t="s">
        <v>6</v>
      </c>
      <c r="DH12201" s="4" t="s">
        <v>8</v>
      </c>
      <c r="DI12201" s="4" t="s">
        <v>10</v>
      </c>
      <c r="DJ12201" s="4" t="s">
        <v>10</v>
      </c>
      <c r="DK12201" s="4" t="s">
        <v>9</v>
      </c>
      <c r="DL12201" s="4" t="s">
        <v>6</v>
      </c>
      <c r="DM12201" s="4" t="s">
        <v>8</v>
      </c>
      <c r="DN12201" s="4" t="s">
        <v>10</v>
      </c>
      <c r="DO12201" s="4" t="s">
        <v>10</v>
      </c>
      <c r="DP12201" s="4" t="s">
        <v>9</v>
      </c>
      <c r="DQ12201" s="4" t="s">
        <v>6</v>
      </c>
      <c r="DR12201" s="4" t="s">
        <v>8</v>
      </c>
      <c r="DS12201" s="4" t="s">
        <v>10</v>
      </c>
      <c r="DT12201" s="4" t="s">
        <v>10</v>
      </c>
      <c r="DU12201" s="4" t="s">
        <v>9</v>
      </c>
      <c r="DV12201" s="4" t="s">
        <v>6</v>
      </c>
      <c r="DW12201" s="4" t="s">
        <v>8</v>
      </c>
      <c r="DX12201" s="4" t="s">
        <v>10</v>
      </c>
      <c r="DY12201" s="4" t="s">
        <v>10</v>
      </c>
      <c r="DZ12201" s="4" t="s">
        <v>9</v>
      </c>
      <c r="EA12201" s="4" t="s">
        <v>6</v>
      </c>
      <c r="EB12201" s="4" t="s">
        <v>8</v>
      </c>
      <c r="EC12201" s="4" t="s">
        <v>10</v>
      </c>
      <c r="ED12201" s="4" t="s">
        <v>10</v>
      </c>
      <c r="EE12201" s="4" t="s">
        <v>9</v>
      </c>
      <c r="EF12201" s="4" t="s">
        <v>6</v>
      </c>
      <c r="EG12201" s="4" t="s">
        <v>8</v>
      </c>
      <c r="EH12201" s="4" t="s">
        <v>10</v>
      </c>
      <c r="EI12201" s="4" t="s">
        <v>10</v>
      </c>
      <c r="EJ12201" s="4" t="s">
        <v>9</v>
      </c>
      <c r="EK12201" s="4" t="s">
        <v>6</v>
      </c>
      <c r="EL12201" s="4" t="s">
        <v>8</v>
      </c>
      <c r="EM12201" s="4" t="s">
        <v>10</v>
      </c>
      <c r="EN12201" s="4" t="s">
        <v>10</v>
      </c>
      <c r="EO12201" s="4" t="s">
        <v>9</v>
      </c>
      <c r="EP12201" s="4" t="s">
        <v>6</v>
      </c>
      <c r="EQ12201" s="4" t="s">
        <v>8</v>
      </c>
      <c r="ER12201" s="4" t="s">
        <v>10</v>
      </c>
      <c r="ES12201" s="4" t="s">
        <v>10</v>
      </c>
      <c r="ET12201" s="4" t="s">
        <v>9</v>
      </c>
      <c r="EU12201" s="4" t="s">
        <v>6</v>
      </c>
      <c r="EV12201" s="4" t="s">
        <v>8</v>
      </c>
      <c r="EW12201" s="4" t="s">
        <v>10</v>
      </c>
      <c r="EX12201" s="4" t="s">
        <v>10</v>
      </c>
      <c r="EY12201" s="4" t="s">
        <v>9</v>
      </c>
      <c r="EZ12201" s="4" t="s">
        <v>6</v>
      </c>
      <c r="FA12201" s="4" t="s">
        <v>8</v>
      </c>
      <c r="FB12201" s="4" t="s">
        <v>10</v>
      </c>
      <c r="FC12201" s="4" t="s">
        <v>10</v>
      </c>
      <c r="FD12201" s="4" t="s">
        <v>9</v>
      </c>
      <c r="FE12201" s="4" t="s">
        <v>6</v>
      </c>
      <c r="FF12201" s="4" t="s">
        <v>8</v>
      </c>
      <c r="FG12201" s="4" t="s">
        <v>10</v>
      </c>
      <c r="FH12201" s="4" t="s">
        <v>10</v>
      </c>
      <c r="FI12201" s="4" t="s">
        <v>9</v>
      </c>
      <c r="FJ12201" s="4" t="s">
        <v>6</v>
      </c>
      <c r="FK12201" s="4" t="s">
        <v>8</v>
      </c>
      <c r="FL12201" s="4" t="s">
        <v>10</v>
      </c>
      <c r="FM12201" s="4" t="s">
        <v>10</v>
      </c>
      <c r="FN12201" s="4" t="s">
        <v>9</v>
      </c>
      <c r="FO12201" s="4" t="s">
        <v>6</v>
      </c>
      <c r="FP12201" s="4" t="s">
        <v>8</v>
      </c>
      <c r="FQ12201" s="4" t="s">
        <v>10</v>
      </c>
      <c r="FR12201" s="4" t="s">
        <v>10</v>
      </c>
      <c r="FS12201" s="4" t="s">
        <v>9</v>
      </c>
      <c r="FT12201" s="4" t="s">
        <v>6</v>
      </c>
      <c r="FU12201" s="4" t="s">
        <v>8</v>
      </c>
      <c r="FV12201" s="4" t="s">
        <v>10</v>
      </c>
      <c r="FW12201" s="4" t="s">
        <v>10</v>
      </c>
      <c r="FX12201" s="4" t="s">
        <v>9</v>
      </c>
      <c r="FY12201" s="4" t="s">
        <v>6</v>
      </c>
      <c r="FZ12201" s="4" t="s">
        <v>8</v>
      </c>
      <c r="GA12201" s="4" t="s">
        <v>10</v>
      </c>
      <c r="GB12201" s="4" t="s">
        <v>10</v>
      </c>
      <c r="GC12201" s="4" t="s">
        <v>9</v>
      </c>
      <c r="GD12201" s="4" t="s">
        <v>6</v>
      </c>
      <c r="GE12201" s="4" t="s">
        <v>8</v>
      </c>
      <c r="GF12201" s="4" t="s">
        <v>10</v>
      </c>
      <c r="GG12201" s="4" t="s">
        <v>10</v>
      </c>
      <c r="GH12201" s="4" t="s">
        <v>9</v>
      </c>
      <c r="GI12201" s="4" t="s">
        <v>6</v>
      </c>
      <c r="GJ12201" s="4" t="s">
        <v>8</v>
      </c>
      <c r="GK12201" s="4" t="s">
        <v>10</v>
      </c>
      <c r="GL12201" s="4" t="s">
        <v>10</v>
      </c>
      <c r="GM12201" s="4" t="s">
        <v>9</v>
      </c>
      <c r="GN12201" s="4" t="s">
        <v>6</v>
      </c>
      <c r="GO12201" s="4" t="s">
        <v>8</v>
      </c>
      <c r="GP12201" s="4" t="s">
        <v>10</v>
      </c>
      <c r="GQ12201" s="4" t="s">
        <v>10</v>
      </c>
      <c r="GR12201" s="4" t="s">
        <v>9</v>
      </c>
      <c r="GS12201" s="4" t="s">
        <v>6</v>
      </c>
      <c r="GT12201" s="4" t="s">
        <v>8</v>
      </c>
      <c r="GU12201" s="4" t="s">
        <v>10</v>
      </c>
      <c r="GV12201" s="4" t="s">
        <v>10</v>
      </c>
      <c r="GW12201" s="4" t="s">
        <v>9</v>
      </c>
      <c r="GX12201" s="4" t="s">
        <v>6</v>
      </c>
      <c r="GY12201" s="4" t="s">
        <v>8</v>
      </c>
      <c r="GZ12201" s="4" t="s">
        <v>10</v>
      </c>
      <c r="HA12201" s="4" t="s">
        <v>10</v>
      </c>
      <c r="HB12201" s="4" t="s">
        <v>9</v>
      </c>
      <c r="HC12201" s="4" t="s">
        <v>6</v>
      </c>
      <c r="HD12201" s="4" t="s">
        <v>8</v>
      </c>
      <c r="HE12201" s="4" t="s">
        <v>10</v>
      </c>
      <c r="HF12201" s="4" t="s">
        <v>10</v>
      </c>
      <c r="HG12201" s="4" t="s">
        <v>9</v>
      </c>
      <c r="HH12201" s="4" t="s">
        <v>6</v>
      </c>
      <c r="HI12201" s="4" t="s">
        <v>8</v>
      </c>
    </row>
    <row r="12202" spans="1:582">
      <c r="A12202" t="n">
        <v>101616</v>
      </c>
      <c r="B12202" s="96" t="n">
        <v>257</v>
      </c>
      <c r="C12202" s="7" t="n">
        <v>3</v>
      </c>
      <c r="D12202" s="7" t="n">
        <v>65533</v>
      </c>
      <c r="E12202" s="7" t="n">
        <v>0</v>
      </c>
      <c r="F12202" s="7" t="s">
        <v>392</v>
      </c>
      <c r="G12202" s="7" t="n">
        <f t="normal" ca="1">32-LENB(INDIRECT(ADDRESS(12202,6)))</f>
        <v>0</v>
      </c>
      <c r="H12202" s="7" t="n">
        <v>3</v>
      </c>
      <c r="I12202" s="7" t="n">
        <v>65533</v>
      </c>
      <c r="J12202" s="7" t="n">
        <v>0</v>
      </c>
      <c r="K12202" s="7" t="s">
        <v>393</v>
      </c>
      <c r="L12202" s="7" t="n">
        <f t="normal" ca="1">32-LENB(INDIRECT(ADDRESS(12202,11)))</f>
        <v>0</v>
      </c>
      <c r="M12202" s="7" t="n">
        <v>3</v>
      </c>
      <c r="N12202" s="7" t="n">
        <v>65533</v>
      </c>
      <c r="O12202" s="7" t="n">
        <v>0</v>
      </c>
      <c r="P12202" s="7" t="s">
        <v>394</v>
      </c>
      <c r="Q12202" s="7" t="n">
        <f t="normal" ca="1">32-LENB(INDIRECT(ADDRESS(12202,16)))</f>
        <v>0</v>
      </c>
      <c r="R12202" s="7" t="n">
        <v>3</v>
      </c>
      <c r="S12202" s="7" t="n">
        <v>65533</v>
      </c>
      <c r="T12202" s="7" t="n">
        <v>0</v>
      </c>
      <c r="U12202" s="7" t="s">
        <v>395</v>
      </c>
      <c r="V12202" s="7" t="n">
        <f t="normal" ca="1">32-LENB(INDIRECT(ADDRESS(12202,21)))</f>
        <v>0</v>
      </c>
      <c r="W12202" s="7" t="n">
        <v>3</v>
      </c>
      <c r="X12202" s="7" t="n">
        <v>65533</v>
      </c>
      <c r="Y12202" s="7" t="n">
        <v>0</v>
      </c>
      <c r="Z12202" s="7" t="s">
        <v>396</v>
      </c>
      <c r="AA12202" s="7" t="n">
        <f t="normal" ca="1">32-LENB(INDIRECT(ADDRESS(12202,26)))</f>
        <v>0</v>
      </c>
      <c r="AB12202" s="7" t="n">
        <v>4</v>
      </c>
      <c r="AC12202" s="7" t="n">
        <v>65533</v>
      </c>
      <c r="AD12202" s="7" t="n">
        <v>4525</v>
      </c>
      <c r="AE12202" s="7" t="s">
        <v>13</v>
      </c>
      <c r="AF12202" s="7" t="n">
        <f t="normal" ca="1">32-LENB(INDIRECT(ADDRESS(12202,31)))</f>
        <v>0</v>
      </c>
      <c r="AG12202" s="7" t="n">
        <v>4</v>
      </c>
      <c r="AH12202" s="7" t="n">
        <v>65533</v>
      </c>
      <c r="AI12202" s="7" t="n">
        <v>8120</v>
      </c>
      <c r="AJ12202" s="7" t="s">
        <v>13</v>
      </c>
      <c r="AK12202" s="7" t="n">
        <f t="normal" ca="1">32-LENB(INDIRECT(ADDRESS(12202,36)))</f>
        <v>0</v>
      </c>
      <c r="AL12202" s="7" t="n">
        <v>4</v>
      </c>
      <c r="AM12202" s="7" t="n">
        <v>65533</v>
      </c>
      <c r="AN12202" s="7" t="n">
        <v>4421</v>
      </c>
      <c r="AO12202" s="7" t="s">
        <v>13</v>
      </c>
      <c r="AP12202" s="7" t="n">
        <f t="normal" ca="1">32-LENB(INDIRECT(ADDRESS(12202,41)))</f>
        <v>0</v>
      </c>
      <c r="AQ12202" s="7" t="n">
        <v>7</v>
      </c>
      <c r="AR12202" s="7" t="n">
        <v>65533</v>
      </c>
      <c r="AS12202" s="7" t="n">
        <v>61141</v>
      </c>
      <c r="AT12202" s="7" t="s">
        <v>13</v>
      </c>
      <c r="AU12202" s="7" t="n">
        <f t="normal" ca="1">32-LENB(INDIRECT(ADDRESS(12202,46)))</f>
        <v>0</v>
      </c>
      <c r="AV12202" s="7" t="n">
        <v>7</v>
      </c>
      <c r="AW12202" s="7" t="n">
        <v>65533</v>
      </c>
      <c r="AX12202" s="7" t="n">
        <v>61142</v>
      </c>
      <c r="AY12202" s="7" t="s">
        <v>13</v>
      </c>
      <c r="AZ12202" s="7" t="n">
        <f t="normal" ca="1">32-LENB(INDIRECT(ADDRESS(12202,51)))</f>
        <v>0</v>
      </c>
      <c r="BA12202" s="7" t="n">
        <v>7</v>
      </c>
      <c r="BB12202" s="7" t="n">
        <v>65533</v>
      </c>
      <c r="BC12202" s="7" t="n">
        <v>61143</v>
      </c>
      <c r="BD12202" s="7" t="s">
        <v>13</v>
      </c>
      <c r="BE12202" s="7" t="n">
        <f t="normal" ca="1">32-LENB(INDIRECT(ADDRESS(12202,56)))</f>
        <v>0</v>
      </c>
      <c r="BF12202" s="7" t="n">
        <v>7</v>
      </c>
      <c r="BG12202" s="7" t="n">
        <v>65533</v>
      </c>
      <c r="BH12202" s="7" t="n">
        <v>61144</v>
      </c>
      <c r="BI12202" s="7" t="s">
        <v>13</v>
      </c>
      <c r="BJ12202" s="7" t="n">
        <f t="normal" ca="1">32-LENB(INDIRECT(ADDRESS(12202,61)))</f>
        <v>0</v>
      </c>
      <c r="BK12202" s="7" t="n">
        <v>7</v>
      </c>
      <c r="BL12202" s="7" t="n">
        <v>65533</v>
      </c>
      <c r="BM12202" s="7" t="n">
        <v>61145</v>
      </c>
      <c r="BN12202" s="7" t="s">
        <v>13</v>
      </c>
      <c r="BO12202" s="7" t="n">
        <f t="normal" ca="1">32-LENB(INDIRECT(ADDRESS(12202,66)))</f>
        <v>0</v>
      </c>
      <c r="BP12202" s="7" t="n">
        <v>7</v>
      </c>
      <c r="BQ12202" s="7" t="n">
        <v>65533</v>
      </c>
      <c r="BR12202" s="7" t="n">
        <v>61146</v>
      </c>
      <c r="BS12202" s="7" t="s">
        <v>13</v>
      </c>
      <c r="BT12202" s="7" t="n">
        <f t="normal" ca="1">32-LENB(INDIRECT(ADDRESS(12202,71)))</f>
        <v>0</v>
      </c>
      <c r="BU12202" s="7" t="n">
        <v>7</v>
      </c>
      <c r="BV12202" s="7" t="n">
        <v>65533</v>
      </c>
      <c r="BW12202" s="7" t="n">
        <v>61147</v>
      </c>
      <c r="BX12202" s="7" t="s">
        <v>13</v>
      </c>
      <c r="BY12202" s="7" t="n">
        <f t="normal" ca="1">32-LENB(INDIRECT(ADDRESS(12202,76)))</f>
        <v>0</v>
      </c>
      <c r="BZ12202" s="7" t="n">
        <v>7</v>
      </c>
      <c r="CA12202" s="7" t="n">
        <v>65533</v>
      </c>
      <c r="CB12202" s="7" t="n">
        <v>61148</v>
      </c>
      <c r="CC12202" s="7" t="s">
        <v>13</v>
      </c>
      <c r="CD12202" s="7" t="n">
        <f t="normal" ca="1">32-LENB(INDIRECT(ADDRESS(12202,81)))</f>
        <v>0</v>
      </c>
      <c r="CE12202" s="7" t="n">
        <v>7</v>
      </c>
      <c r="CF12202" s="7" t="n">
        <v>65533</v>
      </c>
      <c r="CG12202" s="7" t="n">
        <v>61149</v>
      </c>
      <c r="CH12202" s="7" t="s">
        <v>13</v>
      </c>
      <c r="CI12202" s="7" t="n">
        <f t="normal" ca="1">32-LENB(INDIRECT(ADDRESS(12202,86)))</f>
        <v>0</v>
      </c>
      <c r="CJ12202" s="7" t="n">
        <v>4</v>
      </c>
      <c r="CK12202" s="7" t="n">
        <v>65533</v>
      </c>
      <c r="CL12202" s="7" t="n">
        <v>4407</v>
      </c>
      <c r="CM12202" s="7" t="s">
        <v>13</v>
      </c>
      <c r="CN12202" s="7" t="n">
        <f t="normal" ca="1">32-LENB(INDIRECT(ADDRESS(12202,91)))</f>
        <v>0</v>
      </c>
      <c r="CO12202" s="7" t="n">
        <v>4</v>
      </c>
      <c r="CP12202" s="7" t="n">
        <v>65533</v>
      </c>
      <c r="CQ12202" s="7" t="n">
        <v>4120</v>
      </c>
      <c r="CR12202" s="7" t="s">
        <v>13</v>
      </c>
      <c r="CS12202" s="7" t="n">
        <f t="normal" ca="1">32-LENB(INDIRECT(ADDRESS(12202,96)))</f>
        <v>0</v>
      </c>
      <c r="CT12202" s="7" t="n">
        <v>4</v>
      </c>
      <c r="CU12202" s="7" t="n">
        <v>65533</v>
      </c>
      <c r="CV12202" s="7" t="n">
        <v>4120</v>
      </c>
      <c r="CW12202" s="7" t="s">
        <v>13</v>
      </c>
      <c r="CX12202" s="7" t="n">
        <f t="normal" ca="1">32-LENB(INDIRECT(ADDRESS(12202,101)))</f>
        <v>0</v>
      </c>
      <c r="CY12202" s="7" t="n">
        <v>4</v>
      </c>
      <c r="CZ12202" s="7" t="n">
        <v>65533</v>
      </c>
      <c r="DA12202" s="7" t="n">
        <v>4400</v>
      </c>
      <c r="DB12202" s="7" t="s">
        <v>13</v>
      </c>
      <c r="DC12202" s="7" t="n">
        <f t="normal" ca="1">32-LENB(INDIRECT(ADDRESS(12202,106)))</f>
        <v>0</v>
      </c>
      <c r="DD12202" s="7" t="n">
        <v>4</v>
      </c>
      <c r="DE12202" s="7" t="n">
        <v>65533</v>
      </c>
      <c r="DF12202" s="7" t="n">
        <v>4400</v>
      </c>
      <c r="DG12202" s="7" t="s">
        <v>13</v>
      </c>
      <c r="DH12202" s="7" t="n">
        <f t="normal" ca="1">32-LENB(INDIRECT(ADDRESS(12202,111)))</f>
        <v>0</v>
      </c>
      <c r="DI12202" s="7" t="n">
        <v>7</v>
      </c>
      <c r="DJ12202" s="7" t="n">
        <v>65533</v>
      </c>
      <c r="DK12202" s="7" t="n">
        <v>61150</v>
      </c>
      <c r="DL12202" s="7" t="s">
        <v>13</v>
      </c>
      <c r="DM12202" s="7" t="n">
        <f t="normal" ca="1">32-LENB(INDIRECT(ADDRESS(12202,116)))</f>
        <v>0</v>
      </c>
      <c r="DN12202" s="7" t="n">
        <v>7</v>
      </c>
      <c r="DO12202" s="7" t="n">
        <v>65533</v>
      </c>
      <c r="DP12202" s="7" t="n">
        <v>61151</v>
      </c>
      <c r="DQ12202" s="7" t="s">
        <v>13</v>
      </c>
      <c r="DR12202" s="7" t="n">
        <f t="normal" ca="1">32-LENB(INDIRECT(ADDRESS(12202,121)))</f>
        <v>0</v>
      </c>
      <c r="DS12202" s="7" t="n">
        <v>7</v>
      </c>
      <c r="DT12202" s="7" t="n">
        <v>65533</v>
      </c>
      <c r="DU12202" s="7" t="n">
        <v>61152</v>
      </c>
      <c r="DV12202" s="7" t="s">
        <v>13</v>
      </c>
      <c r="DW12202" s="7" t="n">
        <f t="normal" ca="1">32-LENB(INDIRECT(ADDRESS(12202,126)))</f>
        <v>0</v>
      </c>
      <c r="DX12202" s="7" t="n">
        <v>7</v>
      </c>
      <c r="DY12202" s="7" t="n">
        <v>65533</v>
      </c>
      <c r="DZ12202" s="7" t="n">
        <v>61153</v>
      </c>
      <c r="EA12202" s="7" t="s">
        <v>13</v>
      </c>
      <c r="EB12202" s="7" t="n">
        <f t="normal" ca="1">32-LENB(INDIRECT(ADDRESS(12202,131)))</f>
        <v>0</v>
      </c>
      <c r="EC12202" s="7" t="n">
        <v>4</v>
      </c>
      <c r="ED12202" s="7" t="n">
        <v>65533</v>
      </c>
      <c r="EE12202" s="7" t="n">
        <v>8203</v>
      </c>
      <c r="EF12202" s="7" t="s">
        <v>13</v>
      </c>
      <c r="EG12202" s="7" t="n">
        <f t="normal" ca="1">32-LENB(INDIRECT(ADDRESS(12202,136)))</f>
        <v>0</v>
      </c>
      <c r="EH12202" s="7" t="n">
        <v>4</v>
      </c>
      <c r="EI12202" s="7" t="n">
        <v>65533</v>
      </c>
      <c r="EJ12202" s="7" t="n">
        <v>8203</v>
      </c>
      <c r="EK12202" s="7" t="s">
        <v>13</v>
      </c>
      <c r="EL12202" s="7" t="n">
        <f t="normal" ca="1">32-LENB(INDIRECT(ADDRESS(12202,141)))</f>
        <v>0</v>
      </c>
      <c r="EM12202" s="7" t="n">
        <v>7</v>
      </c>
      <c r="EN12202" s="7" t="n">
        <v>65533</v>
      </c>
      <c r="EO12202" s="7" t="n">
        <v>61154</v>
      </c>
      <c r="EP12202" s="7" t="s">
        <v>13</v>
      </c>
      <c r="EQ12202" s="7" t="n">
        <f t="normal" ca="1">32-LENB(INDIRECT(ADDRESS(12202,146)))</f>
        <v>0</v>
      </c>
      <c r="ER12202" s="7" t="n">
        <v>7</v>
      </c>
      <c r="ES12202" s="7" t="n">
        <v>65533</v>
      </c>
      <c r="ET12202" s="7" t="n">
        <v>61155</v>
      </c>
      <c r="EU12202" s="7" t="s">
        <v>13</v>
      </c>
      <c r="EV12202" s="7" t="n">
        <f t="normal" ca="1">32-LENB(INDIRECT(ADDRESS(12202,151)))</f>
        <v>0</v>
      </c>
      <c r="EW12202" s="7" t="n">
        <v>7</v>
      </c>
      <c r="EX12202" s="7" t="n">
        <v>65533</v>
      </c>
      <c r="EY12202" s="7" t="n">
        <v>61156</v>
      </c>
      <c r="EZ12202" s="7" t="s">
        <v>13</v>
      </c>
      <c r="FA12202" s="7" t="n">
        <f t="normal" ca="1">32-LENB(INDIRECT(ADDRESS(12202,156)))</f>
        <v>0</v>
      </c>
      <c r="FB12202" s="7" t="n">
        <v>7</v>
      </c>
      <c r="FC12202" s="7" t="n">
        <v>65533</v>
      </c>
      <c r="FD12202" s="7" t="n">
        <v>61157</v>
      </c>
      <c r="FE12202" s="7" t="s">
        <v>13</v>
      </c>
      <c r="FF12202" s="7" t="n">
        <f t="normal" ca="1">32-LENB(INDIRECT(ADDRESS(12202,161)))</f>
        <v>0</v>
      </c>
      <c r="FG12202" s="7" t="n">
        <v>7</v>
      </c>
      <c r="FH12202" s="7" t="n">
        <v>65533</v>
      </c>
      <c r="FI12202" s="7" t="n">
        <v>61158</v>
      </c>
      <c r="FJ12202" s="7" t="s">
        <v>13</v>
      </c>
      <c r="FK12202" s="7" t="n">
        <f t="normal" ca="1">32-LENB(INDIRECT(ADDRESS(12202,166)))</f>
        <v>0</v>
      </c>
      <c r="FL12202" s="7" t="n">
        <v>4</v>
      </c>
      <c r="FM12202" s="7" t="n">
        <v>65533</v>
      </c>
      <c r="FN12202" s="7" t="n">
        <v>8203</v>
      </c>
      <c r="FO12202" s="7" t="s">
        <v>13</v>
      </c>
      <c r="FP12202" s="7" t="n">
        <f t="normal" ca="1">32-LENB(INDIRECT(ADDRESS(12202,171)))</f>
        <v>0</v>
      </c>
      <c r="FQ12202" s="7" t="n">
        <v>4</v>
      </c>
      <c r="FR12202" s="7" t="n">
        <v>65533</v>
      </c>
      <c r="FS12202" s="7" t="n">
        <v>8203</v>
      </c>
      <c r="FT12202" s="7" t="s">
        <v>13</v>
      </c>
      <c r="FU12202" s="7" t="n">
        <f t="normal" ca="1">32-LENB(INDIRECT(ADDRESS(12202,176)))</f>
        <v>0</v>
      </c>
      <c r="FV12202" s="7" t="n">
        <v>7</v>
      </c>
      <c r="FW12202" s="7" t="n">
        <v>65533</v>
      </c>
      <c r="FX12202" s="7" t="n">
        <v>61159</v>
      </c>
      <c r="FY12202" s="7" t="s">
        <v>13</v>
      </c>
      <c r="FZ12202" s="7" t="n">
        <f t="normal" ca="1">32-LENB(INDIRECT(ADDRESS(12202,181)))</f>
        <v>0</v>
      </c>
      <c r="GA12202" s="7" t="n">
        <v>7</v>
      </c>
      <c r="GB12202" s="7" t="n">
        <v>65533</v>
      </c>
      <c r="GC12202" s="7" t="n">
        <v>61160</v>
      </c>
      <c r="GD12202" s="7" t="s">
        <v>13</v>
      </c>
      <c r="GE12202" s="7" t="n">
        <f t="normal" ca="1">32-LENB(INDIRECT(ADDRESS(12202,186)))</f>
        <v>0</v>
      </c>
      <c r="GF12202" s="7" t="n">
        <v>7</v>
      </c>
      <c r="GG12202" s="7" t="n">
        <v>65533</v>
      </c>
      <c r="GH12202" s="7" t="n">
        <v>61161</v>
      </c>
      <c r="GI12202" s="7" t="s">
        <v>13</v>
      </c>
      <c r="GJ12202" s="7" t="n">
        <f t="normal" ca="1">32-LENB(INDIRECT(ADDRESS(12202,191)))</f>
        <v>0</v>
      </c>
      <c r="GK12202" s="7" t="n">
        <v>7</v>
      </c>
      <c r="GL12202" s="7" t="n">
        <v>65533</v>
      </c>
      <c r="GM12202" s="7" t="n">
        <v>61162</v>
      </c>
      <c r="GN12202" s="7" t="s">
        <v>13</v>
      </c>
      <c r="GO12202" s="7" t="n">
        <f t="normal" ca="1">32-LENB(INDIRECT(ADDRESS(12202,196)))</f>
        <v>0</v>
      </c>
      <c r="GP12202" s="7" t="n">
        <v>7</v>
      </c>
      <c r="GQ12202" s="7" t="n">
        <v>65533</v>
      </c>
      <c r="GR12202" s="7" t="n">
        <v>61163</v>
      </c>
      <c r="GS12202" s="7" t="s">
        <v>13</v>
      </c>
      <c r="GT12202" s="7" t="n">
        <f t="normal" ca="1">32-LENB(INDIRECT(ADDRESS(12202,201)))</f>
        <v>0</v>
      </c>
      <c r="GU12202" s="7" t="n">
        <v>4</v>
      </c>
      <c r="GV12202" s="7" t="n">
        <v>65533</v>
      </c>
      <c r="GW12202" s="7" t="n">
        <v>4427</v>
      </c>
      <c r="GX12202" s="7" t="s">
        <v>13</v>
      </c>
      <c r="GY12202" s="7" t="n">
        <f t="normal" ca="1">32-LENB(INDIRECT(ADDRESS(12202,206)))</f>
        <v>0</v>
      </c>
      <c r="GZ12202" s="7" t="n">
        <v>4</v>
      </c>
      <c r="HA12202" s="7" t="n">
        <v>65533</v>
      </c>
      <c r="HB12202" s="7" t="n">
        <v>4420</v>
      </c>
      <c r="HC12202" s="7" t="s">
        <v>13</v>
      </c>
      <c r="HD12202" s="7" t="n">
        <f t="normal" ca="1">32-LENB(INDIRECT(ADDRESS(12202,211)))</f>
        <v>0</v>
      </c>
      <c r="HE12202" s="7" t="n">
        <v>0</v>
      </c>
      <c r="HF12202" s="7" t="n">
        <v>65533</v>
      </c>
      <c r="HG12202" s="7" t="n">
        <v>0</v>
      </c>
      <c r="HH12202" s="7" t="s">
        <v>13</v>
      </c>
      <c r="HI12202" s="7" t="n">
        <f t="normal" ca="1">32-LENB(INDIRECT(ADDRESS(12202,216)))</f>
        <v>0</v>
      </c>
    </row>
    <row r="12203" spans="1:582">
      <c r="A12203" t="s">
        <v>4</v>
      </c>
      <c r="B12203" s="4" t="s">
        <v>5</v>
      </c>
    </row>
    <row r="12204" spans="1:582">
      <c r="A12204" t="n">
        <v>103336</v>
      </c>
      <c r="B12204" s="5" t="n">
        <v>1</v>
      </c>
    </row>
    <row r="12205" spans="1:582" s="3" customFormat="1" customHeight="0">
      <c r="A12205" s="3" t="s">
        <v>2</v>
      </c>
      <c r="B12205" s="3" t="s">
        <v>786</v>
      </c>
    </row>
    <row r="12206" spans="1:582">
      <c r="A12206" t="s">
        <v>4</v>
      </c>
      <c r="B12206" s="4" t="s">
        <v>5</v>
      </c>
      <c r="C12206" s="4" t="s">
        <v>10</v>
      </c>
      <c r="D12206" s="4" t="s">
        <v>10</v>
      </c>
      <c r="E12206" s="4" t="s">
        <v>9</v>
      </c>
      <c r="F12206" s="4" t="s">
        <v>6</v>
      </c>
      <c r="G12206" s="4" t="s">
        <v>8</v>
      </c>
      <c r="H12206" s="4" t="s">
        <v>10</v>
      </c>
      <c r="I12206" s="4" t="s">
        <v>10</v>
      </c>
      <c r="J12206" s="4" t="s">
        <v>9</v>
      </c>
      <c r="K12206" s="4" t="s">
        <v>6</v>
      </c>
      <c r="L12206" s="4" t="s">
        <v>8</v>
      </c>
      <c r="M12206" s="4" t="s">
        <v>10</v>
      </c>
      <c r="N12206" s="4" t="s">
        <v>10</v>
      </c>
      <c r="O12206" s="4" t="s">
        <v>9</v>
      </c>
      <c r="P12206" s="4" t="s">
        <v>6</v>
      </c>
      <c r="Q12206" s="4" t="s">
        <v>8</v>
      </c>
      <c r="R12206" s="4" t="s">
        <v>10</v>
      </c>
      <c r="S12206" s="4" t="s">
        <v>10</v>
      </c>
      <c r="T12206" s="4" t="s">
        <v>9</v>
      </c>
      <c r="U12206" s="4" t="s">
        <v>6</v>
      </c>
      <c r="V12206" s="4" t="s">
        <v>8</v>
      </c>
      <c r="W12206" s="4" t="s">
        <v>10</v>
      </c>
      <c r="X12206" s="4" t="s">
        <v>10</v>
      </c>
      <c r="Y12206" s="4" t="s">
        <v>9</v>
      </c>
      <c r="Z12206" s="4" t="s">
        <v>6</v>
      </c>
      <c r="AA12206" s="4" t="s">
        <v>8</v>
      </c>
      <c r="AB12206" s="4" t="s">
        <v>10</v>
      </c>
      <c r="AC12206" s="4" t="s">
        <v>10</v>
      </c>
      <c r="AD12206" s="4" t="s">
        <v>9</v>
      </c>
      <c r="AE12206" s="4" t="s">
        <v>6</v>
      </c>
      <c r="AF12206" s="4" t="s">
        <v>8</v>
      </c>
    </row>
    <row r="12207" spans="1:582">
      <c r="A12207" t="n">
        <v>103344</v>
      </c>
      <c r="B12207" s="96" t="n">
        <v>257</v>
      </c>
      <c r="C12207" s="7" t="n">
        <v>4</v>
      </c>
      <c r="D12207" s="7" t="n">
        <v>65533</v>
      </c>
      <c r="E12207" s="7" t="n">
        <v>2119</v>
      </c>
      <c r="F12207" s="7" t="s">
        <v>13</v>
      </c>
      <c r="G12207" s="7" t="n">
        <f t="normal" ca="1">32-LENB(INDIRECT(ADDRESS(12207,6)))</f>
        <v>0</v>
      </c>
      <c r="H12207" s="7" t="n">
        <v>4</v>
      </c>
      <c r="I12207" s="7" t="n">
        <v>65533</v>
      </c>
      <c r="J12207" s="7" t="n">
        <v>2119</v>
      </c>
      <c r="K12207" s="7" t="s">
        <v>13</v>
      </c>
      <c r="L12207" s="7" t="n">
        <f t="normal" ca="1">32-LENB(INDIRECT(ADDRESS(12207,11)))</f>
        <v>0</v>
      </c>
      <c r="M12207" s="7" t="n">
        <v>4</v>
      </c>
      <c r="N12207" s="7" t="n">
        <v>65533</v>
      </c>
      <c r="O12207" s="7" t="n">
        <v>2119</v>
      </c>
      <c r="P12207" s="7" t="s">
        <v>13</v>
      </c>
      <c r="Q12207" s="7" t="n">
        <f t="normal" ca="1">32-LENB(INDIRECT(ADDRESS(12207,16)))</f>
        <v>0</v>
      </c>
      <c r="R12207" s="7" t="n">
        <v>4</v>
      </c>
      <c r="S12207" s="7" t="n">
        <v>65533</v>
      </c>
      <c r="T12207" s="7" t="n">
        <v>2119</v>
      </c>
      <c r="U12207" s="7" t="s">
        <v>13</v>
      </c>
      <c r="V12207" s="7" t="n">
        <f t="normal" ca="1">32-LENB(INDIRECT(ADDRESS(12207,21)))</f>
        <v>0</v>
      </c>
      <c r="W12207" s="7" t="n">
        <v>4</v>
      </c>
      <c r="X12207" s="7" t="n">
        <v>65533</v>
      </c>
      <c r="Y12207" s="7" t="n">
        <v>2119</v>
      </c>
      <c r="Z12207" s="7" t="s">
        <v>13</v>
      </c>
      <c r="AA12207" s="7" t="n">
        <f t="normal" ca="1">32-LENB(INDIRECT(ADDRESS(12207,26)))</f>
        <v>0</v>
      </c>
      <c r="AB12207" s="7" t="n">
        <v>0</v>
      </c>
      <c r="AC12207" s="7" t="n">
        <v>65533</v>
      </c>
      <c r="AD12207" s="7" t="n">
        <v>0</v>
      </c>
      <c r="AE12207" s="7" t="s">
        <v>13</v>
      </c>
      <c r="AF12207" s="7" t="n">
        <f t="normal" ca="1">32-LENB(INDIRECT(ADDRESS(12207,31)))</f>
        <v>0</v>
      </c>
    </row>
    <row r="12208" spans="1:582">
      <c r="A12208" t="s">
        <v>4</v>
      </c>
      <c r="B12208" s="4" t="s">
        <v>5</v>
      </c>
    </row>
    <row r="12209" spans="1:217">
      <c r="A12209" t="n">
        <v>103584</v>
      </c>
      <c r="B12209" s="5" t="n">
        <v>1</v>
      </c>
    </row>
    <row r="12210" spans="1:217" s="3" customFormat="1" customHeight="0">
      <c r="A12210" s="3" t="s">
        <v>2</v>
      </c>
      <c r="B12210" s="3" t="s">
        <v>787</v>
      </c>
    </row>
    <row r="12211" spans="1:217">
      <c r="A12211" t="s">
        <v>4</v>
      </c>
      <c r="B12211" s="4" t="s">
        <v>5</v>
      </c>
      <c r="C12211" s="4" t="s">
        <v>10</v>
      </c>
      <c r="D12211" s="4" t="s">
        <v>10</v>
      </c>
      <c r="E12211" s="4" t="s">
        <v>9</v>
      </c>
      <c r="F12211" s="4" t="s">
        <v>6</v>
      </c>
      <c r="G12211" s="4" t="s">
        <v>8</v>
      </c>
      <c r="H12211" s="4" t="s">
        <v>10</v>
      </c>
      <c r="I12211" s="4" t="s">
        <v>10</v>
      </c>
      <c r="J12211" s="4" t="s">
        <v>9</v>
      </c>
      <c r="K12211" s="4" t="s">
        <v>6</v>
      </c>
      <c r="L12211" s="4" t="s">
        <v>8</v>
      </c>
      <c r="M12211" s="4" t="s">
        <v>10</v>
      </c>
      <c r="N12211" s="4" t="s">
        <v>10</v>
      </c>
      <c r="O12211" s="4" t="s">
        <v>9</v>
      </c>
      <c r="P12211" s="4" t="s">
        <v>6</v>
      </c>
      <c r="Q12211" s="4" t="s">
        <v>8</v>
      </c>
      <c r="R12211" s="4" t="s">
        <v>10</v>
      </c>
      <c r="S12211" s="4" t="s">
        <v>10</v>
      </c>
      <c r="T12211" s="4" t="s">
        <v>9</v>
      </c>
      <c r="U12211" s="4" t="s">
        <v>6</v>
      </c>
      <c r="V12211" s="4" t="s">
        <v>8</v>
      </c>
      <c r="W12211" s="4" t="s">
        <v>10</v>
      </c>
      <c r="X12211" s="4" t="s">
        <v>10</v>
      </c>
      <c r="Y12211" s="4" t="s">
        <v>9</v>
      </c>
      <c r="Z12211" s="4" t="s">
        <v>6</v>
      </c>
      <c r="AA12211" s="4" t="s">
        <v>8</v>
      </c>
      <c r="AB12211" s="4" t="s">
        <v>10</v>
      </c>
      <c r="AC12211" s="4" t="s">
        <v>10</v>
      </c>
      <c r="AD12211" s="4" t="s">
        <v>9</v>
      </c>
      <c r="AE12211" s="4" t="s">
        <v>6</v>
      </c>
      <c r="AF12211" s="4" t="s">
        <v>8</v>
      </c>
      <c r="AG12211" s="4" t="s">
        <v>10</v>
      </c>
      <c r="AH12211" s="4" t="s">
        <v>10</v>
      </c>
      <c r="AI12211" s="4" t="s">
        <v>9</v>
      </c>
      <c r="AJ12211" s="4" t="s">
        <v>6</v>
      </c>
      <c r="AK12211" s="4" t="s">
        <v>8</v>
      </c>
      <c r="AL12211" s="4" t="s">
        <v>10</v>
      </c>
      <c r="AM12211" s="4" t="s">
        <v>10</v>
      </c>
      <c r="AN12211" s="4" t="s">
        <v>9</v>
      </c>
      <c r="AO12211" s="4" t="s">
        <v>6</v>
      </c>
      <c r="AP12211" s="4" t="s">
        <v>8</v>
      </c>
      <c r="AQ12211" s="4" t="s">
        <v>10</v>
      </c>
      <c r="AR12211" s="4" t="s">
        <v>10</v>
      </c>
      <c r="AS12211" s="4" t="s">
        <v>9</v>
      </c>
      <c r="AT12211" s="4" t="s">
        <v>6</v>
      </c>
      <c r="AU12211" s="4" t="s">
        <v>8</v>
      </c>
      <c r="AV12211" s="4" t="s">
        <v>10</v>
      </c>
      <c r="AW12211" s="4" t="s">
        <v>10</v>
      </c>
      <c r="AX12211" s="4" t="s">
        <v>9</v>
      </c>
      <c r="AY12211" s="4" t="s">
        <v>6</v>
      </c>
      <c r="AZ12211" s="4" t="s">
        <v>8</v>
      </c>
      <c r="BA12211" s="4" t="s">
        <v>10</v>
      </c>
      <c r="BB12211" s="4" t="s">
        <v>10</v>
      </c>
      <c r="BC12211" s="4" t="s">
        <v>9</v>
      </c>
      <c r="BD12211" s="4" t="s">
        <v>6</v>
      </c>
      <c r="BE12211" s="4" t="s">
        <v>8</v>
      </c>
      <c r="BF12211" s="4" t="s">
        <v>10</v>
      </c>
      <c r="BG12211" s="4" t="s">
        <v>10</v>
      </c>
      <c r="BH12211" s="4" t="s">
        <v>9</v>
      </c>
      <c r="BI12211" s="4" t="s">
        <v>6</v>
      </c>
      <c r="BJ12211" s="4" t="s">
        <v>8</v>
      </c>
      <c r="BK12211" s="4" t="s">
        <v>10</v>
      </c>
      <c r="BL12211" s="4" t="s">
        <v>10</v>
      </c>
      <c r="BM12211" s="4" t="s">
        <v>9</v>
      </c>
      <c r="BN12211" s="4" t="s">
        <v>6</v>
      </c>
      <c r="BO12211" s="4" t="s">
        <v>8</v>
      </c>
      <c r="BP12211" s="4" t="s">
        <v>10</v>
      </c>
      <c r="BQ12211" s="4" t="s">
        <v>10</v>
      </c>
      <c r="BR12211" s="4" t="s">
        <v>9</v>
      </c>
      <c r="BS12211" s="4" t="s">
        <v>6</v>
      </c>
      <c r="BT12211" s="4" t="s">
        <v>8</v>
      </c>
      <c r="BU12211" s="4" t="s">
        <v>10</v>
      </c>
      <c r="BV12211" s="4" t="s">
        <v>10</v>
      </c>
      <c r="BW12211" s="4" t="s">
        <v>9</v>
      </c>
      <c r="BX12211" s="4" t="s">
        <v>6</v>
      </c>
      <c r="BY12211" s="4" t="s">
        <v>8</v>
      </c>
      <c r="BZ12211" s="4" t="s">
        <v>10</v>
      </c>
      <c r="CA12211" s="4" t="s">
        <v>10</v>
      </c>
      <c r="CB12211" s="4" t="s">
        <v>9</v>
      </c>
      <c r="CC12211" s="4" t="s">
        <v>6</v>
      </c>
      <c r="CD12211" s="4" t="s">
        <v>8</v>
      </c>
      <c r="CE12211" s="4" t="s">
        <v>10</v>
      </c>
      <c r="CF12211" s="4" t="s">
        <v>10</v>
      </c>
      <c r="CG12211" s="4" t="s">
        <v>9</v>
      </c>
      <c r="CH12211" s="4" t="s">
        <v>6</v>
      </c>
      <c r="CI12211" s="4" t="s">
        <v>8</v>
      </c>
      <c r="CJ12211" s="4" t="s">
        <v>10</v>
      </c>
      <c r="CK12211" s="4" t="s">
        <v>10</v>
      </c>
      <c r="CL12211" s="4" t="s">
        <v>9</v>
      </c>
      <c r="CM12211" s="4" t="s">
        <v>6</v>
      </c>
      <c r="CN12211" s="4" t="s">
        <v>8</v>
      </c>
      <c r="CO12211" s="4" t="s">
        <v>10</v>
      </c>
      <c r="CP12211" s="4" t="s">
        <v>10</v>
      </c>
      <c r="CQ12211" s="4" t="s">
        <v>9</v>
      </c>
      <c r="CR12211" s="4" t="s">
        <v>6</v>
      </c>
      <c r="CS12211" s="4" t="s">
        <v>8</v>
      </c>
      <c r="CT12211" s="4" t="s">
        <v>10</v>
      </c>
      <c r="CU12211" s="4" t="s">
        <v>10</v>
      </c>
      <c r="CV12211" s="4" t="s">
        <v>9</v>
      </c>
      <c r="CW12211" s="4" t="s">
        <v>6</v>
      </c>
      <c r="CX12211" s="4" t="s">
        <v>8</v>
      </c>
      <c r="CY12211" s="4" t="s">
        <v>10</v>
      </c>
      <c r="CZ12211" s="4" t="s">
        <v>10</v>
      </c>
      <c r="DA12211" s="4" t="s">
        <v>9</v>
      </c>
      <c r="DB12211" s="4" t="s">
        <v>6</v>
      </c>
      <c r="DC12211" s="4" t="s">
        <v>8</v>
      </c>
      <c r="DD12211" s="4" t="s">
        <v>10</v>
      </c>
      <c r="DE12211" s="4" t="s">
        <v>10</v>
      </c>
      <c r="DF12211" s="4" t="s">
        <v>9</v>
      </c>
      <c r="DG12211" s="4" t="s">
        <v>6</v>
      </c>
      <c r="DH12211" s="4" t="s">
        <v>8</v>
      </c>
      <c r="DI12211" s="4" t="s">
        <v>10</v>
      </c>
      <c r="DJ12211" s="4" t="s">
        <v>10</v>
      </c>
      <c r="DK12211" s="4" t="s">
        <v>9</v>
      </c>
      <c r="DL12211" s="4" t="s">
        <v>6</v>
      </c>
      <c r="DM12211" s="4" t="s">
        <v>8</v>
      </c>
      <c r="DN12211" s="4" t="s">
        <v>10</v>
      </c>
      <c r="DO12211" s="4" t="s">
        <v>10</v>
      </c>
      <c r="DP12211" s="4" t="s">
        <v>9</v>
      </c>
      <c r="DQ12211" s="4" t="s">
        <v>6</v>
      </c>
      <c r="DR12211" s="4" t="s">
        <v>8</v>
      </c>
      <c r="DS12211" s="4" t="s">
        <v>10</v>
      </c>
      <c r="DT12211" s="4" t="s">
        <v>10</v>
      </c>
      <c r="DU12211" s="4" t="s">
        <v>9</v>
      </c>
      <c r="DV12211" s="4" t="s">
        <v>6</v>
      </c>
      <c r="DW12211" s="4" t="s">
        <v>8</v>
      </c>
      <c r="DX12211" s="4" t="s">
        <v>10</v>
      </c>
      <c r="DY12211" s="4" t="s">
        <v>10</v>
      </c>
      <c r="DZ12211" s="4" t="s">
        <v>9</v>
      </c>
      <c r="EA12211" s="4" t="s">
        <v>6</v>
      </c>
      <c r="EB12211" s="4" t="s">
        <v>8</v>
      </c>
      <c r="EC12211" s="4" t="s">
        <v>10</v>
      </c>
      <c r="ED12211" s="4" t="s">
        <v>10</v>
      </c>
      <c r="EE12211" s="4" t="s">
        <v>9</v>
      </c>
      <c r="EF12211" s="4" t="s">
        <v>6</v>
      </c>
      <c r="EG12211" s="4" t="s">
        <v>8</v>
      </c>
      <c r="EH12211" s="4" t="s">
        <v>10</v>
      </c>
      <c r="EI12211" s="4" t="s">
        <v>10</v>
      </c>
      <c r="EJ12211" s="4" t="s">
        <v>9</v>
      </c>
      <c r="EK12211" s="4" t="s">
        <v>6</v>
      </c>
      <c r="EL12211" s="4" t="s">
        <v>8</v>
      </c>
      <c r="EM12211" s="4" t="s">
        <v>10</v>
      </c>
      <c r="EN12211" s="4" t="s">
        <v>10</v>
      </c>
      <c r="EO12211" s="4" t="s">
        <v>9</v>
      </c>
      <c r="EP12211" s="4" t="s">
        <v>6</v>
      </c>
      <c r="EQ12211" s="4" t="s">
        <v>8</v>
      </c>
      <c r="ER12211" s="4" t="s">
        <v>10</v>
      </c>
      <c r="ES12211" s="4" t="s">
        <v>10</v>
      </c>
      <c r="ET12211" s="4" t="s">
        <v>9</v>
      </c>
      <c r="EU12211" s="4" t="s">
        <v>6</v>
      </c>
      <c r="EV12211" s="4" t="s">
        <v>8</v>
      </c>
      <c r="EW12211" s="4" t="s">
        <v>10</v>
      </c>
      <c r="EX12211" s="4" t="s">
        <v>10</v>
      </c>
      <c r="EY12211" s="4" t="s">
        <v>9</v>
      </c>
      <c r="EZ12211" s="4" t="s">
        <v>6</v>
      </c>
      <c r="FA12211" s="4" t="s">
        <v>8</v>
      </c>
      <c r="FB12211" s="4" t="s">
        <v>10</v>
      </c>
      <c r="FC12211" s="4" t="s">
        <v>10</v>
      </c>
      <c r="FD12211" s="4" t="s">
        <v>9</v>
      </c>
      <c r="FE12211" s="4" t="s">
        <v>6</v>
      </c>
      <c r="FF12211" s="4" t="s">
        <v>8</v>
      </c>
      <c r="FG12211" s="4" t="s">
        <v>10</v>
      </c>
      <c r="FH12211" s="4" t="s">
        <v>10</v>
      </c>
      <c r="FI12211" s="4" t="s">
        <v>9</v>
      </c>
      <c r="FJ12211" s="4" t="s">
        <v>6</v>
      </c>
      <c r="FK12211" s="4" t="s">
        <v>8</v>
      </c>
      <c r="FL12211" s="4" t="s">
        <v>10</v>
      </c>
      <c r="FM12211" s="4" t="s">
        <v>10</v>
      </c>
      <c r="FN12211" s="4" t="s">
        <v>9</v>
      </c>
      <c r="FO12211" s="4" t="s">
        <v>6</v>
      </c>
      <c r="FP12211" s="4" t="s">
        <v>8</v>
      </c>
      <c r="FQ12211" s="4" t="s">
        <v>10</v>
      </c>
      <c r="FR12211" s="4" t="s">
        <v>10</v>
      </c>
      <c r="FS12211" s="4" t="s">
        <v>9</v>
      </c>
      <c r="FT12211" s="4" t="s">
        <v>6</v>
      </c>
      <c r="FU12211" s="4" t="s">
        <v>8</v>
      </c>
      <c r="FV12211" s="4" t="s">
        <v>10</v>
      </c>
      <c r="FW12211" s="4" t="s">
        <v>10</v>
      </c>
      <c r="FX12211" s="4" t="s">
        <v>9</v>
      </c>
      <c r="FY12211" s="4" t="s">
        <v>6</v>
      </c>
      <c r="FZ12211" s="4" t="s">
        <v>8</v>
      </c>
    </row>
    <row r="12212" spans="1:217">
      <c r="A12212" t="n">
        <v>103600</v>
      </c>
      <c r="B12212" s="96" t="n">
        <v>257</v>
      </c>
      <c r="C12212" s="7" t="n">
        <v>3</v>
      </c>
      <c r="D12212" s="7" t="n">
        <v>65533</v>
      </c>
      <c r="E12212" s="7" t="n">
        <v>0</v>
      </c>
      <c r="F12212" s="7" t="s">
        <v>452</v>
      </c>
      <c r="G12212" s="7" t="n">
        <f t="normal" ca="1">32-LENB(INDIRECT(ADDRESS(12212,6)))</f>
        <v>0</v>
      </c>
      <c r="H12212" s="7" t="n">
        <v>3</v>
      </c>
      <c r="I12212" s="7" t="n">
        <v>65533</v>
      </c>
      <c r="J12212" s="7" t="n">
        <v>0</v>
      </c>
      <c r="K12212" s="7" t="s">
        <v>453</v>
      </c>
      <c r="L12212" s="7" t="n">
        <f t="normal" ca="1">32-LENB(INDIRECT(ADDRESS(12212,11)))</f>
        <v>0</v>
      </c>
      <c r="M12212" s="7" t="n">
        <v>4</v>
      </c>
      <c r="N12212" s="7" t="n">
        <v>65533</v>
      </c>
      <c r="O12212" s="7" t="n">
        <v>4416</v>
      </c>
      <c r="P12212" s="7" t="s">
        <v>13</v>
      </c>
      <c r="Q12212" s="7" t="n">
        <f t="normal" ca="1">32-LENB(INDIRECT(ADDRESS(12212,16)))</f>
        <v>0</v>
      </c>
      <c r="R12212" s="7" t="n">
        <v>4</v>
      </c>
      <c r="S12212" s="7" t="n">
        <v>65533</v>
      </c>
      <c r="T12212" s="7" t="n">
        <v>4427</v>
      </c>
      <c r="U12212" s="7" t="s">
        <v>13</v>
      </c>
      <c r="V12212" s="7" t="n">
        <f t="normal" ca="1">32-LENB(INDIRECT(ADDRESS(12212,21)))</f>
        <v>0</v>
      </c>
      <c r="W12212" s="7" t="n">
        <v>4</v>
      </c>
      <c r="X12212" s="7" t="n">
        <v>65533</v>
      </c>
      <c r="Y12212" s="7" t="n">
        <v>4528</v>
      </c>
      <c r="Z12212" s="7" t="s">
        <v>13</v>
      </c>
      <c r="AA12212" s="7" t="n">
        <f t="normal" ca="1">32-LENB(INDIRECT(ADDRESS(12212,26)))</f>
        <v>0</v>
      </c>
      <c r="AB12212" s="7" t="n">
        <v>4</v>
      </c>
      <c r="AC12212" s="7" t="n">
        <v>65533</v>
      </c>
      <c r="AD12212" s="7" t="n">
        <v>8203</v>
      </c>
      <c r="AE12212" s="7" t="s">
        <v>13</v>
      </c>
      <c r="AF12212" s="7" t="n">
        <f t="normal" ca="1">32-LENB(INDIRECT(ADDRESS(12212,31)))</f>
        <v>0</v>
      </c>
      <c r="AG12212" s="7" t="n">
        <v>4</v>
      </c>
      <c r="AH12212" s="7" t="n">
        <v>65533</v>
      </c>
      <c r="AI12212" s="7" t="n">
        <v>8203</v>
      </c>
      <c r="AJ12212" s="7" t="s">
        <v>13</v>
      </c>
      <c r="AK12212" s="7" t="n">
        <f t="normal" ca="1">32-LENB(INDIRECT(ADDRESS(12212,36)))</f>
        <v>0</v>
      </c>
      <c r="AL12212" s="7" t="n">
        <v>7</v>
      </c>
      <c r="AM12212" s="7" t="n">
        <v>65533</v>
      </c>
      <c r="AN12212" s="7" t="n">
        <v>18955</v>
      </c>
      <c r="AO12212" s="7" t="s">
        <v>13</v>
      </c>
      <c r="AP12212" s="7" t="n">
        <f t="normal" ca="1">32-LENB(INDIRECT(ADDRESS(12212,41)))</f>
        <v>0</v>
      </c>
      <c r="AQ12212" s="7" t="n">
        <v>7</v>
      </c>
      <c r="AR12212" s="7" t="n">
        <v>65533</v>
      </c>
      <c r="AS12212" s="7" t="n">
        <v>53967</v>
      </c>
      <c r="AT12212" s="7" t="s">
        <v>13</v>
      </c>
      <c r="AU12212" s="7" t="n">
        <f t="normal" ca="1">32-LENB(INDIRECT(ADDRESS(12212,46)))</f>
        <v>0</v>
      </c>
      <c r="AV12212" s="7" t="n">
        <v>4</v>
      </c>
      <c r="AW12212" s="7" t="n">
        <v>65533</v>
      </c>
      <c r="AX12212" s="7" t="n">
        <v>4400</v>
      </c>
      <c r="AY12212" s="7" t="s">
        <v>13</v>
      </c>
      <c r="AZ12212" s="7" t="n">
        <f t="normal" ca="1">32-LENB(INDIRECT(ADDRESS(12212,51)))</f>
        <v>0</v>
      </c>
      <c r="BA12212" s="7" t="n">
        <v>4</v>
      </c>
      <c r="BB12212" s="7" t="n">
        <v>65533</v>
      </c>
      <c r="BC12212" s="7" t="n">
        <v>4421</v>
      </c>
      <c r="BD12212" s="7" t="s">
        <v>13</v>
      </c>
      <c r="BE12212" s="7" t="n">
        <f t="normal" ca="1">32-LENB(INDIRECT(ADDRESS(12212,56)))</f>
        <v>0</v>
      </c>
      <c r="BF12212" s="7" t="n">
        <v>4</v>
      </c>
      <c r="BG12212" s="7" t="n">
        <v>65533</v>
      </c>
      <c r="BH12212" s="7" t="n">
        <v>4421</v>
      </c>
      <c r="BI12212" s="7" t="s">
        <v>13</v>
      </c>
      <c r="BJ12212" s="7" t="n">
        <f t="normal" ca="1">32-LENB(INDIRECT(ADDRESS(12212,61)))</f>
        <v>0</v>
      </c>
      <c r="BK12212" s="7" t="n">
        <v>4</v>
      </c>
      <c r="BL12212" s="7" t="n">
        <v>65533</v>
      </c>
      <c r="BM12212" s="7" t="n">
        <v>4404</v>
      </c>
      <c r="BN12212" s="7" t="s">
        <v>13</v>
      </c>
      <c r="BO12212" s="7" t="n">
        <f t="normal" ca="1">32-LENB(INDIRECT(ADDRESS(12212,66)))</f>
        <v>0</v>
      </c>
      <c r="BP12212" s="7" t="n">
        <v>4</v>
      </c>
      <c r="BQ12212" s="7" t="n">
        <v>65533</v>
      </c>
      <c r="BR12212" s="7" t="n">
        <v>4423</v>
      </c>
      <c r="BS12212" s="7" t="s">
        <v>13</v>
      </c>
      <c r="BT12212" s="7" t="n">
        <f t="normal" ca="1">32-LENB(INDIRECT(ADDRESS(12212,71)))</f>
        <v>0</v>
      </c>
      <c r="BU12212" s="7" t="n">
        <v>4</v>
      </c>
      <c r="BV12212" s="7" t="n">
        <v>65533</v>
      </c>
      <c r="BW12212" s="7" t="n">
        <v>5320</v>
      </c>
      <c r="BX12212" s="7" t="s">
        <v>13</v>
      </c>
      <c r="BY12212" s="7" t="n">
        <f t="normal" ca="1">32-LENB(INDIRECT(ADDRESS(12212,76)))</f>
        <v>0</v>
      </c>
      <c r="BZ12212" s="7" t="n">
        <v>4</v>
      </c>
      <c r="CA12212" s="7" t="n">
        <v>65533</v>
      </c>
      <c r="CB12212" s="7" t="n">
        <v>4416</v>
      </c>
      <c r="CC12212" s="7" t="s">
        <v>13</v>
      </c>
      <c r="CD12212" s="7" t="n">
        <f t="normal" ca="1">32-LENB(INDIRECT(ADDRESS(12212,81)))</f>
        <v>0</v>
      </c>
      <c r="CE12212" s="7" t="n">
        <v>4</v>
      </c>
      <c r="CF12212" s="7" t="n">
        <v>65533</v>
      </c>
      <c r="CG12212" s="7" t="n">
        <v>5117</v>
      </c>
      <c r="CH12212" s="7" t="s">
        <v>13</v>
      </c>
      <c r="CI12212" s="7" t="n">
        <f t="normal" ca="1">32-LENB(INDIRECT(ADDRESS(12212,86)))</f>
        <v>0</v>
      </c>
      <c r="CJ12212" s="7" t="n">
        <v>4</v>
      </c>
      <c r="CK12212" s="7" t="n">
        <v>65533</v>
      </c>
      <c r="CL12212" s="7" t="n">
        <v>4341</v>
      </c>
      <c r="CM12212" s="7" t="s">
        <v>13</v>
      </c>
      <c r="CN12212" s="7" t="n">
        <f t="normal" ca="1">32-LENB(INDIRECT(ADDRESS(12212,91)))</f>
        <v>0</v>
      </c>
      <c r="CO12212" s="7" t="n">
        <v>4</v>
      </c>
      <c r="CP12212" s="7" t="n">
        <v>65533</v>
      </c>
      <c r="CQ12212" s="7" t="n">
        <v>4423</v>
      </c>
      <c r="CR12212" s="7" t="s">
        <v>13</v>
      </c>
      <c r="CS12212" s="7" t="n">
        <f t="normal" ca="1">32-LENB(INDIRECT(ADDRESS(12212,96)))</f>
        <v>0</v>
      </c>
      <c r="CT12212" s="7" t="n">
        <v>4</v>
      </c>
      <c r="CU12212" s="7" t="n">
        <v>65533</v>
      </c>
      <c r="CV12212" s="7" t="n">
        <v>4420</v>
      </c>
      <c r="CW12212" s="7" t="s">
        <v>13</v>
      </c>
      <c r="CX12212" s="7" t="n">
        <f t="normal" ca="1">32-LENB(INDIRECT(ADDRESS(12212,101)))</f>
        <v>0</v>
      </c>
      <c r="CY12212" s="7" t="n">
        <v>4</v>
      </c>
      <c r="CZ12212" s="7" t="n">
        <v>65533</v>
      </c>
      <c r="DA12212" s="7" t="n">
        <v>4400</v>
      </c>
      <c r="DB12212" s="7" t="s">
        <v>13</v>
      </c>
      <c r="DC12212" s="7" t="n">
        <f t="normal" ca="1">32-LENB(INDIRECT(ADDRESS(12212,106)))</f>
        <v>0</v>
      </c>
      <c r="DD12212" s="7" t="n">
        <v>4</v>
      </c>
      <c r="DE12212" s="7" t="n">
        <v>65533</v>
      </c>
      <c r="DF12212" s="7" t="n">
        <v>8203</v>
      </c>
      <c r="DG12212" s="7" t="s">
        <v>13</v>
      </c>
      <c r="DH12212" s="7" t="n">
        <f t="normal" ca="1">32-LENB(INDIRECT(ADDRESS(12212,111)))</f>
        <v>0</v>
      </c>
      <c r="DI12212" s="7" t="n">
        <v>4</v>
      </c>
      <c r="DJ12212" s="7" t="n">
        <v>65533</v>
      </c>
      <c r="DK12212" s="7" t="n">
        <v>8203</v>
      </c>
      <c r="DL12212" s="7" t="s">
        <v>13</v>
      </c>
      <c r="DM12212" s="7" t="n">
        <f t="normal" ca="1">32-LENB(INDIRECT(ADDRESS(12212,116)))</f>
        <v>0</v>
      </c>
      <c r="DN12212" s="7" t="n">
        <v>7</v>
      </c>
      <c r="DO12212" s="7" t="n">
        <v>65533</v>
      </c>
      <c r="DP12212" s="7" t="n">
        <v>18956</v>
      </c>
      <c r="DQ12212" s="7" t="s">
        <v>13</v>
      </c>
      <c r="DR12212" s="7" t="n">
        <f t="normal" ca="1">32-LENB(INDIRECT(ADDRESS(12212,121)))</f>
        <v>0</v>
      </c>
      <c r="DS12212" s="7" t="n">
        <v>7</v>
      </c>
      <c r="DT12212" s="7" t="n">
        <v>65533</v>
      </c>
      <c r="DU12212" s="7" t="n">
        <v>53968</v>
      </c>
      <c r="DV12212" s="7" t="s">
        <v>13</v>
      </c>
      <c r="DW12212" s="7" t="n">
        <f t="normal" ca="1">32-LENB(INDIRECT(ADDRESS(12212,126)))</f>
        <v>0</v>
      </c>
      <c r="DX12212" s="7" t="n">
        <v>4</v>
      </c>
      <c r="DY12212" s="7" t="n">
        <v>65533</v>
      </c>
      <c r="DZ12212" s="7" t="n">
        <v>4427</v>
      </c>
      <c r="EA12212" s="7" t="s">
        <v>13</v>
      </c>
      <c r="EB12212" s="7" t="n">
        <f t="normal" ca="1">32-LENB(INDIRECT(ADDRESS(12212,131)))</f>
        <v>0</v>
      </c>
      <c r="EC12212" s="7" t="n">
        <v>4</v>
      </c>
      <c r="ED12212" s="7" t="n">
        <v>65533</v>
      </c>
      <c r="EE12212" s="7" t="n">
        <v>4420</v>
      </c>
      <c r="EF12212" s="7" t="s">
        <v>13</v>
      </c>
      <c r="EG12212" s="7" t="n">
        <f t="normal" ca="1">32-LENB(INDIRECT(ADDRESS(12212,136)))</f>
        <v>0</v>
      </c>
      <c r="EH12212" s="7" t="n">
        <v>7</v>
      </c>
      <c r="EI12212" s="7" t="n">
        <v>65533</v>
      </c>
      <c r="EJ12212" s="7" t="n">
        <v>53969</v>
      </c>
      <c r="EK12212" s="7" t="s">
        <v>13</v>
      </c>
      <c r="EL12212" s="7" t="n">
        <f t="normal" ca="1">32-LENB(INDIRECT(ADDRESS(12212,141)))</f>
        <v>0</v>
      </c>
      <c r="EM12212" s="7" t="n">
        <v>7</v>
      </c>
      <c r="EN12212" s="7" t="n">
        <v>65533</v>
      </c>
      <c r="EO12212" s="7" t="n">
        <v>61164</v>
      </c>
      <c r="EP12212" s="7" t="s">
        <v>13</v>
      </c>
      <c r="EQ12212" s="7" t="n">
        <f t="normal" ca="1">32-LENB(INDIRECT(ADDRESS(12212,146)))</f>
        <v>0</v>
      </c>
      <c r="ER12212" s="7" t="n">
        <v>7</v>
      </c>
      <c r="ES12212" s="7" t="n">
        <v>65533</v>
      </c>
      <c r="ET12212" s="7" t="n">
        <v>61165</v>
      </c>
      <c r="EU12212" s="7" t="s">
        <v>13</v>
      </c>
      <c r="EV12212" s="7" t="n">
        <f t="normal" ca="1">32-LENB(INDIRECT(ADDRESS(12212,151)))</f>
        <v>0</v>
      </c>
      <c r="EW12212" s="7" t="n">
        <v>4</v>
      </c>
      <c r="EX12212" s="7" t="n">
        <v>65533</v>
      </c>
      <c r="EY12212" s="7" t="n">
        <v>2088</v>
      </c>
      <c r="EZ12212" s="7" t="s">
        <v>13</v>
      </c>
      <c r="FA12212" s="7" t="n">
        <f t="normal" ca="1">32-LENB(INDIRECT(ADDRESS(12212,156)))</f>
        <v>0</v>
      </c>
      <c r="FB12212" s="7" t="n">
        <v>7</v>
      </c>
      <c r="FC12212" s="7" t="n">
        <v>65533</v>
      </c>
      <c r="FD12212" s="7" t="n">
        <v>61166</v>
      </c>
      <c r="FE12212" s="7" t="s">
        <v>13</v>
      </c>
      <c r="FF12212" s="7" t="n">
        <f t="normal" ca="1">32-LENB(INDIRECT(ADDRESS(12212,161)))</f>
        <v>0</v>
      </c>
      <c r="FG12212" s="7" t="n">
        <v>7</v>
      </c>
      <c r="FH12212" s="7" t="n">
        <v>65533</v>
      </c>
      <c r="FI12212" s="7" t="n">
        <v>61167</v>
      </c>
      <c r="FJ12212" s="7" t="s">
        <v>13</v>
      </c>
      <c r="FK12212" s="7" t="n">
        <f t="normal" ca="1">32-LENB(INDIRECT(ADDRESS(12212,166)))</f>
        <v>0</v>
      </c>
      <c r="FL12212" s="7" t="n">
        <v>4</v>
      </c>
      <c r="FM12212" s="7" t="n">
        <v>65533</v>
      </c>
      <c r="FN12212" s="7" t="n">
        <v>4427</v>
      </c>
      <c r="FO12212" s="7" t="s">
        <v>13</v>
      </c>
      <c r="FP12212" s="7" t="n">
        <f t="normal" ca="1">32-LENB(INDIRECT(ADDRESS(12212,171)))</f>
        <v>0</v>
      </c>
      <c r="FQ12212" s="7" t="n">
        <v>4</v>
      </c>
      <c r="FR12212" s="7" t="n">
        <v>65533</v>
      </c>
      <c r="FS12212" s="7" t="n">
        <v>4420</v>
      </c>
      <c r="FT12212" s="7" t="s">
        <v>13</v>
      </c>
      <c r="FU12212" s="7" t="n">
        <f t="normal" ca="1">32-LENB(INDIRECT(ADDRESS(12212,176)))</f>
        <v>0</v>
      </c>
      <c r="FV12212" s="7" t="n">
        <v>0</v>
      </c>
      <c r="FW12212" s="7" t="n">
        <v>65533</v>
      </c>
      <c r="FX12212" s="7" t="n">
        <v>0</v>
      </c>
      <c r="FY12212" s="7" t="s">
        <v>13</v>
      </c>
      <c r="FZ12212" s="7" t="n">
        <f t="normal" ca="1">32-LENB(INDIRECT(ADDRESS(12212,181)))</f>
        <v>0</v>
      </c>
    </row>
    <row r="12213" spans="1:217">
      <c r="A12213" t="s">
        <v>4</v>
      </c>
      <c r="B12213" s="4" t="s">
        <v>5</v>
      </c>
    </row>
    <row r="12214" spans="1:217">
      <c r="A12214" t="n">
        <v>105040</v>
      </c>
      <c r="B12214" s="5" t="n">
        <v>1</v>
      </c>
    </row>
    <row r="12215" spans="1:217" s="3" customFormat="1" customHeight="0">
      <c r="A12215" s="3" t="s">
        <v>2</v>
      </c>
      <c r="B12215" s="3" t="s">
        <v>788</v>
      </c>
    </row>
    <row r="12216" spans="1:217">
      <c r="A12216" t="s">
        <v>4</v>
      </c>
      <c r="B12216" s="4" t="s">
        <v>5</v>
      </c>
      <c r="C12216" s="4" t="s">
        <v>10</v>
      </c>
      <c r="D12216" s="4" t="s">
        <v>10</v>
      </c>
      <c r="E12216" s="4" t="s">
        <v>9</v>
      </c>
      <c r="F12216" s="4" t="s">
        <v>6</v>
      </c>
      <c r="G12216" s="4" t="s">
        <v>8</v>
      </c>
      <c r="H12216" s="4" t="s">
        <v>10</v>
      </c>
      <c r="I12216" s="4" t="s">
        <v>10</v>
      </c>
      <c r="J12216" s="4" t="s">
        <v>9</v>
      </c>
      <c r="K12216" s="4" t="s">
        <v>6</v>
      </c>
      <c r="L12216" s="4" t="s">
        <v>8</v>
      </c>
      <c r="M12216" s="4" t="s">
        <v>10</v>
      </c>
      <c r="N12216" s="4" t="s">
        <v>10</v>
      </c>
      <c r="O12216" s="4" t="s">
        <v>9</v>
      </c>
      <c r="P12216" s="4" t="s">
        <v>6</v>
      </c>
      <c r="Q12216" s="4" t="s">
        <v>8</v>
      </c>
      <c r="R12216" s="4" t="s">
        <v>10</v>
      </c>
      <c r="S12216" s="4" t="s">
        <v>10</v>
      </c>
      <c r="T12216" s="4" t="s">
        <v>9</v>
      </c>
      <c r="U12216" s="4" t="s">
        <v>6</v>
      </c>
      <c r="V12216" s="4" t="s">
        <v>8</v>
      </c>
      <c r="W12216" s="4" t="s">
        <v>10</v>
      </c>
      <c r="X12216" s="4" t="s">
        <v>10</v>
      </c>
      <c r="Y12216" s="4" t="s">
        <v>9</v>
      </c>
      <c r="Z12216" s="4" t="s">
        <v>6</v>
      </c>
      <c r="AA12216" s="4" t="s">
        <v>8</v>
      </c>
      <c r="AB12216" s="4" t="s">
        <v>10</v>
      </c>
      <c r="AC12216" s="4" t="s">
        <v>10</v>
      </c>
      <c r="AD12216" s="4" t="s">
        <v>9</v>
      </c>
      <c r="AE12216" s="4" t="s">
        <v>6</v>
      </c>
      <c r="AF12216" s="4" t="s">
        <v>8</v>
      </c>
      <c r="AG12216" s="4" t="s">
        <v>10</v>
      </c>
      <c r="AH12216" s="4" t="s">
        <v>10</v>
      </c>
      <c r="AI12216" s="4" t="s">
        <v>9</v>
      </c>
      <c r="AJ12216" s="4" t="s">
        <v>6</v>
      </c>
      <c r="AK12216" s="4" t="s">
        <v>8</v>
      </c>
      <c r="AL12216" s="4" t="s">
        <v>10</v>
      </c>
      <c r="AM12216" s="4" t="s">
        <v>10</v>
      </c>
      <c r="AN12216" s="4" t="s">
        <v>9</v>
      </c>
      <c r="AO12216" s="4" t="s">
        <v>6</v>
      </c>
      <c r="AP12216" s="4" t="s">
        <v>8</v>
      </c>
      <c r="AQ12216" s="4" t="s">
        <v>10</v>
      </c>
      <c r="AR12216" s="4" t="s">
        <v>10</v>
      </c>
      <c r="AS12216" s="4" t="s">
        <v>9</v>
      </c>
      <c r="AT12216" s="4" t="s">
        <v>6</v>
      </c>
      <c r="AU12216" s="4" t="s">
        <v>8</v>
      </c>
      <c r="AV12216" s="4" t="s">
        <v>10</v>
      </c>
      <c r="AW12216" s="4" t="s">
        <v>10</v>
      </c>
      <c r="AX12216" s="4" t="s">
        <v>9</v>
      </c>
      <c r="AY12216" s="4" t="s">
        <v>6</v>
      </c>
      <c r="AZ12216" s="4" t="s">
        <v>8</v>
      </c>
      <c r="BA12216" s="4" t="s">
        <v>10</v>
      </c>
      <c r="BB12216" s="4" t="s">
        <v>10</v>
      </c>
      <c r="BC12216" s="4" t="s">
        <v>9</v>
      </c>
      <c r="BD12216" s="4" t="s">
        <v>6</v>
      </c>
      <c r="BE12216" s="4" t="s">
        <v>8</v>
      </c>
      <c r="BF12216" s="4" t="s">
        <v>10</v>
      </c>
      <c r="BG12216" s="4" t="s">
        <v>10</v>
      </c>
      <c r="BH12216" s="4" t="s">
        <v>9</v>
      </c>
      <c r="BI12216" s="4" t="s">
        <v>6</v>
      </c>
      <c r="BJ12216" s="4" t="s">
        <v>8</v>
      </c>
      <c r="BK12216" s="4" t="s">
        <v>10</v>
      </c>
      <c r="BL12216" s="4" t="s">
        <v>10</v>
      </c>
      <c r="BM12216" s="4" t="s">
        <v>9</v>
      </c>
      <c r="BN12216" s="4" t="s">
        <v>6</v>
      </c>
      <c r="BO12216" s="4" t="s">
        <v>8</v>
      </c>
      <c r="BP12216" s="4" t="s">
        <v>10</v>
      </c>
      <c r="BQ12216" s="4" t="s">
        <v>10</v>
      </c>
      <c r="BR12216" s="4" t="s">
        <v>9</v>
      </c>
      <c r="BS12216" s="4" t="s">
        <v>6</v>
      </c>
      <c r="BT12216" s="4" t="s">
        <v>8</v>
      </c>
      <c r="BU12216" s="4" t="s">
        <v>10</v>
      </c>
      <c r="BV12216" s="4" t="s">
        <v>10</v>
      </c>
      <c r="BW12216" s="4" t="s">
        <v>9</v>
      </c>
      <c r="BX12216" s="4" t="s">
        <v>6</v>
      </c>
      <c r="BY12216" s="4" t="s">
        <v>8</v>
      </c>
      <c r="BZ12216" s="4" t="s">
        <v>10</v>
      </c>
      <c r="CA12216" s="4" t="s">
        <v>10</v>
      </c>
      <c r="CB12216" s="4" t="s">
        <v>9</v>
      </c>
      <c r="CC12216" s="4" t="s">
        <v>6</v>
      </c>
      <c r="CD12216" s="4" t="s">
        <v>8</v>
      </c>
      <c r="CE12216" s="4" t="s">
        <v>10</v>
      </c>
      <c r="CF12216" s="4" t="s">
        <v>10</v>
      </c>
      <c r="CG12216" s="4" t="s">
        <v>9</v>
      </c>
      <c r="CH12216" s="4" t="s">
        <v>6</v>
      </c>
      <c r="CI12216" s="4" t="s">
        <v>8</v>
      </c>
      <c r="CJ12216" s="4" t="s">
        <v>10</v>
      </c>
      <c r="CK12216" s="4" t="s">
        <v>10</v>
      </c>
      <c r="CL12216" s="4" t="s">
        <v>9</v>
      </c>
      <c r="CM12216" s="4" t="s">
        <v>6</v>
      </c>
      <c r="CN12216" s="4" t="s">
        <v>8</v>
      </c>
      <c r="CO12216" s="4" t="s">
        <v>10</v>
      </c>
      <c r="CP12216" s="4" t="s">
        <v>10</v>
      </c>
      <c r="CQ12216" s="4" t="s">
        <v>9</v>
      </c>
      <c r="CR12216" s="4" t="s">
        <v>6</v>
      </c>
      <c r="CS12216" s="4" t="s">
        <v>8</v>
      </c>
      <c r="CT12216" s="4" t="s">
        <v>10</v>
      </c>
      <c r="CU12216" s="4" t="s">
        <v>10</v>
      </c>
      <c r="CV12216" s="4" t="s">
        <v>9</v>
      </c>
      <c r="CW12216" s="4" t="s">
        <v>6</v>
      </c>
      <c r="CX12216" s="4" t="s">
        <v>8</v>
      </c>
      <c r="CY12216" s="4" t="s">
        <v>10</v>
      </c>
      <c r="CZ12216" s="4" t="s">
        <v>10</v>
      </c>
      <c r="DA12216" s="4" t="s">
        <v>9</v>
      </c>
      <c r="DB12216" s="4" t="s">
        <v>6</v>
      </c>
      <c r="DC12216" s="4" t="s">
        <v>8</v>
      </c>
      <c r="DD12216" s="4" t="s">
        <v>10</v>
      </c>
      <c r="DE12216" s="4" t="s">
        <v>10</v>
      </c>
      <c r="DF12216" s="4" t="s">
        <v>9</v>
      </c>
      <c r="DG12216" s="4" t="s">
        <v>6</v>
      </c>
      <c r="DH12216" s="4" t="s">
        <v>8</v>
      </c>
      <c r="DI12216" s="4" t="s">
        <v>10</v>
      </c>
      <c r="DJ12216" s="4" t="s">
        <v>10</v>
      </c>
      <c r="DK12216" s="4" t="s">
        <v>9</v>
      </c>
      <c r="DL12216" s="4" t="s">
        <v>6</v>
      </c>
      <c r="DM12216" s="4" t="s">
        <v>8</v>
      </c>
      <c r="DN12216" s="4" t="s">
        <v>10</v>
      </c>
      <c r="DO12216" s="4" t="s">
        <v>10</v>
      </c>
      <c r="DP12216" s="4" t="s">
        <v>9</v>
      </c>
      <c r="DQ12216" s="4" t="s">
        <v>6</v>
      </c>
      <c r="DR12216" s="4" t="s">
        <v>8</v>
      </c>
      <c r="DS12216" s="4" t="s">
        <v>10</v>
      </c>
      <c r="DT12216" s="4" t="s">
        <v>10</v>
      </c>
      <c r="DU12216" s="4" t="s">
        <v>9</v>
      </c>
      <c r="DV12216" s="4" t="s">
        <v>6</v>
      </c>
      <c r="DW12216" s="4" t="s">
        <v>8</v>
      </c>
      <c r="DX12216" s="4" t="s">
        <v>10</v>
      </c>
      <c r="DY12216" s="4" t="s">
        <v>10</v>
      </c>
      <c r="DZ12216" s="4" t="s">
        <v>9</v>
      </c>
      <c r="EA12216" s="4" t="s">
        <v>6</v>
      </c>
      <c r="EB12216" s="4" t="s">
        <v>8</v>
      </c>
      <c r="EC12216" s="4" t="s">
        <v>10</v>
      </c>
      <c r="ED12216" s="4" t="s">
        <v>10</v>
      </c>
      <c r="EE12216" s="4" t="s">
        <v>9</v>
      </c>
      <c r="EF12216" s="4" t="s">
        <v>6</v>
      </c>
      <c r="EG12216" s="4" t="s">
        <v>8</v>
      </c>
      <c r="EH12216" s="4" t="s">
        <v>10</v>
      </c>
      <c r="EI12216" s="4" t="s">
        <v>10</v>
      </c>
      <c r="EJ12216" s="4" t="s">
        <v>9</v>
      </c>
      <c r="EK12216" s="4" t="s">
        <v>6</v>
      </c>
      <c r="EL12216" s="4" t="s">
        <v>8</v>
      </c>
      <c r="EM12216" s="4" t="s">
        <v>10</v>
      </c>
      <c r="EN12216" s="4" t="s">
        <v>10</v>
      </c>
      <c r="EO12216" s="4" t="s">
        <v>9</v>
      </c>
      <c r="EP12216" s="4" t="s">
        <v>6</v>
      </c>
      <c r="EQ12216" s="4" t="s">
        <v>8</v>
      </c>
      <c r="ER12216" s="4" t="s">
        <v>10</v>
      </c>
      <c r="ES12216" s="4" t="s">
        <v>10</v>
      </c>
      <c r="ET12216" s="4" t="s">
        <v>9</v>
      </c>
      <c r="EU12216" s="4" t="s">
        <v>6</v>
      </c>
      <c r="EV12216" s="4" t="s">
        <v>8</v>
      </c>
      <c r="EW12216" s="4" t="s">
        <v>10</v>
      </c>
      <c r="EX12216" s="4" t="s">
        <v>10</v>
      </c>
      <c r="EY12216" s="4" t="s">
        <v>9</v>
      </c>
      <c r="EZ12216" s="4" t="s">
        <v>6</v>
      </c>
      <c r="FA12216" s="4" t="s">
        <v>8</v>
      </c>
      <c r="FB12216" s="4" t="s">
        <v>10</v>
      </c>
      <c r="FC12216" s="4" t="s">
        <v>10</v>
      </c>
      <c r="FD12216" s="4" t="s">
        <v>9</v>
      </c>
      <c r="FE12216" s="4" t="s">
        <v>6</v>
      </c>
      <c r="FF12216" s="4" t="s">
        <v>8</v>
      </c>
      <c r="FG12216" s="4" t="s">
        <v>10</v>
      </c>
      <c r="FH12216" s="4" t="s">
        <v>10</v>
      </c>
      <c r="FI12216" s="4" t="s">
        <v>9</v>
      </c>
      <c r="FJ12216" s="4" t="s">
        <v>6</v>
      </c>
      <c r="FK12216" s="4" t="s">
        <v>8</v>
      </c>
      <c r="FL12216" s="4" t="s">
        <v>10</v>
      </c>
      <c r="FM12216" s="4" t="s">
        <v>10</v>
      </c>
      <c r="FN12216" s="4" t="s">
        <v>9</v>
      </c>
      <c r="FO12216" s="4" t="s">
        <v>6</v>
      </c>
      <c r="FP12216" s="4" t="s">
        <v>8</v>
      </c>
      <c r="FQ12216" s="4" t="s">
        <v>10</v>
      </c>
      <c r="FR12216" s="4" t="s">
        <v>10</v>
      </c>
      <c r="FS12216" s="4" t="s">
        <v>9</v>
      </c>
      <c r="FT12216" s="4" t="s">
        <v>6</v>
      </c>
      <c r="FU12216" s="4" t="s">
        <v>8</v>
      </c>
      <c r="FV12216" s="4" t="s">
        <v>10</v>
      </c>
      <c r="FW12216" s="4" t="s">
        <v>10</v>
      </c>
      <c r="FX12216" s="4" t="s">
        <v>9</v>
      </c>
      <c r="FY12216" s="4" t="s">
        <v>6</v>
      </c>
      <c r="FZ12216" s="4" t="s">
        <v>8</v>
      </c>
      <c r="GA12216" s="4" t="s">
        <v>10</v>
      </c>
      <c r="GB12216" s="4" t="s">
        <v>10</v>
      </c>
      <c r="GC12216" s="4" t="s">
        <v>9</v>
      </c>
      <c r="GD12216" s="4" t="s">
        <v>6</v>
      </c>
      <c r="GE12216" s="4" t="s">
        <v>8</v>
      </c>
      <c r="GF12216" s="4" t="s">
        <v>10</v>
      </c>
      <c r="GG12216" s="4" t="s">
        <v>10</v>
      </c>
      <c r="GH12216" s="4" t="s">
        <v>9</v>
      </c>
      <c r="GI12216" s="4" t="s">
        <v>6</v>
      </c>
      <c r="GJ12216" s="4" t="s">
        <v>8</v>
      </c>
      <c r="GK12216" s="4" t="s">
        <v>10</v>
      </c>
      <c r="GL12216" s="4" t="s">
        <v>10</v>
      </c>
      <c r="GM12216" s="4" t="s">
        <v>9</v>
      </c>
      <c r="GN12216" s="4" t="s">
        <v>6</v>
      </c>
      <c r="GO12216" s="4" t="s">
        <v>8</v>
      </c>
      <c r="GP12216" s="4" t="s">
        <v>10</v>
      </c>
      <c r="GQ12216" s="4" t="s">
        <v>10</v>
      </c>
      <c r="GR12216" s="4" t="s">
        <v>9</v>
      </c>
      <c r="GS12216" s="4" t="s">
        <v>6</v>
      </c>
      <c r="GT12216" s="4" t="s">
        <v>8</v>
      </c>
      <c r="GU12216" s="4" t="s">
        <v>10</v>
      </c>
      <c r="GV12216" s="4" t="s">
        <v>10</v>
      </c>
      <c r="GW12216" s="4" t="s">
        <v>9</v>
      </c>
      <c r="GX12216" s="4" t="s">
        <v>6</v>
      </c>
      <c r="GY12216" s="4" t="s">
        <v>8</v>
      </c>
      <c r="GZ12216" s="4" t="s">
        <v>10</v>
      </c>
      <c r="HA12216" s="4" t="s">
        <v>10</v>
      </c>
      <c r="HB12216" s="4" t="s">
        <v>9</v>
      </c>
      <c r="HC12216" s="4" t="s">
        <v>6</v>
      </c>
      <c r="HD12216" s="4" t="s">
        <v>8</v>
      </c>
      <c r="HE12216" s="4" t="s">
        <v>10</v>
      </c>
      <c r="HF12216" s="4" t="s">
        <v>10</v>
      </c>
      <c r="HG12216" s="4" t="s">
        <v>9</v>
      </c>
      <c r="HH12216" s="4" t="s">
        <v>6</v>
      </c>
      <c r="HI12216" s="4" t="s">
        <v>8</v>
      </c>
      <c r="HJ12216" s="4" t="s">
        <v>10</v>
      </c>
      <c r="HK12216" s="4" t="s">
        <v>10</v>
      </c>
      <c r="HL12216" s="4" t="s">
        <v>9</v>
      </c>
      <c r="HM12216" s="4" t="s">
        <v>6</v>
      </c>
      <c r="HN12216" s="4" t="s">
        <v>8</v>
      </c>
      <c r="HO12216" s="4" t="s">
        <v>10</v>
      </c>
      <c r="HP12216" s="4" t="s">
        <v>10</v>
      </c>
      <c r="HQ12216" s="4" t="s">
        <v>9</v>
      </c>
      <c r="HR12216" s="4" t="s">
        <v>6</v>
      </c>
      <c r="HS12216" s="4" t="s">
        <v>8</v>
      </c>
      <c r="HT12216" s="4" t="s">
        <v>10</v>
      </c>
      <c r="HU12216" s="4" t="s">
        <v>10</v>
      </c>
      <c r="HV12216" s="4" t="s">
        <v>9</v>
      </c>
      <c r="HW12216" s="4" t="s">
        <v>6</v>
      </c>
      <c r="HX12216" s="4" t="s">
        <v>8</v>
      </c>
      <c r="HY12216" s="4" t="s">
        <v>10</v>
      </c>
      <c r="HZ12216" s="4" t="s">
        <v>10</v>
      </c>
      <c r="IA12216" s="4" t="s">
        <v>9</v>
      </c>
      <c r="IB12216" s="4" t="s">
        <v>6</v>
      </c>
      <c r="IC12216" s="4" t="s">
        <v>8</v>
      </c>
      <c r="ID12216" s="4" t="s">
        <v>10</v>
      </c>
      <c r="IE12216" s="4" t="s">
        <v>10</v>
      </c>
      <c r="IF12216" s="4" t="s">
        <v>9</v>
      </c>
      <c r="IG12216" s="4" t="s">
        <v>6</v>
      </c>
      <c r="IH12216" s="4" t="s">
        <v>8</v>
      </c>
      <c r="II12216" s="4" t="s">
        <v>10</v>
      </c>
      <c r="IJ12216" s="4" t="s">
        <v>10</v>
      </c>
      <c r="IK12216" s="4" t="s">
        <v>9</v>
      </c>
      <c r="IL12216" s="4" t="s">
        <v>6</v>
      </c>
      <c r="IM12216" s="4" t="s">
        <v>8</v>
      </c>
      <c r="IN12216" s="4" t="s">
        <v>10</v>
      </c>
      <c r="IO12216" s="4" t="s">
        <v>10</v>
      </c>
      <c r="IP12216" s="4" t="s">
        <v>9</v>
      </c>
      <c r="IQ12216" s="4" t="s">
        <v>6</v>
      </c>
      <c r="IR12216" s="4" t="s">
        <v>8</v>
      </c>
      <c r="IS12216" s="4" t="s">
        <v>10</v>
      </c>
      <c r="IT12216" s="4" t="s">
        <v>10</v>
      </c>
      <c r="IU12216" s="4" t="s">
        <v>9</v>
      </c>
      <c r="IV12216" s="4" t="s">
        <v>6</v>
      </c>
      <c r="IW12216" s="4" t="s">
        <v>8</v>
      </c>
      <c r="IX12216" s="4" t="s">
        <v>10</v>
      </c>
      <c r="IY12216" s="4" t="s">
        <v>10</v>
      </c>
      <c r="IZ12216" s="4" t="s">
        <v>9</v>
      </c>
      <c r="JA12216" s="4" t="s">
        <v>6</v>
      </c>
      <c r="JB12216" s="4" t="s">
        <v>8</v>
      </c>
      <c r="JC12216" s="4" t="s">
        <v>10</v>
      </c>
      <c r="JD12216" s="4" t="s">
        <v>10</v>
      </c>
      <c r="JE12216" s="4" t="s">
        <v>9</v>
      </c>
      <c r="JF12216" s="4" t="s">
        <v>6</v>
      </c>
      <c r="JG12216" s="4" t="s">
        <v>8</v>
      </c>
      <c r="JH12216" s="4" t="s">
        <v>10</v>
      </c>
      <c r="JI12216" s="4" t="s">
        <v>10</v>
      </c>
      <c r="JJ12216" s="4" t="s">
        <v>9</v>
      </c>
      <c r="JK12216" s="4" t="s">
        <v>6</v>
      </c>
      <c r="JL12216" s="4" t="s">
        <v>8</v>
      </c>
      <c r="JM12216" s="4" t="s">
        <v>10</v>
      </c>
      <c r="JN12216" s="4" t="s">
        <v>10</v>
      </c>
      <c r="JO12216" s="4" t="s">
        <v>9</v>
      </c>
      <c r="JP12216" s="4" t="s">
        <v>6</v>
      </c>
      <c r="JQ12216" s="4" t="s">
        <v>8</v>
      </c>
      <c r="JR12216" s="4" t="s">
        <v>10</v>
      </c>
      <c r="JS12216" s="4" t="s">
        <v>10</v>
      </c>
      <c r="JT12216" s="4" t="s">
        <v>9</v>
      </c>
      <c r="JU12216" s="4" t="s">
        <v>6</v>
      </c>
      <c r="JV12216" s="4" t="s">
        <v>8</v>
      </c>
      <c r="JW12216" s="4" t="s">
        <v>10</v>
      </c>
      <c r="JX12216" s="4" t="s">
        <v>10</v>
      </c>
      <c r="JY12216" s="4" t="s">
        <v>9</v>
      </c>
      <c r="JZ12216" s="4" t="s">
        <v>6</v>
      </c>
      <c r="KA12216" s="4" t="s">
        <v>8</v>
      </c>
      <c r="KB12216" s="4" t="s">
        <v>10</v>
      </c>
      <c r="KC12216" s="4" t="s">
        <v>10</v>
      </c>
      <c r="KD12216" s="4" t="s">
        <v>9</v>
      </c>
      <c r="KE12216" s="4" t="s">
        <v>6</v>
      </c>
      <c r="KF12216" s="4" t="s">
        <v>8</v>
      </c>
      <c r="KG12216" s="4" t="s">
        <v>10</v>
      </c>
      <c r="KH12216" s="4" t="s">
        <v>10</v>
      </c>
      <c r="KI12216" s="4" t="s">
        <v>9</v>
      </c>
      <c r="KJ12216" s="4" t="s">
        <v>6</v>
      </c>
      <c r="KK12216" s="4" t="s">
        <v>8</v>
      </c>
      <c r="KL12216" s="4" t="s">
        <v>10</v>
      </c>
      <c r="KM12216" s="4" t="s">
        <v>10</v>
      </c>
      <c r="KN12216" s="4" t="s">
        <v>9</v>
      </c>
      <c r="KO12216" s="4" t="s">
        <v>6</v>
      </c>
      <c r="KP12216" s="4" t="s">
        <v>8</v>
      </c>
      <c r="KQ12216" s="4" t="s">
        <v>10</v>
      </c>
      <c r="KR12216" s="4" t="s">
        <v>10</v>
      </c>
      <c r="KS12216" s="4" t="s">
        <v>9</v>
      </c>
      <c r="KT12216" s="4" t="s">
        <v>6</v>
      </c>
      <c r="KU12216" s="4" t="s">
        <v>8</v>
      </c>
      <c r="KV12216" s="4" t="s">
        <v>10</v>
      </c>
      <c r="KW12216" s="4" t="s">
        <v>10</v>
      </c>
      <c r="KX12216" s="4" t="s">
        <v>9</v>
      </c>
      <c r="KY12216" s="4" t="s">
        <v>6</v>
      </c>
      <c r="KZ12216" s="4" t="s">
        <v>8</v>
      </c>
      <c r="LA12216" s="4" t="s">
        <v>10</v>
      </c>
      <c r="LB12216" s="4" t="s">
        <v>10</v>
      </c>
      <c r="LC12216" s="4" t="s">
        <v>9</v>
      </c>
      <c r="LD12216" s="4" t="s">
        <v>6</v>
      </c>
      <c r="LE12216" s="4" t="s">
        <v>8</v>
      </c>
      <c r="LF12216" s="4" t="s">
        <v>10</v>
      </c>
      <c r="LG12216" s="4" t="s">
        <v>10</v>
      </c>
      <c r="LH12216" s="4" t="s">
        <v>9</v>
      </c>
      <c r="LI12216" s="4" t="s">
        <v>6</v>
      </c>
      <c r="LJ12216" s="4" t="s">
        <v>8</v>
      </c>
      <c r="LK12216" s="4" t="s">
        <v>10</v>
      </c>
      <c r="LL12216" s="4" t="s">
        <v>10</v>
      </c>
      <c r="LM12216" s="4" t="s">
        <v>9</v>
      </c>
      <c r="LN12216" s="4" t="s">
        <v>6</v>
      </c>
      <c r="LO12216" s="4" t="s">
        <v>8</v>
      </c>
      <c r="LP12216" s="4" t="s">
        <v>10</v>
      </c>
      <c r="LQ12216" s="4" t="s">
        <v>10</v>
      </c>
      <c r="LR12216" s="4" t="s">
        <v>9</v>
      </c>
      <c r="LS12216" s="4" t="s">
        <v>6</v>
      </c>
      <c r="LT12216" s="4" t="s">
        <v>8</v>
      </c>
      <c r="LU12216" s="4" t="s">
        <v>10</v>
      </c>
      <c r="LV12216" s="4" t="s">
        <v>10</v>
      </c>
      <c r="LW12216" s="4" t="s">
        <v>9</v>
      </c>
      <c r="LX12216" s="4" t="s">
        <v>6</v>
      </c>
      <c r="LY12216" s="4" t="s">
        <v>8</v>
      </c>
      <c r="LZ12216" s="4" t="s">
        <v>10</v>
      </c>
      <c r="MA12216" s="4" t="s">
        <v>10</v>
      </c>
      <c r="MB12216" s="4" t="s">
        <v>9</v>
      </c>
      <c r="MC12216" s="4" t="s">
        <v>6</v>
      </c>
      <c r="MD12216" s="4" t="s">
        <v>8</v>
      </c>
      <c r="ME12216" s="4" t="s">
        <v>10</v>
      </c>
      <c r="MF12216" s="4" t="s">
        <v>10</v>
      </c>
      <c r="MG12216" s="4" t="s">
        <v>9</v>
      </c>
      <c r="MH12216" s="4" t="s">
        <v>6</v>
      </c>
      <c r="MI12216" s="4" t="s">
        <v>8</v>
      </c>
      <c r="MJ12216" s="4" t="s">
        <v>10</v>
      </c>
      <c r="MK12216" s="4" t="s">
        <v>10</v>
      </c>
      <c r="ML12216" s="4" t="s">
        <v>9</v>
      </c>
      <c r="MM12216" s="4" t="s">
        <v>6</v>
      </c>
      <c r="MN12216" s="4" t="s">
        <v>8</v>
      </c>
      <c r="MO12216" s="4" t="s">
        <v>10</v>
      </c>
      <c r="MP12216" s="4" t="s">
        <v>10</v>
      </c>
      <c r="MQ12216" s="4" t="s">
        <v>9</v>
      </c>
      <c r="MR12216" s="4" t="s">
        <v>6</v>
      </c>
      <c r="MS12216" s="4" t="s">
        <v>8</v>
      </c>
      <c r="MT12216" s="4" t="s">
        <v>10</v>
      </c>
      <c r="MU12216" s="4" t="s">
        <v>10</v>
      </c>
      <c r="MV12216" s="4" t="s">
        <v>9</v>
      </c>
      <c r="MW12216" s="4" t="s">
        <v>6</v>
      </c>
      <c r="MX12216" s="4" t="s">
        <v>8</v>
      </c>
      <c r="MY12216" s="4" t="s">
        <v>10</v>
      </c>
      <c r="MZ12216" s="4" t="s">
        <v>10</v>
      </c>
      <c r="NA12216" s="4" t="s">
        <v>9</v>
      </c>
      <c r="NB12216" s="4" t="s">
        <v>6</v>
      </c>
      <c r="NC12216" s="4" t="s">
        <v>8</v>
      </c>
      <c r="ND12216" s="4" t="s">
        <v>10</v>
      </c>
      <c r="NE12216" s="4" t="s">
        <v>10</v>
      </c>
      <c r="NF12216" s="4" t="s">
        <v>9</v>
      </c>
      <c r="NG12216" s="4" t="s">
        <v>6</v>
      </c>
      <c r="NH12216" s="4" t="s">
        <v>8</v>
      </c>
      <c r="NI12216" s="4" t="s">
        <v>10</v>
      </c>
      <c r="NJ12216" s="4" t="s">
        <v>10</v>
      </c>
      <c r="NK12216" s="4" t="s">
        <v>9</v>
      </c>
      <c r="NL12216" s="4" t="s">
        <v>6</v>
      </c>
      <c r="NM12216" s="4" t="s">
        <v>8</v>
      </c>
      <c r="NN12216" s="4" t="s">
        <v>10</v>
      </c>
      <c r="NO12216" s="4" t="s">
        <v>10</v>
      </c>
      <c r="NP12216" s="4" t="s">
        <v>9</v>
      </c>
      <c r="NQ12216" s="4" t="s">
        <v>6</v>
      </c>
      <c r="NR12216" s="4" t="s">
        <v>8</v>
      </c>
      <c r="NS12216" s="4" t="s">
        <v>10</v>
      </c>
      <c r="NT12216" s="4" t="s">
        <v>10</v>
      </c>
      <c r="NU12216" s="4" t="s">
        <v>9</v>
      </c>
      <c r="NV12216" s="4" t="s">
        <v>6</v>
      </c>
      <c r="NW12216" s="4" t="s">
        <v>8</v>
      </c>
      <c r="NX12216" s="4" t="s">
        <v>10</v>
      </c>
      <c r="NY12216" s="4" t="s">
        <v>10</v>
      </c>
      <c r="NZ12216" s="4" t="s">
        <v>9</v>
      </c>
      <c r="OA12216" s="4" t="s">
        <v>6</v>
      </c>
      <c r="OB12216" s="4" t="s">
        <v>8</v>
      </c>
      <c r="OC12216" s="4" t="s">
        <v>10</v>
      </c>
      <c r="OD12216" s="4" t="s">
        <v>10</v>
      </c>
      <c r="OE12216" s="4" t="s">
        <v>9</v>
      </c>
      <c r="OF12216" s="4" t="s">
        <v>6</v>
      </c>
      <c r="OG12216" s="4" t="s">
        <v>8</v>
      </c>
      <c r="OH12216" s="4" t="s">
        <v>10</v>
      </c>
      <c r="OI12216" s="4" t="s">
        <v>10</v>
      </c>
      <c r="OJ12216" s="4" t="s">
        <v>9</v>
      </c>
      <c r="OK12216" s="4" t="s">
        <v>6</v>
      </c>
      <c r="OL12216" s="4" t="s">
        <v>8</v>
      </c>
      <c r="OM12216" s="4" t="s">
        <v>10</v>
      </c>
      <c r="ON12216" s="4" t="s">
        <v>10</v>
      </c>
      <c r="OO12216" s="4" t="s">
        <v>9</v>
      </c>
      <c r="OP12216" s="4" t="s">
        <v>6</v>
      </c>
      <c r="OQ12216" s="4" t="s">
        <v>8</v>
      </c>
      <c r="OR12216" s="4" t="s">
        <v>10</v>
      </c>
      <c r="OS12216" s="4" t="s">
        <v>10</v>
      </c>
      <c r="OT12216" s="4" t="s">
        <v>9</v>
      </c>
      <c r="OU12216" s="4" t="s">
        <v>6</v>
      </c>
      <c r="OV12216" s="4" t="s">
        <v>8</v>
      </c>
      <c r="OW12216" s="4" t="s">
        <v>10</v>
      </c>
      <c r="OX12216" s="4" t="s">
        <v>10</v>
      </c>
      <c r="OY12216" s="4" t="s">
        <v>9</v>
      </c>
      <c r="OZ12216" s="4" t="s">
        <v>6</v>
      </c>
      <c r="PA12216" s="4" t="s">
        <v>8</v>
      </c>
      <c r="PB12216" s="4" t="s">
        <v>10</v>
      </c>
      <c r="PC12216" s="4" t="s">
        <v>10</v>
      </c>
      <c r="PD12216" s="4" t="s">
        <v>9</v>
      </c>
      <c r="PE12216" s="4" t="s">
        <v>6</v>
      </c>
      <c r="PF12216" s="4" t="s">
        <v>8</v>
      </c>
      <c r="PG12216" s="4" t="s">
        <v>10</v>
      </c>
      <c r="PH12216" s="4" t="s">
        <v>10</v>
      </c>
      <c r="PI12216" s="4" t="s">
        <v>9</v>
      </c>
      <c r="PJ12216" s="4" t="s">
        <v>6</v>
      </c>
      <c r="PK12216" s="4" t="s">
        <v>8</v>
      </c>
      <c r="PL12216" s="4" t="s">
        <v>10</v>
      </c>
      <c r="PM12216" s="4" t="s">
        <v>10</v>
      </c>
      <c r="PN12216" s="4" t="s">
        <v>9</v>
      </c>
      <c r="PO12216" s="4" t="s">
        <v>6</v>
      </c>
      <c r="PP12216" s="4" t="s">
        <v>8</v>
      </c>
      <c r="PQ12216" s="4" t="s">
        <v>10</v>
      </c>
      <c r="PR12216" s="4" t="s">
        <v>10</v>
      </c>
      <c r="PS12216" s="4" t="s">
        <v>9</v>
      </c>
      <c r="PT12216" s="4" t="s">
        <v>6</v>
      </c>
      <c r="PU12216" s="4" t="s">
        <v>8</v>
      </c>
      <c r="PV12216" s="4" t="s">
        <v>10</v>
      </c>
      <c r="PW12216" s="4" t="s">
        <v>10</v>
      </c>
      <c r="PX12216" s="4" t="s">
        <v>9</v>
      </c>
      <c r="PY12216" s="4" t="s">
        <v>6</v>
      </c>
      <c r="PZ12216" s="4" t="s">
        <v>8</v>
      </c>
      <c r="QA12216" s="4" t="s">
        <v>10</v>
      </c>
      <c r="QB12216" s="4" t="s">
        <v>10</v>
      </c>
      <c r="QC12216" s="4" t="s">
        <v>9</v>
      </c>
      <c r="QD12216" s="4" t="s">
        <v>6</v>
      </c>
      <c r="QE12216" s="4" t="s">
        <v>8</v>
      </c>
      <c r="QF12216" s="4" t="s">
        <v>10</v>
      </c>
      <c r="QG12216" s="4" t="s">
        <v>10</v>
      </c>
      <c r="QH12216" s="4" t="s">
        <v>9</v>
      </c>
      <c r="QI12216" s="4" t="s">
        <v>6</v>
      </c>
      <c r="QJ12216" s="4" t="s">
        <v>8</v>
      </c>
      <c r="QK12216" s="4" t="s">
        <v>10</v>
      </c>
      <c r="QL12216" s="4" t="s">
        <v>10</v>
      </c>
      <c r="QM12216" s="4" t="s">
        <v>9</v>
      </c>
      <c r="QN12216" s="4" t="s">
        <v>6</v>
      </c>
      <c r="QO12216" s="4" t="s">
        <v>8</v>
      </c>
      <c r="QP12216" s="4" t="s">
        <v>10</v>
      </c>
      <c r="QQ12216" s="4" t="s">
        <v>10</v>
      </c>
      <c r="QR12216" s="4" t="s">
        <v>9</v>
      </c>
      <c r="QS12216" s="4" t="s">
        <v>6</v>
      </c>
      <c r="QT12216" s="4" t="s">
        <v>8</v>
      </c>
      <c r="QU12216" s="4" t="s">
        <v>10</v>
      </c>
      <c r="QV12216" s="4" t="s">
        <v>10</v>
      </c>
      <c r="QW12216" s="4" t="s">
        <v>9</v>
      </c>
      <c r="QX12216" s="4" t="s">
        <v>6</v>
      </c>
      <c r="QY12216" s="4" t="s">
        <v>8</v>
      </c>
      <c r="QZ12216" s="4" t="s">
        <v>10</v>
      </c>
      <c r="RA12216" s="4" t="s">
        <v>10</v>
      </c>
      <c r="RB12216" s="4" t="s">
        <v>9</v>
      </c>
      <c r="RC12216" s="4" t="s">
        <v>6</v>
      </c>
      <c r="RD12216" s="4" t="s">
        <v>8</v>
      </c>
      <c r="RE12216" s="4" t="s">
        <v>10</v>
      </c>
      <c r="RF12216" s="4" t="s">
        <v>10</v>
      </c>
      <c r="RG12216" s="4" t="s">
        <v>9</v>
      </c>
      <c r="RH12216" s="4" t="s">
        <v>6</v>
      </c>
      <c r="RI12216" s="4" t="s">
        <v>8</v>
      </c>
      <c r="RJ12216" s="4" t="s">
        <v>10</v>
      </c>
      <c r="RK12216" s="4" t="s">
        <v>10</v>
      </c>
      <c r="RL12216" s="4" t="s">
        <v>9</v>
      </c>
      <c r="RM12216" s="4" t="s">
        <v>6</v>
      </c>
      <c r="RN12216" s="4" t="s">
        <v>8</v>
      </c>
      <c r="RO12216" s="4" t="s">
        <v>10</v>
      </c>
      <c r="RP12216" s="4" t="s">
        <v>10</v>
      </c>
      <c r="RQ12216" s="4" t="s">
        <v>9</v>
      </c>
      <c r="RR12216" s="4" t="s">
        <v>6</v>
      </c>
      <c r="RS12216" s="4" t="s">
        <v>8</v>
      </c>
      <c r="RT12216" s="4" t="s">
        <v>10</v>
      </c>
      <c r="RU12216" s="4" t="s">
        <v>10</v>
      </c>
      <c r="RV12216" s="4" t="s">
        <v>9</v>
      </c>
      <c r="RW12216" s="4" t="s">
        <v>6</v>
      </c>
      <c r="RX12216" s="4" t="s">
        <v>8</v>
      </c>
      <c r="RY12216" s="4" t="s">
        <v>10</v>
      </c>
      <c r="RZ12216" s="4" t="s">
        <v>10</v>
      </c>
      <c r="SA12216" s="4" t="s">
        <v>9</v>
      </c>
      <c r="SB12216" s="4" t="s">
        <v>6</v>
      </c>
      <c r="SC12216" s="4" t="s">
        <v>8</v>
      </c>
      <c r="SD12216" s="4" t="s">
        <v>10</v>
      </c>
      <c r="SE12216" s="4" t="s">
        <v>10</v>
      </c>
      <c r="SF12216" s="4" t="s">
        <v>9</v>
      </c>
      <c r="SG12216" s="4" t="s">
        <v>6</v>
      </c>
      <c r="SH12216" s="4" t="s">
        <v>8</v>
      </c>
      <c r="SI12216" s="4" t="s">
        <v>10</v>
      </c>
      <c r="SJ12216" s="4" t="s">
        <v>10</v>
      </c>
      <c r="SK12216" s="4" t="s">
        <v>9</v>
      </c>
      <c r="SL12216" s="4" t="s">
        <v>6</v>
      </c>
      <c r="SM12216" s="4" t="s">
        <v>8</v>
      </c>
      <c r="SN12216" s="4" t="s">
        <v>10</v>
      </c>
      <c r="SO12216" s="4" t="s">
        <v>10</v>
      </c>
      <c r="SP12216" s="4" t="s">
        <v>9</v>
      </c>
      <c r="SQ12216" s="4" t="s">
        <v>6</v>
      </c>
      <c r="SR12216" s="4" t="s">
        <v>8</v>
      </c>
      <c r="SS12216" s="4" t="s">
        <v>10</v>
      </c>
      <c r="ST12216" s="4" t="s">
        <v>10</v>
      </c>
      <c r="SU12216" s="4" t="s">
        <v>9</v>
      </c>
      <c r="SV12216" s="4" t="s">
        <v>6</v>
      </c>
      <c r="SW12216" s="4" t="s">
        <v>8</v>
      </c>
      <c r="SX12216" s="4" t="s">
        <v>10</v>
      </c>
      <c r="SY12216" s="4" t="s">
        <v>10</v>
      </c>
      <c r="SZ12216" s="4" t="s">
        <v>9</v>
      </c>
      <c r="TA12216" s="4" t="s">
        <v>6</v>
      </c>
      <c r="TB12216" s="4" t="s">
        <v>8</v>
      </c>
      <c r="TC12216" s="4" t="s">
        <v>10</v>
      </c>
      <c r="TD12216" s="4" t="s">
        <v>10</v>
      </c>
      <c r="TE12216" s="4" t="s">
        <v>9</v>
      </c>
      <c r="TF12216" s="4" t="s">
        <v>6</v>
      </c>
      <c r="TG12216" s="4" t="s">
        <v>8</v>
      </c>
      <c r="TH12216" s="4" t="s">
        <v>10</v>
      </c>
      <c r="TI12216" s="4" t="s">
        <v>10</v>
      </c>
      <c r="TJ12216" s="4" t="s">
        <v>9</v>
      </c>
      <c r="TK12216" s="4" t="s">
        <v>6</v>
      </c>
      <c r="TL12216" s="4" t="s">
        <v>8</v>
      </c>
      <c r="TM12216" s="4" t="s">
        <v>10</v>
      </c>
      <c r="TN12216" s="4" t="s">
        <v>10</v>
      </c>
      <c r="TO12216" s="4" t="s">
        <v>9</v>
      </c>
      <c r="TP12216" s="4" t="s">
        <v>6</v>
      </c>
      <c r="TQ12216" s="4" t="s">
        <v>8</v>
      </c>
      <c r="TR12216" s="4" t="s">
        <v>10</v>
      </c>
      <c r="TS12216" s="4" t="s">
        <v>10</v>
      </c>
      <c r="TT12216" s="4" t="s">
        <v>9</v>
      </c>
      <c r="TU12216" s="4" t="s">
        <v>6</v>
      </c>
      <c r="TV12216" s="4" t="s">
        <v>8</v>
      </c>
      <c r="TW12216" s="4" t="s">
        <v>10</v>
      </c>
      <c r="TX12216" s="4" t="s">
        <v>10</v>
      </c>
      <c r="TY12216" s="4" t="s">
        <v>9</v>
      </c>
      <c r="TZ12216" s="4" t="s">
        <v>6</v>
      </c>
      <c r="UA12216" s="4" t="s">
        <v>8</v>
      </c>
      <c r="UB12216" s="4" t="s">
        <v>10</v>
      </c>
      <c r="UC12216" s="4" t="s">
        <v>10</v>
      </c>
      <c r="UD12216" s="4" t="s">
        <v>9</v>
      </c>
      <c r="UE12216" s="4" t="s">
        <v>6</v>
      </c>
      <c r="UF12216" s="4" t="s">
        <v>8</v>
      </c>
      <c r="UG12216" s="4" t="s">
        <v>10</v>
      </c>
      <c r="UH12216" s="4" t="s">
        <v>10</v>
      </c>
      <c r="UI12216" s="4" t="s">
        <v>9</v>
      </c>
      <c r="UJ12216" s="4" t="s">
        <v>6</v>
      </c>
      <c r="UK12216" s="4" t="s">
        <v>8</v>
      </c>
      <c r="UL12216" s="4" t="s">
        <v>10</v>
      </c>
      <c r="UM12216" s="4" t="s">
        <v>10</v>
      </c>
      <c r="UN12216" s="4" t="s">
        <v>9</v>
      </c>
      <c r="UO12216" s="4" t="s">
        <v>6</v>
      </c>
      <c r="UP12216" s="4" t="s">
        <v>8</v>
      </c>
      <c r="UQ12216" s="4" t="s">
        <v>10</v>
      </c>
      <c r="UR12216" s="4" t="s">
        <v>10</v>
      </c>
      <c r="US12216" s="4" t="s">
        <v>9</v>
      </c>
      <c r="UT12216" s="4" t="s">
        <v>6</v>
      </c>
      <c r="UU12216" s="4" t="s">
        <v>8</v>
      </c>
      <c r="UV12216" s="4" t="s">
        <v>10</v>
      </c>
      <c r="UW12216" s="4" t="s">
        <v>10</v>
      </c>
      <c r="UX12216" s="4" t="s">
        <v>9</v>
      </c>
      <c r="UY12216" s="4" t="s">
        <v>6</v>
      </c>
      <c r="UZ12216" s="4" t="s">
        <v>8</v>
      </c>
      <c r="VA12216" s="4" t="s">
        <v>10</v>
      </c>
      <c r="VB12216" s="4" t="s">
        <v>10</v>
      </c>
      <c r="VC12216" s="4" t="s">
        <v>9</v>
      </c>
      <c r="VD12216" s="4" t="s">
        <v>6</v>
      </c>
      <c r="VE12216" s="4" t="s">
        <v>8</v>
      </c>
      <c r="VF12216" s="4" t="s">
        <v>10</v>
      </c>
      <c r="VG12216" s="4" t="s">
        <v>10</v>
      </c>
      <c r="VH12216" s="4" t="s">
        <v>9</v>
      </c>
      <c r="VI12216" s="4" t="s">
        <v>6</v>
      </c>
      <c r="VJ12216" s="4" t="s">
        <v>8</v>
      </c>
      <c r="VK12216" s="4" t="s">
        <v>10</v>
      </c>
      <c r="VL12216" s="4" t="s">
        <v>10</v>
      </c>
      <c r="VM12216" s="4" t="s">
        <v>9</v>
      </c>
      <c r="VN12216" s="4" t="s">
        <v>6</v>
      </c>
      <c r="VO12216" s="4" t="s">
        <v>8</v>
      </c>
      <c r="VP12216" s="4" t="s">
        <v>10</v>
      </c>
      <c r="VQ12216" s="4" t="s">
        <v>10</v>
      </c>
      <c r="VR12216" s="4" t="s">
        <v>9</v>
      </c>
      <c r="VS12216" s="4" t="s">
        <v>6</v>
      </c>
      <c r="VT12216" s="4" t="s">
        <v>8</v>
      </c>
      <c r="VU12216" s="4" t="s">
        <v>10</v>
      </c>
      <c r="VV12216" s="4" t="s">
        <v>10</v>
      </c>
      <c r="VW12216" s="4" t="s">
        <v>9</v>
      </c>
      <c r="VX12216" s="4" t="s">
        <v>6</v>
      </c>
      <c r="VY12216" s="4" t="s">
        <v>8</v>
      </c>
      <c r="VZ12216" s="4" t="s">
        <v>10</v>
      </c>
      <c r="WA12216" s="4" t="s">
        <v>10</v>
      </c>
      <c r="WB12216" s="4" t="s">
        <v>9</v>
      </c>
      <c r="WC12216" s="4" t="s">
        <v>6</v>
      </c>
      <c r="WD12216" s="4" t="s">
        <v>8</v>
      </c>
      <c r="WE12216" s="4" t="s">
        <v>10</v>
      </c>
      <c r="WF12216" s="4" t="s">
        <v>10</v>
      </c>
      <c r="WG12216" s="4" t="s">
        <v>9</v>
      </c>
      <c r="WH12216" s="4" t="s">
        <v>6</v>
      </c>
      <c r="WI12216" s="4" t="s">
        <v>8</v>
      </c>
    </row>
    <row r="12217" spans="1:217">
      <c r="A12217" t="n">
        <v>105056</v>
      </c>
      <c r="B12217" s="96" t="n">
        <v>257</v>
      </c>
      <c r="C12217" s="7" t="n">
        <v>3</v>
      </c>
      <c r="D12217" s="7" t="n">
        <v>65533</v>
      </c>
      <c r="E12217" s="7" t="n">
        <v>0</v>
      </c>
      <c r="F12217" s="7" t="s">
        <v>487</v>
      </c>
      <c r="G12217" s="7" t="n">
        <f t="normal" ca="1">32-LENB(INDIRECT(ADDRESS(12217,6)))</f>
        <v>0</v>
      </c>
      <c r="H12217" s="7" t="n">
        <v>3</v>
      </c>
      <c r="I12217" s="7" t="n">
        <v>65533</v>
      </c>
      <c r="J12217" s="7" t="n">
        <v>0</v>
      </c>
      <c r="K12217" s="7" t="s">
        <v>396</v>
      </c>
      <c r="L12217" s="7" t="n">
        <f t="normal" ca="1">32-LENB(INDIRECT(ADDRESS(12217,11)))</f>
        <v>0</v>
      </c>
      <c r="M12217" s="7" t="n">
        <v>3</v>
      </c>
      <c r="N12217" s="7" t="n">
        <v>65533</v>
      </c>
      <c r="O12217" s="7" t="n">
        <v>0</v>
      </c>
      <c r="P12217" s="7" t="s">
        <v>393</v>
      </c>
      <c r="Q12217" s="7" t="n">
        <f t="normal" ca="1">32-LENB(INDIRECT(ADDRESS(12217,16)))</f>
        <v>0</v>
      </c>
      <c r="R12217" s="7" t="n">
        <v>3</v>
      </c>
      <c r="S12217" s="7" t="n">
        <v>65533</v>
      </c>
      <c r="T12217" s="7" t="n">
        <v>0</v>
      </c>
      <c r="U12217" s="7" t="s">
        <v>488</v>
      </c>
      <c r="V12217" s="7" t="n">
        <f t="normal" ca="1">32-LENB(INDIRECT(ADDRESS(12217,21)))</f>
        <v>0</v>
      </c>
      <c r="W12217" s="7" t="n">
        <v>3</v>
      </c>
      <c r="X12217" s="7" t="n">
        <v>65533</v>
      </c>
      <c r="Y12217" s="7" t="n">
        <v>0</v>
      </c>
      <c r="Z12217" s="7" t="s">
        <v>489</v>
      </c>
      <c r="AA12217" s="7" t="n">
        <f t="normal" ca="1">32-LENB(INDIRECT(ADDRESS(12217,26)))</f>
        <v>0</v>
      </c>
      <c r="AB12217" s="7" t="n">
        <v>3</v>
      </c>
      <c r="AC12217" s="7" t="n">
        <v>65533</v>
      </c>
      <c r="AD12217" s="7" t="n">
        <v>0</v>
      </c>
      <c r="AE12217" s="7" t="s">
        <v>490</v>
      </c>
      <c r="AF12217" s="7" t="n">
        <f t="normal" ca="1">32-LENB(INDIRECT(ADDRESS(12217,31)))</f>
        <v>0</v>
      </c>
      <c r="AG12217" s="7" t="n">
        <v>3</v>
      </c>
      <c r="AH12217" s="7" t="n">
        <v>65533</v>
      </c>
      <c r="AI12217" s="7" t="n">
        <v>0</v>
      </c>
      <c r="AJ12217" s="7" t="s">
        <v>491</v>
      </c>
      <c r="AK12217" s="7" t="n">
        <f t="normal" ca="1">32-LENB(INDIRECT(ADDRESS(12217,36)))</f>
        <v>0</v>
      </c>
      <c r="AL12217" s="7" t="n">
        <v>3</v>
      </c>
      <c r="AM12217" s="7" t="n">
        <v>65533</v>
      </c>
      <c r="AN12217" s="7" t="n">
        <v>0</v>
      </c>
      <c r="AO12217" s="7" t="s">
        <v>492</v>
      </c>
      <c r="AP12217" s="7" t="n">
        <f t="normal" ca="1">32-LENB(INDIRECT(ADDRESS(12217,41)))</f>
        <v>0</v>
      </c>
      <c r="AQ12217" s="7" t="n">
        <v>3</v>
      </c>
      <c r="AR12217" s="7" t="n">
        <v>65533</v>
      </c>
      <c r="AS12217" s="7" t="n">
        <v>0</v>
      </c>
      <c r="AT12217" s="7" t="s">
        <v>493</v>
      </c>
      <c r="AU12217" s="7" t="n">
        <f t="normal" ca="1">32-LENB(INDIRECT(ADDRESS(12217,46)))</f>
        <v>0</v>
      </c>
      <c r="AV12217" s="7" t="n">
        <v>4</v>
      </c>
      <c r="AW12217" s="7" t="n">
        <v>65533</v>
      </c>
      <c r="AX12217" s="7" t="n">
        <v>8060</v>
      </c>
      <c r="AY12217" s="7" t="s">
        <v>13</v>
      </c>
      <c r="AZ12217" s="7" t="n">
        <f t="normal" ca="1">32-LENB(INDIRECT(ADDRESS(12217,51)))</f>
        <v>0</v>
      </c>
      <c r="BA12217" s="7" t="n">
        <v>4</v>
      </c>
      <c r="BB12217" s="7" t="n">
        <v>65533</v>
      </c>
      <c r="BC12217" s="7" t="n">
        <v>4427</v>
      </c>
      <c r="BD12217" s="7" t="s">
        <v>13</v>
      </c>
      <c r="BE12217" s="7" t="n">
        <f t="normal" ca="1">32-LENB(INDIRECT(ADDRESS(12217,56)))</f>
        <v>0</v>
      </c>
      <c r="BF12217" s="7" t="n">
        <v>4</v>
      </c>
      <c r="BG12217" s="7" t="n">
        <v>65533</v>
      </c>
      <c r="BH12217" s="7" t="n">
        <v>4546</v>
      </c>
      <c r="BI12217" s="7" t="s">
        <v>13</v>
      </c>
      <c r="BJ12217" s="7" t="n">
        <f t="normal" ca="1">32-LENB(INDIRECT(ADDRESS(12217,61)))</f>
        <v>0</v>
      </c>
      <c r="BK12217" s="7" t="n">
        <v>4</v>
      </c>
      <c r="BL12217" s="7" t="n">
        <v>65533</v>
      </c>
      <c r="BM12217" s="7" t="n">
        <v>4416</v>
      </c>
      <c r="BN12217" s="7" t="s">
        <v>13</v>
      </c>
      <c r="BO12217" s="7" t="n">
        <f t="normal" ca="1">32-LENB(INDIRECT(ADDRESS(12217,66)))</f>
        <v>0</v>
      </c>
      <c r="BP12217" s="7" t="n">
        <v>4</v>
      </c>
      <c r="BQ12217" s="7" t="n">
        <v>65533</v>
      </c>
      <c r="BR12217" s="7" t="n">
        <v>4427</v>
      </c>
      <c r="BS12217" s="7" t="s">
        <v>13</v>
      </c>
      <c r="BT12217" s="7" t="n">
        <f t="normal" ca="1">32-LENB(INDIRECT(ADDRESS(12217,71)))</f>
        <v>0</v>
      </c>
      <c r="BU12217" s="7" t="n">
        <v>7</v>
      </c>
      <c r="BV12217" s="7" t="n">
        <v>65533</v>
      </c>
      <c r="BW12217" s="7" t="n">
        <v>61168</v>
      </c>
      <c r="BX12217" s="7" t="s">
        <v>13</v>
      </c>
      <c r="BY12217" s="7" t="n">
        <f t="normal" ca="1">32-LENB(INDIRECT(ADDRESS(12217,76)))</f>
        <v>0</v>
      </c>
      <c r="BZ12217" s="7" t="n">
        <v>7</v>
      </c>
      <c r="CA12217" s="7" t="n">
        <v>65533</v>
      </c>
      <c r="CB12217" s="7" t="n">
        <v>61169</v>
      </c>
      <c r="CC12217" s="7" t="s">
        <v>13</v>
      </c>
      <c r="CD12217" s="7" t="n">
        <f t="normal" ca="1">32-LENB(INDIRECT(ADDRESS(12217,81)))</f>
        <v>0</v>
      </c>
      <c r="CE12217" s="7" t="n">
        <v>7</v>
      </c>
      <c r="CF12217" s="7" t="n">
        <v>65533</v>
      </c>
      <c r="CG12217" s="7" t="n">
        <v>52516</v>
      </c>
      <c r="CH12217" s="7" t="s">
        <v>13</v>
      </c>
      <c r="CI12217" s="7" t="n">
        <f t="normal" ca="1">32-LENB(INDIRECT(ADDRESS(12217,86)))</f>
        <v>0</v>
      </c>
      <c r="CJ12217" s="7" t="n">
        <v>7</v>
      </c>
      <c r="CK12217" s="7" t="n">
        <v>65533</v>
      </c>
      <c r="CL12217" s="7" t="n">
        <v>52517</v>
      </c>
      <c r="CM12217" s="7" t="s">
        <v>13</v>
      </c>
      <c r="CN12217" s="7" t="n">
        <f t="normal" ca="1">32-LENB(INDIRECT(ADDRESS(12217,91)))</f>
        <v>0</v>
      </c>
      <c r="CO12217" s="7" t="n">
        <v>7</v>
      </c>
      <c r="CP12217" s="7" t="n">
        <v>65533</v>
      </c>
      <c r="CQ12217" s="7" t="n">
        <v>61170</v>
      </c>
      <c r="CR12217" s="7" t="s">
        <v>13</v>
      </c>
      <c r="CS12217" s="7" t="n">
        <f t="normal" ca="1">32-LENB(INDIRECT(ADDRESS(12217,96)))</f>
        <v>0</v>
      </c>
      <c r="CT12217" s="7" t="n">
        <v>7</v>
      </c>
      <c r="CU12217" s="7" t="n">
        <v>65533</v>
      </c>
      <c r="CV12217" s="7" t="n">
        <v>6342</v>
      </c>
      <c r="CW12217" s="7" t="s">
        <v>13</v>
      </c>
      <c r="CX12217" s="7" t="n">
        <f t="normal" ca="1">32-LENB(INDIRECT(ADDRESS(12217,101)))</f>
        <v>0</v>
      </c>
      <c r="CY12217" s="7" t="n">
        <v>7</v>
      </c>
      <c r="CZ12217" s="7" t="n">
        <v>65533</v>
      </c>
      <c r="DA12217" s="7" t="n">
        <v>4343</v>
      </c>
      <c r="DB12217" s="7" t="s">
        <v>13</v>
      </c>
      <c r="DC12217" s="7" t="n">
        <f t="normal" ca="1">32-LENB(INDIRECT(ADDRESS(12217,106)))</f>
        <v>0</v>
      </c>
      <c r="DD12217" s="7" t="n">
        <v>7</v>
      </c>
      <c r="DE12217" s="7" t="n">
        <v>65533</v>
      </c>
      <c r="DF12217" s="7" t="n">
        <v>7336</v>
      </c>
      <c r="DG12217" s="7" t="s">
        <v>13</v>
      </c>
      <c r="DH12217" s="7" t="n">
        <f t="normal" ca="1">32-LENB(INDIRECT(ADDRESS(12217,111)))</f>
        <v>0</v>
      </c>
      <c r="DI12217" s="7" t="n">
        <v>4</v>
      </c>
      <c r="DJ12217" s="7" t="n">
        <v>65533</v>
      </c>
      <c r="DK12217" s="7" t="n">
        <v>2119</v>
      </c>
      <c r="DL12217" s="7" t="s">
        <v>13</v>
      </c>
      <c r="DM12217" s="7" t="n">
        <f t="normal" ca="1">32-LENB(INDIRECT(ADDRESS(12217,116)))</f>
        <v>0</v>
      </c>
      <c r="DN12217" s="7" t="n">
        <v>4</v>
      </c>
      <c r="DO12217" s="7" t="n">
        <v>65533</v>
      </c>
      <c r="DP12217" s="7" t="n">
        <v>2119</v>
      </c>
      <c r="DQ12217" s="7" t="s">
        <v>13</v>
      </c>
      <c r="DR12217" s="7" t="n">
        <f t="normal" ca="1">32-LENB(INDIRECT(ADDRESS(12217,121)))</f>
        <v>0</v>
      </c>
      <c r="DS12217" s="7" t="n">
        <v>4</v>
      </c>
      <c r="DT12217" s="7" t="n">
        <v>65533</v>
      </c>
      <c r="DU12217" s="7" t="n">
        <v>2119</v>
      </c>
      <c r="DV12217" s="7" t="s">
        <v>13</v>
      </c>
      <c r="DW12217" s="7" t="n">
        <f t="normal" ca="1">32-LENB(INDIRECT(ADDRESS(12217,126)))</f>
        <v>0</v>
      </c>
      <c r="DX12217" s="7" t="n">
        <v>4</v>
      </c>
      <c r="DY12217" s="7" t="n">
        <v>65533</v>
      </c>
      <c r="DZ12217" s="7" t="n">
        <v>2119</v>
      </c>
      <c r="EA12217" s="7" t="s">
        <v>13</v>
      </c>
      <c r="EB12217" s="7" t="n">
        <f t="normal" ca="1">32-LENB(INDIRECT(ADDRESS(12217,131)))</f>
        <v>0</v>
      </c>
      <c r="EC12217" s="7" t="n">
        <v>7</v>
      </c>
      <c r="ED12217" s="7" t="n">
        <v>65533</v>
      </c>
      <c r="EE12217" s="7" t="n">
        <v>61171</v>
      </c>
      <c r="EF12217" s="7" t="s">
        <v>13</v>
      </c>
      <c r="EG12217" s="7" t="n">
        <f t="normal" ca="1">32-LENB(INDIRECT(ADDRESS(12217,136)))</f>
        <v>0</v>
      </c>
      <c r="EH12217" s="7" t="n">
        <v>7</v>
      </c>
      <c r="EI12217" s="7" t="n">
        <v>65533</v>
      </c>
      <c r="EJ12217" s="7" t="n">
        <v>61172</v>
      </c>
      <c r="EK12217" s="7" t="s">
        <v>13</v>
      </c>
      <c r="EL12217" s="7" t="n">
        <f t="normal" ca="1">32-LENB(INDIRECT(ADDRESS(12217,141)))</f>
        <v>0</v>
      </c>
      <c r="EM12217" s="7" t="n">
        <v>7</v>
      </c>
      <c r="EN12217" s="7" t="n">
        <v>65533</v>
      </c>
      <c r="EO12217" s="7" t="n">
        <v>61173</v>
      </c>
      <c r="EP12217" s="7" t="s">
        <v>13</v>
      </c>
      <c r="EQ12217" s="7" t="n">
        <f t="normal" ca="1">32-LENB(INDIRECT(ADDRESS(12217,146)))</f>
        <v>0</v>
      </c>
      <c r="ER12217" s="7" t="n">
        <v>7</v>
      </c>
      <c r="ES12217" s="7" t="n">
        <v>65533</v>
      </c>
      <c r="ET12217" s="7" t="n">
        <v>36300</v>
      </c>
      <c r="EU12217" s="7" t="s">
        <v>13</v>
      </c>
      <c r="EV12217" s="7" t="n">
        <f t="normal" ca="1">32-LENB(INDIRECT(ADDRESS(12217,151)))</f>
        <v>0</v>
      </c>
      <c r="EW12217" s="7" t="n">
        <v>7</v>
      </c>
      <c r="EX12217" s="7" t="n">
        <v>65533</v>
      </c>
      <c r="EY12217" s="7" t="n">
        <v>61174</v>
      </c>
      <c r="EZ12217" s="7" t="s">
        <v>13</v>
      </c>
      <c r="FA12217" s="7" t="n">
        <f t="normal" ca="1">32-LENB(INDIRECT(ADDRESS(12217,156)))</f>
        <v>0</v>
      </c>
      <c r="FB12217" s="7" t="n">
        <v>7</v>
      </c>
      <c r="FC12217" s="7" t="n">
        <v>65533</v>
      </c>
      <c r="FD12217" s="7" t="n">
        <v>61175</v>
      </c>
      <c r="FE12217" s="7" t="s">
        <v>13</v>
      </c>
      <c r="FF12217" s="7" t="n">
        <f t="normal" ca="1">32-LENB(INDIRECT(ADDRESS(12217,161)))</f>
        <v>0</v>
      </c>
      <c r="FG12217" s="7" t="n">
        <v>4</v>
      </c>
      <c r="FH12217" s="7" t="n">
        <v>65533</v>
      </c>
      <c r="FI12217" s="7" t="n">
        <v>2007</v>
      </c>
      <c r="FJ12217" s="7" t="s">
        <v>13</v>
      </c>
      <c r="FK12217" s="7" t="n">
        <f t="normal" ca="1">32-LENB(INDIRECT(ADDRESS(12217,166)))</f>
        <v>0</v>
      </c>
      <c r="FL12217" s="7" t="n">
        <v>4</v>
      </c>
      <c r="FM12217" s="7" t="n">
        <v>65533</v>
      </c>
      <c r="FN12217" s="7" t="n">
        <v>4283</v>
      </c>
      <c r="FO12217" s="7" t="s">
        <v>13</v>
      </c>
      <c r="FP12217" s="7" t="n">
        <f t="normal" ca="1">32-LENB(INDIRECT(ADDRESS(12217,171)))</f>
        <v>0</v>
      </c>
      <c r="FQ12217" s="7" t="n">
        <v>4</v>
      </c>
      <c r="FR12217" s="7" t="n">
        <v>65533</v>
      </c>
      <c r="FS12217" s="7" t="n">
        <v>4546</v>
      </c>
      <c r="FT12217" s="7" t="s">
        <v>13</v>
      </c>
      <c r="FU12217" s="7" t="n">
        <f t="normal" ca="1">32-LENB(INDIRECT(ADDRESS(12217,176)))</f>
        <v>0</v>
      </c>
      <c r="FV12217" s="7" t="n">
        <v>7</v>
      </c>
      <c r="FW12217" s="7" t="n">
        <v>65533</v>
      </c>
      <c r="FX12217" s="7" t="n">
        <v>61176</v>
      </c>
      <c r="FY12217" s="7" t="s">
        <v>13</v>
      </c>
      <c r="FZ12217" s="7" t="n">
        <f t="normal" ca="1">32-LENB(INDIRECT(ADDRESS(12217,181)))</f>
        <v>0</v>
      </c>
      <c r="GA12217" s="7" t="n">
        <v>4</v>
      </c>
      <c r="GB12217" s="7" t="n">
        <v>65533</v>
      </c>
      <c r="GC12217" s="7" t="n">
        <v>2119</v>
      </c>
      <c r="GD12217" s="7" t="s">
        <v>13</v>
      </c>
      <c r="GE12217" s="7" t="n">
        <f t="normal" ca="1">32-LENB(INDIRECT(ADDRESS(12217,186)))</f>
        <v>0</v>
      </c>
      <c r="GF12217" s="7" t="n">
        <v>4</v>
      </c>
      <c r="GG12217" s="7" t="n">
        <v>65533</v>
      </c>
      <c r="GH12217" s="7" t="n">
        <v>4283</v>
      </c>
      <c r="GI12217" s="7" t="s">
        <v>13</v>
      </c>
      <c r="GJ12217" s="7" t="n">
        <f t="normal" ca="1">32-LENB(INDIRECT(ADDRESS(12217,191)))</f>
        <v>0</v>
      </c>
      <c r="GK12217" s="7" t="n">
        <v>7</v>
      </c>
      <c r="GL12217" s="7" t="n">
        <v>65533</v>
      </c>
      <c r="GM12217" s="7" t="n">
        <v>61177</v>
      </c>
      <c r="GN12217" s="7" t="s">
        <v>13</v>
      </c>
      <c r="GO12217" s="7" t="n">
        <f t="normal" ca="1">32-LENB(INDIRECT(ADDRESS(12217,196)))</f>
        <v>0</v>
      </c>
      <c r="GP12217" s="7" t="n">
        <v>7</v>
      </c>
      <c r="GQ12217" s="7" t="n">
        <v>65533</v>
      </c>
      <c r="GR12217" s="7" t="n">
        <v>52518</v>
      </c>
      <c r="GS12217" s="7" t="s">
        <v>13</v>
      </c>
      <c r="GT12217" s="7" t="n">
        <f t="normal" ca="1">32-LENB(INDIRECT(ADDRESS(12217,201)))</f>
        <v>0</v>
      </c>
      <c r="GU12217" s="7" t="n">
        <v>7</v>
      </c>
      <c r="GV12217" s="7" t="n">
        <v>65533</v>
      </c>
      <c r="GW12217" s="7" t="n">
        <v>6343</v>
      </c>
      <c r="GX12217" s="7" t="s">
        <v>13</v>
      </c>
      <c r="GY12217" s="7" t="n">
        <f t="normal" ca="1">32-LENB(INDIRECT(ADDRESS(12217,206)))</f>
        <v>0</v>
      </c>
      <c r="GZ12217" s="7" t="n">
        <v>7</v>
      </c>
      <c r="HA12217" s="7" t="n">
        <v>65533</v>
      </c>
      <c r="HB12217" s="7" t="n">
        <v>61178</v>
      </c>
      <c r="HC12217" s="7" t="s">
        <v>13</v>
      </c>
      <c r="HD12217" s="7" t="n">
        <f t="normal" ca="1">32-LENB(INDIRECT(ADDRESS(12217,211)))</f>
        <v>0</v>
      </c>
      <c r="HE12217" s="7" t="n">
        <v>7</v>
      </c>
      <c r="HF12217" s="7" t="n">
        <v>65533</v>
      </c>
      <c r="HG12217" s="7" t="n">
        <v>61179</v>
      </c>
      <c r="HH12217" s="7" t="s">
        <v>13</v>
      </c>
      <c r="HI12217" s="7" t="n">
        <f t="normal" ca="1">32-LENB(INDIRECT(ADDRESS(12217,216)))</f>
        <v>0</v>
      </c>
      <c r="HJ12217" s="7" t="n">
        <v>7</v>
      </c>
      <c r="HK12217" s="7" t="n">
        <v>65533</v>
      </c>
      <c r="HL12217" s="7" t="n">
        <v>36301</v>
      </c>
      <c r="HM12217" s="7" t="s">
        <v>13</v>
      </c>
      <c r="HN12217" s="7" t="n">
        <f t="normal" ca="1">32-LENB(INDIRECT(ADDRESS(12217,221)))</f>
        <v>0</v>
      </c>
      <c r="HO12217" s="7" t="n">
        <v>7</v>
      </c>
      <c r="HP12217" s="7" t="n">
        <v>65533</v>
      </c>
      <c r="HQ12217" s="7" t="n">
        <v>36302</v>
      </c>
      <c r="HR12217" s="7" t="s">
        <v>13</v>
      </c>
      <c r="HS12217" s="7" t="n">
        <f t="normal" ca="1">32-LENB(INDIRECT(ADDRESS(12217,226)))</f>
        <v>0</v>
      </c>
      <c r="HT12217" s="7" t="n">
        <v>7</v>
      </c>
      <c r="HU12217" s="7" t="n">
        <v>65533</v>
      </c>
      <c r="HV12217" s="7" t="n">
        <v>36303</v>
      </c>
      <c r="HW12217" s="7" t="s">
        <v>13</v>
      </c>
      <c r="HX12217" s="7" t="n">
        <f t="normal" ca="1">32-LENB(INDIRECT(ADDRESS(12217,231)))</f>
        <v>0</v>
      </c>
      <c r="HY12217" s="7" t="n">
        <v>7</v>
      </c>
      <c r="HZ12217" s="7" t="n">
        <v>65533</v>
      </c>
      <c r="IA12217" s="7" t="n">
        <v>61180</v>
      </c>
      <c r="IB12217" s="7" t="s">
        <v>13</v>
      </c>
      <c r="IC12217" s="7" t="n">
        <f t="normal" ca="1">32-LENB(INDIRECT(ADDRESS(12217,236)))</f>
        <v>0</v>
      </c>
      <c r="ID12217" s="7" t="n">
        <v>7</v>
      </c>
      <c r="IE12217" s="7" t="n">
        <v>65533</v>
      </c>
      <c r="IF12217" s="7" t="n">
        <v>61181</v>
      </c>
      <c r="IG12217" s="7" t="s">
        <v>13</v>
      </c>
      <c r="IH12217" s="7" t="n">
        <f t="normal" ca="1">32-LENB(INDIRECT(ADDRESS(12217,241)))</f>
        <v>0</v>
      </c>
      <c r="II12217" s="7" t="n">
        <v>4</v>
      </c>
      <c r="IJ12217" s="7" t="n">
        <v>65533</v>
      </c>
      <c r="IK12217" s="7" t="n">
        <v>2014</v>
      </c>
      <c r="IL12217" s="7" t="s">
        <v>13</v>
      </c>
      <c r="IM12217" s="7" t="n">
        <f t="normal" ca="1">32-LENB(INDIRECT(ADDRESS(12217,246)))</f>
        <v>0</v>
      </c>
      <c r="IN12217" s="7" t="n">
        <v>4</v>
      </c>
      <c r="IO12217" s="7" t="n">
        <v>65533</v>
      </c>
      <c r="IP12217" s="7" t="n">
        <v>4017</v>
      </c>
      <c r="IQ12217" s="7" t="s">
        <v>13</v>
      </c>
      <c r="IR12217" s="7" t="n">
        <f t="normal" ca="1">32-LENB(INDIRECT(ADDRESS(12217,251)))</f>
        <v>0</v>
      </c>
      <c r="IS12217" s="7" t="n">
        <v>7</v>
      </c>
      <c r="IT12217" s="7" t="n">
        <v>65533</v>
      </c>
      <c r="IU12217" s="7" t="n">
        <v>61182</v>
      </c>
      <c r="IV12217" s="7" t="s">
        <v>13</v>
      </c>
      <c r="IW12217" s="7" t="n">
        <f t="normal" ca="1">32-LENB(INDIRECT(ADDRESS(12217,256)))</f>
        <v>0</v>
      </c>
      <c r="IX12217" s="7" t="n">
        <v>4</v>
      </c>
      <c r="IY12217" s="7" t="n">
        <v>65533</v>
      </c>
      <c r="IZ12217" s="7" t="n">
        <v>4432</v>
      </c>
      <c r="JA12217" s="7" t="s">
        <v>13</v>
      </c>
      <c r="JB12217" s="7" t="n">
        <f t="normal" ca="1">32-LENB(INDIRECT(ADDRESS(12217,261)))</f>
        <v>0</v>
      </c>
      <c r="JC12217" s="7" t="n">
        <v>7</v>
      </c>
      <c r="JD12217" s="7" t="n">
        <v>65533</v>
      </c>
      <c r="JE12217" s="7" t="n">
        <v>61183</v>
      </c>
      <c r="JF12217" s="7" t="s">
        <v>13</v>
      </c>
      <c r="JG12217" s="7" t="n">
        <f t="normal" ca="1">32-LENB(INDIRECT(ADDRESS(12217,266)))</f>
        <v>0</v>
      </c>
      <c r="JH12217" s="7" t="n">
        <v>7</v>
      </c>
      <c r="JI12217" s="7" t="n">
        <v>65533</v>
      </c>
      <c r="JJ12217" s="7" t="n">
        <v>61184</v>
      </c>
      <c r="JK12217" s="7" t="s">
        <v>13</v>
      </c>
      <c r="JL12217" s="7" t="n">
        <f t="normal" ca="1">32-LENB(INDIRECT(ADDRESS(12217,271)))</f>
        <v>0</v>
      </c>
      <c r="JM12217" s="7" t="n">
        <v>7</v>
      </c>
      <c r="JN12217" s="7" t="n">
        <v>65533</v>
      </c>
      <c r="JO12217" s="7" t="n">
        <v>6344</v>
      </c>
      <c r="JP12217" s="7" t="s">
        <v>13</v>
      </c>
      <c r="JQ12217" s="7" t="n">
        <f t="normal" ca="1">32-LENB(INDIRECT(ADDRESS(12217,276)))</f>
        <v>0</v>
      </c>
      <c r="JR12217" s="7" t="n">
        <v>7</v>
      </c>
      <c r="JS12217" s="7" t="n">
        <v>65533</v>
      </c>
      <c r="JT12217" s="7" t="n">
        <v>7337</v>
      </c>
      <c r="JU12217" s="7" t="s">
        <v>13</v>
      </c>
      <c r="JV12217" s="7" t="n">
        <f t="normal" ca="1">32-LENB(INDIRECT(ADDRESS(12217,281)))</f>
        <v>0</v>
      </c>
      <c r="JW12217" s="7" t="n">
        <v>7</v>
      </c>
      <c r="JX12217" s="7" t="n">
        <v>65533</v>
      </c>
      <c r="JY12217" s="7" t="n">
        <v>15300</v>
      </c>
      <c r="JZ12217" s="7" t="s">
        <v>13</v>
      </c>
      <c r="KA12217" s="7" t="n">
        <f t="normal" ca="1">32-LENB(INDIRECT(ADDRESS(12217,286)))</f>
        <v>0</v>
      </c>
      <c r="KB12217" s="7" t="n">
        <v>7</v>
      </c>
      <c r="KC12217" s="7" t="n">
        <v>65533</v>
      </c>
      <c r="KD12217" s="7" t="n">
        <v>15301</v>
      </c>
      <c r="KE12217" s="7" t="s">
        <v>13</v>
      </c>
      <c r="KF12217" s="7" t="n">
        <f t="normal" ca="1">32-LENB(INDIRECT(ADDRESS(12217,291)))</f>
        <v>0</v>
      </c>
      <c r="KG12217" s="7" t="n">
        <v>7</v>
      </c>
      <c r="KH12217" s="7" t="n">
        <v>65533</v>
      </c>
      <c r="KI12217" s="7" t="n">
        <v>51700</v>
      </c>
      <c r="KJ12217" s="7" t="s">
        <v>13</v>
      </c>
      <c r="KK12217" s="7" t="n">
        <f t="normal" ca="1">32-LENB(INDIRECT(ADDRESS(12217,296)))</f>
        <v>0</v>
      </c>
      <c r="KL12217" s="7" t="n">
        <v>7</v>
      </c>
      <c r="KM12217" s="7" t="n">
        <v>65533</v>
      </c>
      <c r="KN12217" s="7" t="n">
        <v>15302</v>
      </c>
      <c r="KO12217" s="7" t="s">
        <v>13</v>
      </c>
      <c r="KP12217" s="7" t="n">
        <f t="normal" ca="1">32-LENB(INDIRECT(ADDRESS(12217,301)))</f>
        <v>0</v>
      </c>
      <c r="KQ12217" s="7" t="n">
        <v>7</v>
      </c>
      <c r="KR12217" s="7" t="n">
        <v>65533</v>
      </c>
      <c r="KS12217" s="7" t="n">
        <v>15303</v>
      </c>
      <c r="KT12217" s="7" t="s">
        <v>13</v>
      </c>
      <c r="KU12217" s="7" t="n">
        <f t="normal" ca="1">32-LENB(INDIRECT(ADDRESS(12217,306)))</f>
        <v>0</v>
      </c>
      <c r="KV12217" s="7" t="n">
        <v>7</v>
      </c>
      <c r="KW12217" s="7" t="n">
        <v>65533</v>
      </c>
      <c r="KX12217" s="7" t="n">
        <v>51701</v>
      </c>
      <c r="KY12217" s="7" t="s">
        <v>13</v>
      </c>
      <c r="KZ12217" s="7" t="n">
        <f t="normal" ca="1">32-LENB(INDIRECT(ADDRESS(12217,311)))</f>
        <v>0</v>
      </c>
      <c r="LA12217" s="7" t="n">
        <v>7</v>
      </c>
      <c r="LB12217" s="7" t="n">
        <v>65533</v>
      </c>
      <c r="LC12217" s="7" t="n">
        <v>34310</v>
      </c>
      <c r="LD12217" s="7" t="s">
        <v>13</v>
      </c>
      <c r="LE12217" s="7" t="n">
        <f t="normal" ca="1">32-LENB(INDIRECT(ADDRESS(12217,316)))</f>
        <v>0</v>
      </c>
      <c r="LF12217" s="7" t="n">
        <v>7</v>
      </c>
      <c r="LG12217" s="7" t="n">
        <v>65533</v>
      </c>
      <c r="LH12217" s="7" t="n">
        <v>34311</v>
      </c>
      <c r="LI12217" s="7" t="s">
        <v>13</v>
      </c>
      <c r="LJ12217" s="7" t="n">
        <f t="normal" ca="1">32-LENB(INDIRECT(ADDRESS(12217,321)))</f>
        <v>0</v>
      </c>
      <c r="LK12217" s="7" t="n">
        <v>7</v>
      </c>
      <c r="LL12217" s="7" t="n">
        <v>65533</v>
      </c>
      <c r="LM12217" s="7" t="n">
        <v>27320</v>
      </c>
      <c r="LN12217" s="7" t="s">
        <v>13</v>
      </c>
      <c r="LO12217" s="7" t="n">
        <f t="normal" ca="1">32-LENB(INDIRECT(ADDRESS(12217,326)))</f>
        <v>0</v>
      </c>
      <c r="LP12217" s="7" t="n">
        <v>7</v>
      </c>
      <c r="LQ12217" s="7" t="n">
        <v>65533</v>
      </c>
      <c r="LR12217" s="7" t="n">
        <v>27321</v>
      </c>
      <c r="LS12217" s="7" t="s">
        <v>13</v>
      </c>
      <c r="LT12217" s="7" t="n">
        <f t="normal" ca="1">32-LENB(INDIRECT(ADDRESS(12217,331)))</f>
        <v>0</v>
      </c>
      <c r="LU12217" s="7" t="n">
        <v>7</v>
      </c>
      <c r="LV12217" s="7" t="n">
        <v>65533</v>
      </c>
      <c r="LW12217" s="7" t="n">
        <v>27322</v>
      </c>
      <c r="LX12217" s="7" t="s">
        <v>13</v>
      </c>
      <c r="LY12217" s="7" t="n">
        <f t="normal" ca="1">32-LENB(INDIRECT(ADDRESS(12217,336)))</f>
        <v>0</v>
      </c>
      <c r="LZ12217" s="7" t="n">
        <v>7</v>
      </c>
      <c r="MA12217" s="7" t="n">
        <v>65533</v>
      </c>
      <c r="MB12217" s="7" t="n">
        <v>27323</v>
      </c>
      <c r="MC12217" s="7" t="s">
        <v>13</v>
      </c>
      <c r="MD12217" s="7" t="n">
        <f t="normal" ca="1">32-LENB(INDIRECT(ADDRESS(12217,341)))</f>
        <v>0</v>
      </c>
      <c r="ME12217" s="7" t="n">
        <v>7</v>
      </c>
      <c r="MF12217" s="7" t="n">
        <v>65533</v>
      </c>
      <c r="MG12217" s="7" t="n">
        <v>27324</v>
      </c>
      <c r="MH12217" s="7" t="s">
        <v>13</v>
      </c>
      <c r="MI12217" s="7" t="n">
        <f t="normal" ca="1">32-LENB(INDIRECT(ADDRESS(12217,346)))</f>
        <v>0</v>
      </c>
      <c r="MJ12217" s="7" t="n">
        <v>7</v>
      </c>
      <c r="MK12217" s="7" t="n">
        <v>65533</v>
      </c>
      <c r="ML12217" s="7" t="n">
        <v>34312</v>
      </c>
      <c r="MM12217" s="7" t="s">
        <v>13</v>
      </c>
      <c r="MN12217" s="7" t="n">
        <f t="normal" ca="1">32-LENB(INDIRECT(ADDRESS(12217,351)))</f>
        <v>0</v>
      </c>
      <c r="MO12217" s="7" t="n">
        <v>7</v>
      </c>
      <c r="MP12217" s="7" t="n">
        <v>65533</v>
      </c>
      <c r="MQ12217" s="7" t="n">
        <v>34313</v>
      </c>
      <c r="MR12217" s="7" t="s">
        <v>13</v>
      </c>
      <c r="MS12217" s="7" t="n">
        <f t="normal" ca="1">32-LENB(INDIRECT(ADDRESS(12217,356)))</f>
        <v>0</v>
      </c>
      <c r="MT12217" s="7" t="n">
        <v>4</v>
      </c>
      <c r="MU12217" s="7" t="n">
        <v>65533</v>
      </c>
      <c r="MV12217" s="7" t="n">
        <v>4255</v>
      </c>
      <c r="MW12217" s="7" t="s">
        <v>13</v>
      </c>
      <c r="MX12217" s="7" t="n">
        <f t="normal" ca="1">32-LENB(INDIRECT(ADDRESS(12217,361)))</f>
        <v>0</v>
      </c>
      <c r="MY12217" s="7" t="n">
        <v>4</v>
      </c>
      <c r="MZ12217" s="7" t="n">
        <v>65533</v>
      </c>
      <c r="NA12217" s="7" t="n">
        <v>4014</v>
      </c>
      <c r="NB12217" s="7" t="s">
        <v>13</v>
      </c>
      <c r="NC12217" s="7" t="n">
        <f t="normal" ca="1">32-LENB(INDIRECT(ADDRESS(12217,366)))</f>
        <v>0</v>
      </c>
      <c r="ND12217" s="7" t="n">
        <v>7</v>
      </c>
      <c r="NE12217" s="7" t="n">
        <v>65533</v>
      </c>
      <c r="NF12217" s="7" t="n">
        <v>4344</v>
      </c>
      <c r="NG12217" s="7" t="s">
        <v>13</v>
      </c>
      <c r="NH12217" s="7" t="n">
        <f t="normal" ca="1">32-LENB(INDIRECT(ADDRESS(12217,371)))</f>
        <v>0</v>
      </c>
      <c r="NI12217" s="7" t="n">
        <v>4</v>
      </c>
      <c r="NJ12217" s="7" t="n">
        <v>65533</v>
      </c>
      <c r="NK12217" s="7" t="n">
        <v>4546</v>
      </c>
      <c r="NL12217" s="7" t="s">
        <v>13</v>
      </c>
      <c r="NM12217" s="7" t="n">
        <f t="normal" ca="1">32-LENB(INDIRECT(ADDRESS(12217,376)))</f>
        <v>0</v>
      </c>
      <c r="NN12217" s="7" t="n">
        <v>7</v>
      </c>
      <c r="NO12217" s="7" t="n">
        <v>65533</v>
      </c>
      <c r="NP12217" s="7" t="n">
        <v>61185</v>
      </c>
      <c r="NQ12217" s="7" t="s">
        <v>13</v>
      </c>
      <c r="NR12217" s="7" t="n">
        <f t="normal" ca="1">32-LENB(INDIRECT(ADDRESS(12217,381)))</f>
        <v>0</v>
      </c>
      <c r="NS12217" s="7" t="n">
        <v>7</v>
      </c>
      <c r="NT12217" s="7" t="n">
        <v>65533</v>
      </c>
      <c r="NU12217" s="7" t="n">
        <v>61186</v>
      </c>
      <c r="NV12217" s="7" t="s">
        <v>13</v>
      </c>
      <c r="NW12217" s="7" t="n">
        <f t="normal" ca="1">32-LENB(INDIRECT(ADDRESS(12217,386)))</f>
        <v>0</v>
      </c>
      <c r="NX12217" s="7" t="n">
        <v>7</v>
      </c>
      <c r="NY12217" s="7" t="n">
        <v>65533</v>
      </c>
      <c r="NZ12217" s="7" t="n">
        <v>61187</v>
      </c>
      <c r="OA12217" s="7" t="s">
        <v>13</v>
      </c>
      <c r="OB12217" s="7" t="n">
        <f t="normal" ca="1">32-LENB(INDIRECT(ADDRESS(12217,391)))</f>
        <v>0</v>
      </c>
      <c r="OC12217" s="7" t="n">
        <v>4</v>
      </c>
      <c r="OD12217" s="7" t="n">
        <v>65533</v>
      </c>
      <c r="OE12217" s="7" t="n">
        <v>4407</v>
      </c>
      <c r="OF12217" s="7" t="s">
        <v>13</v>
      </c>
      <c r="OG12217" s="7" t="n">
        <f t="normal" ca="1">32-LENB(INDIRECT(ADDRESS(12217,396)))</f>
        <v>0</v>
      </c>
      <c r="OH12217" s="7" t="n">
        <v>4</v>
      </c>
      <c r="OI12217" s="7" t="n">
        <v>65533</v>
      </c>
      <c r="OJ12217" s="7" t="n">
        <v>4120</v>
      </c>
      <c r="OK12217" s="7" t="s">
        <v>13</v>
      </c>
      <c r="OL12217" s="7" t="n">
        <f t="normal" ca="1">32-LENB(INDIRECT(ADDRESS(12217,401)))</f>
        <v>0</v>
      </c>
      <c r="OM12217" s="7" t="n">
        <v>7</v>
      </c>
      <c r="ON12217" s="7" t="n">
        <v>65533</v>
      </c>
      <c r="OO12217" s="7" t="n">
        <v>52519</v>
      </c>
      <c r="OP12217" s="7" t="s">
        <v>13</v>
      </c>
      <c r="OQ12217" s="7" t="n">
        <f t="normal" ca="1">32-LENB(INDIRECT(ADDRESS(12217,406)))</f>
        <v>0</v>
      </c>
      <c r="OR12217" s="7" t="n">
        <v>7</v>
      </c>
      <c r="OS12217" s="7" t="n">
        <v>65533</v>
      </c>
      <c r="OT12217" s="7" t="n">
        <v>14344</v>
      </c>
      <c r="OU12217" s="7" t="s">
        <v>13</v>
      </c>
      <c r="OV12217" s="7" t="n">
        <f t="normal" ca="1">32-LENB(INDIRECT(ADDRESS(12217,411)))</f>
        <v>0</v>
      </c>
      <c r="OW12217" s="7" t="n">
        <v>7</v>
      </c>
      <c r="OX12217" s="7" t="n">
        <v>65533</v>
      </c>
      <c r="OY12217" s="7" t="n">
        <v>7338</v>
      </c>
      <c r="OZ12217" s="7" t="s">
        <v>13</v>
      </c>
      <c r="PA12217" s="7" t="n">
        <f t="normal" ca="1">32-LENB(INDIRECT(ADDRESS(12217,416)))</f>
        <v>0</v>
      </c>
      <c r="PB12217" s="7" t="n">
        <v>7</v>
      </c>
      <c r="PC12217" s="7" t="n">
        <v>65533</v>
      </c>
      <c r="PD12217" s="7" t="n">
        <v>18425</v>
      </c>
      <c r="PE12217" s="7" t="s">
        <v>13</v>
      </c>
      <c r="PF12217" s="7" t="n">
        <f t="normal" ca="1">32-LENB(INDIRECT(ADDRESS(12217,421)))</f>
        <v>0</v>
      </c>
      <c r="PG12217" s="7" t="n">
        <v>7</v>
      </c>
      <c r="PH12217" s="7" t="n">
        <v>65533</v>
      </c>
      <c r="PI12217" s="7" t="n">
        <v>6345</v>
      </c>
      <c r="PJ12217" s="7" t="s">
        <v>13</v>
      </c>
      <c r="PK12217" s="7" t="n">
        <f t="normal" ca="1">32-LENB(INDIRECT(ADDRESS(12217,426)))</f>
        <v>0</v>
      </c>
      <c r="PL12217" s="7" t="n">
        <v>7</v>
      </c>
      <c r="PM12217" s="7" t="n">
        <v>65533</v>
      </c>
      <c r="PN12217" s="7" t="n">
        <v>6346</v>
      </c>
      <c r="PO12217" s="7" t="s">
        <v>13</v>
      </c>
      <c r="PP12217" s="7" t="n">
        <f t="normal" ca="1">32-LENB(INDIRECT(ADDRESS(12217,431)))</f>
        <v>0</v>
      </c>
      <c r="PQ12217" s="7" t="n">
        <v>7</v>
      </c>
      <c r="PR12217" s="7" t="n">
        <v>65533</v>
      </c>
      <c r="PS12217" s="7" t="n">
        <v>36304</v>
      </c>
      <c r="PT12217" s="7" t="s">
        <v>13</v>
      </c>
      <c r="PU12217" s="7" t="n">
        <f t="normal" ca="1">32-LENB(INDIRECT(ADDRESS(12217,436)))</f>
        <v>0</v>
      </c>
      <c r="PV12217" s="7" t="n">
        <v>8</v>
      </c>
      <c r="PW12217" s="7" t="n">
        <v>65533</v>
      </c>
      <c r="PX12217" s="7" t="n">
        <v>0</v>
      </c>
      <c r="PY12217" s="7" t="s">
        <v>604</v>
      </c>
      <c r="PZ12217" s="7" t="n">
        <f t="normal" ca="1">32-LENB(INDIRECT(ADDRESS(12217,441)))</f>
        <v>0</v>
      </c>
      <c r="QA12217" s="7" t="n">
        <v>7</v>
      </c>
      <c r="QB12217" s="7" t="n">
        <v>65533</v>
      </c>
      <c r="QC12217" s="7" t="n">
        <v>14345</v>
      </c>
      <c r="QD12217" s="7" t="s">
        <v>13</v>
      </c>
      <c r="QE12217" s="7" t="n">
        <f t="normal" ca="1">32-LENB(INDIRECT(ADDRESS(12217,446)))</f>
        <v>0</v>
      </c>
      <c r="QF12217" s="7" t="n">
        <v>7</v>
      </c>
      <c r="QG12217" s="7" t="n">
        <v>65533</v>
      </c>
      <c r="QH12217" s="7" t="n">
        <v>7339</v>
      </c>
      <c r="QI12217" s="7" t="s">
        <v>13</v>
      </c>
      <c r="QJ12217" s="7" t="n">
        <f t="normal" ca="1">32-LENB(INDIRECT(ADDRESS(12217,451)))</f>
        <v>0</v>
      </c>
      <c r="QK12217" s="7" t="n">
        <v>7</v>
      </c>
      <c r="QL12217" s="7" t="n">
        <v>65533</v>
      </c>
      <c r="QM12217" s="7" t="n">
        <v>4345</v>
      </c>
      <c r="QN12217" s="7" t="s">
        <v>13</v>
      </c>
      <c r="QO12217" s="7" t="n">
        <f t="normal" ca="1">32-LENB(INDIRECT(ADDRESS(12217,456)))</f>
        <v>0</v>
      </c>
      <c r="QP12217" s="7" t="n">
        <v>7</v>
      </c>
      <c r="QQ12217" s="7" t="n">
        <v>65533</v>
      </c>
      <c r="QR12217" s="7" t="n">
        <v>36305</v>
      </c>
      <c r="QS12217" s="7" t="s">
        <v>13</v>
      </c>
      <c r="QT12217" s="7" t="n">
        <f t="normal" ca="1">32-LENB(INDIRECT(ADDRESS(12217,461)))</f>
        <v>0</v>
      </c>
      <c r="QU12217" s="7" t="n">
        <v>7</v>
      </c>
      <c r="QV12217" s="7" t="n">
        <v>65533</v>
      </c>
      <c r="QW12217" s="7" t="n">
        <v>6347</v>
      </c>
      <c r="QX12217" s="7" t="s">
        <v>13</v>
      </c>
      <c r="QY12217" s="7" t="n">
        <f t="normal" ca="1">32-LENB(INDIRECT(ADDRESS(12217,466)))</f>
        <v>0</v>
      </c>
      <c r="QZ12217" s="7" t="n">
        <v>4</v>
      </c>
      <c r="RA12217" s="7" t="n">
        <v>65533</v>
      </c>
      <c r="RB12217" s="7" t="n">
        <v>14003</v>
      </c>
      <c r="RC12217" s="7" t="s">
        <v>13</v>
      </c>
      <c r="RD12217" s="7" t="n">
        <f t="normal" ca="1">32-LENB(INDIRECT(ADDRESS(12217,471)))</f>
        <v>0</v>
      </c>
      <c r="RE12217" s="7" t="n">
        <v>4</v>
      </c>
      <c r="RF12217" s="7" t="n">
        <v>65533</v>
      </c>
      <c r="RG12217" s="7" t="n">
        <v>2000</v>
      </c>
      <c r="RH12217" s="7" t="s">
        <v>13</v>
      </c>
      <c r="RI12217" s="7" t="n">
        <f t="normal" ca="1">32-LENB(INDIRECT(ADDRESS(12217,476)))</f>
        <v>0</v>
      </c>
      <c r="RJ12217" s="7" t="n">
        <v>4</v>
      </c>
      <c r="RK12217" s="7" t="n">
        <v>65533</v>
      </c>
      <c r="RL12217" s="7" t="n">
        <v>2000</v>
      </c>
      <c r="RM12217" s="7" t="s">
        <v>13</v>
      </c>
      <c r="RN12217" s="7" t="n">
        <f t="normal" ca="1">32-LENB(INDIRECT(ADDRESS(12217,481)))</f>
        <v>0</v>
      </c>
      <c r="RO12217" s="7" t="n">
        <v>7</v>
      </c>
      <c r="RP12217" s="7" t="n">
        <v>65533</v>
      </c>
      <c r="RQ12217" s="7" t="n">
        <v>36306</v>
      </c>
      <c r="RR12217" s="7" t="s">
        <v>13</v>
      </c>
      <c r="RS12217" s="7" t="n">
        <f t="normal" ca="1">32-LENB(INDIRECT(ADDRESS(12217,486)))</f>
        <v>0</v>
      </c>
      <c r="RT12217" s="7" t="n">
        <v>7</v>
      </c>
      <c r="RU12217" s="7" t="n">
        <v>65533</v>
      </c>
      <c r="RV12217" s="7" t="n">
        <v>36307</v>
      </c>
      <c r="RW12217" s="7" t="s">
        <v>13</v>
      </c>
      <c r="RX12217" s="7" t="n">
        <f t="normal" ca="1">32-LENB(INDIRECT(ADDRESS(12217,491)))</f>
        <v>0</v>
      </c>
      <c r="RY12217" s="7" t="n">
        <v>7</v>
      </c>
      <c r="RZ12217" s="7" t="n">
        <v>65533</v>
      </c>
      <c r="SA12217" s="7" t="n">
        <v>6348</v>
      </c>
      <c r="SB12217" s="7" t="s">
        <v>13</v>
      </c>
      <c r="SC12217" s="7" t="n">
        <f t="normal" ca="1">32-LENB(INDIRECT(ADDRESS(12217,496)))</f>
        <v>0</v>
      </c>
      <c r="SD12217" s="7" t="n">
        <v>7</v>
      </c>
      <c r="SE12217" s="7" t="n">
        <v>65533</v>
      </c>
      <c r="SF12217" s="7" t="n">
        <v>6349</v>
      </c>
      <c r="SG12217" s="7" t="s">
        <v>13</v>
      </c>
      <c r="SH12217" s="7" t="n">
        <f t="normal" ca="1">32-LENB(INDIRECT(ADDRESS(12217,501)))</f>
        <v>0</v>
      </c>
      <c r="SI12217" s="7" t="n">
        <v>4</v>
      </c>
      <c r="SJ12217" s="7" t="n">
        <v>65533</v>
      </c>
      <c r="SK12217" s="7" t="n">
        <v>2004</v>
      </c>
      <c r="SL12217" s="7" t="s">
        <v>13</v>
      </c>
      <c r="SM12217" s="7" t="n">
        <f t="normal" ca="1">32-LENB(INDIRECT(ADDRESS(12217,506)))</f>
        <v>0</v>
      </c>
      <c r="SN12217" s="7" t="n">
        <v>7</v>
      </c>
      <c r="SO12217" s="7" t="n">
        <v>65533</v>
      </c>
      <c r="SP12217" s="7" t="n">
        <v>36308</v>
      </c>
      <c r="SQ12217" s="7" t="s">
        <v>13</v>
      </c>
      <c r="SR12217" s="7" t="n">
        <f t="normal" ca="1">32-LENB(INDIRECT(ADDRESS(12217,511)))</f>
        <v>0</v>
      </c>
      <c r="SS12217" s="7" t="n">
        <v>7</v>
      </c>
      <c r="ST12217" s="7" t="n">
        <v>65533</v>
      </c>
      <c r="SU12217" s="7" t="n">
        <v>36309</v>
      </c>
      <c r="SV12217" s="7" t="s">
        <v>13</v>
      </c>
      <c r="SW12217" s="7" t="n">
        <f t="normal" ca="1">32-LENB(INDIRECT(ADDRESS(12217,516)))</f>
        <v>0</v>
      </c>
      <c r="SX12217" s="7" t="n">
        <v>7</v>
      </c>
      <c r="SY12217" s="7" t="n">
        <v>65533</v>
      </c>
      <c r="SZ12217" s="7" t="n">
        <v>36310</v>
      </c>
      <c r="TA12217" s="7" t="s">
        <v>13</v>
      </c>
      <c r="TB12217" s="7" t="n">
        <f t="normal" ca="1">32-LENB(INDIRECT(ADDRESS(12217,521)))</f>
        <v>0</v>
      </c>
      <c r="TC12217" s="7" t="n">
        <v>7</v>
      </c>
      <c r="TD12217" s="7" t="n">
        <v>65533</v>
      </c>
      <c r="TE12217" s="7" t="n">
        <v>6350</v>
      </c>
      <c r="TF12217" s="7" t="s">
        <v>13</v>
      </c>
      <c r="TG12217" s="7" t="n">
        <f t="normal" ca="1">32-LENB(INDIRECT(ADDRESS(12217,526)))</f>
        <v>0</v>
      </c>
      <c r="TH12217" s="7" t="n">
        <v>7</v>
      </c>
      <c r="TI12217" s="7" t="n">
        <v>65533</v>
      </c>
      <c r="TJ12217" s="7" t="n">
        <v>6351</v>
      </c>
      <c r="TK12217" s="7" t="s">
        <v>13</v>
      </c>
      <c r="TL12217" s="7" t="n">
        <f t="normal" ca="1">32-LENB(INDIRECT(ADDRESS(12217,531)))</f>
        <v>0</v>
      </c>
      <c r="TM12217" s="7" t="n">
        <v>7</v>
      </c>
      <c r="TN12217" s="7" t="n">
        <v>65533</v>
      </c>
      <c r="TO12217" s="7" t="n">
        <v>14346</v>
      </c>
      <c r="TP12217" s="7" t="s">
        <v>13</v>
      </c>
      <c r="TQ12217" s="7" t="n">
        <f t="normal" ca="1">32-LENB(INDIRECT(ADDRESS(12217,536)))</f>
        <v>0</v>
      </c>
      <c r="TR12217" s="7" t="n">
        <v>7</v>
      </c>
      <c r="TS12217" s="7" t="n">
        <v>65533</v>
      </c>
      <c r="TT12217" s="7" t="n">
        <v>7340</v>
      </c>
      <c r="TU12217" s="7" t="s">
        <v>13</v>
      </c>
      <c r="TV12217" s="7" t="n">
        <f t="normal" ca="1">32-LENB(INDIRECT(ADDRESS(12217,541)))</f>
        <v>0</v>
      </c>
      <c r="TW12217" s="7" t="n">
        <v>7</v>
      </c>
      <c r="TX12217" s="7" t="n">
        <v>65533</v>
      </c>
      <c r="TY12217" s="7" t="n">
        <v>4346</v>
      </c>
      <c r="TZ12217" s="7" t="s">
        <v>13</v>
      </c>
      <c r="UA12217" s="7" t="n">
        <f t="normal" ca="1">32-LENB(INDIRECT(ADDRESS(12217,546)))</f>
        <v>0</v>
      </c>
      <c r="UB12217" s="7" t="n">
        <v>7</v>
      </c>
      <c r="UC12217" s="7" t="n">
        <v>65533</v>
      </c>
      <c r="UD12217" s="7" t="n">
        <v>52520</v>
      </c>
      <c r="UE12217" s="7" t="s">
        <v>13</v>
      </c>
      <c r="UF12217" s="7" t="n">
        <f t="normal" ca="1">32-LENB(INDIRECT(ADDRESS(12217,551)))</f>
        <v>0</v>
      </c>
      <c r="UG12217" s="7" t="n">
        <v>7</v>
      </c>
      <c r="UH12217" s="7" t="n">
        <v>65533</v>
      </c>
      <c r="UI12217" s="7" t="n">
        <v>15304</v>
      </c>
      <c r="UJ12217" s="7" t="s">
        <v>13</v>
      </c>
      <c r="UK12217" s="7" t="n">
        <f t="normal" ca="1">32-LENB(INDIRECT(ADDRESS(12217,556)))</f>
        <v>0</v>
      </c>
      <c r="UL12217" s="7" t="n">
        <v>7</v>
      </c>
      <c r="UM12217" s="7" t="n">
        <v>65533</v>
      </c>
      <c r="UN12217" s="7" t="n">
        <v>7341</v>
      </c>
      <c r="UO12217" s="7" t="s">
        <v>13</v>
      </c>
      <c r="UP12217" s="7" t="n">
        <f t="normal" ca="1">32-LENB(INDIRECT(ADDRESS(12217,561)))</f>
        <v>0</v>
      </c>
      <c r="UQ12217" s="7" t="n">
        <v>7</v>
      </c>
      <c r="UR12217" s="7" t="n">
        <v>65533</v>
      </c>
      <c r="US12217" s="7" t="n">
        <v>4347</v>
      </c>
      <c r="UT12217" s="7" t="s">
        <v>13</v>
      </c>
      <c r="UU12217" s="7" t="n">
        <f t="normal" ca="1">32-LENB(INDIRECT(ADDRESS(12217,566)))</f>
        <v>0</v>
      </c>
      <c r="UV12217" s="7" t="n">
        <v>7</v>
      </c>
      <c r="UW12217" s="7" t="n">
        <v>65533</v>
      </c>
      <c r="UX12217" s="7" t="n">
        <v>14347</v>
      </c>
      <c r="UY12217" s="7" t="s">
        <v>13</v>
      </c>
      <c r="UZ12217" s="7" t="n">
        <f t="normal" ca="1">32-LENB(INDIRECT(ADDRESS(12217,571)))</f>
        <v>0</v>
      </c>
      <c r="VA12217" s="7" t="n">
        <v>7</v>
      </c>
      <c r="VB12217" s="7" t="n">
        <v>65533</v>
      </c>
      <c r="VC12217" s="7" t="n">
        <v>52521</v>
      </c>
      <c r="VD12217" s="7" t="s">
        <v>13</v>
      </c>
      <c r="VE12217" s="7" t="n">
        <f t="normal" ca="1">32-LENB(INDIRECT(ADDRESS(12217,576)))</f>
        <v>0</v>
      </c>
      <c r="VF12217" s="7" t="n">
        <v>7</v>
      </c>
      <c r="VG12217" s="7" t="n">
        <v>65533</v>
      </c>
      <c r="VH12217" s="7" t="n">
        <v>15305</v>
      </c>
      <c r="VI12217" s="7" t="s">
        <v>13</v>
      </c>
      <c r="VJ12217" s="7" t="n">
        <f t="normal" ca="1">32-LENB(INDIRECT(ADDRESS(12217,581)))</f>
        <v>0</v>
      </c>
      <c r="VK12217" s="7" t="n">
        <v>8</v>
      </c>
      <c r="VL12217" s="7" t="n">
        <v>65533</v>
      </c>
      <c r="VM12217" s="7" t="n">
        <v>0</v>
      </c>
      <c r="VN12217" s="7" t="s">
        <v>638</v>
      </c>
      <c r="VO12217" s="7" t="n">
        <f t="normal" ca="1">32-LENB(INDIRECT(ADDRESS(12217,586)))</f>
        <v>0</v>
      </c>
      <c r="VP12217" s="7" t="n">
        <v>7</v>
      </c>
      <c r="VQ12217" s="7" t="n">
        <v>65533</v>
      </c>
      <c r="VR12217" s="7" t="n">
        <v>15306</v>
      </c>
      <c r="VS12217" s="7" t="s">
        <v>13</v>
      </c>
      <c r="VT12217" s="7" t="n">
        <f t="normal" ca="1">32-LENB(INDIRECT(ADDRESS(12217,591)))</f>
        <v>0</v>
      </c>
      <c r="VU12217" s="7" t="n">
        <v>7</v>
      </c>
      <c r="VV12217" s="7" t="n">
        <v>65533</v>
      </c>
      <c r="VW12217" s="7" t="n">
        <v>15307</v>
      </c>
      <c r="VX12217" s="7" t="s">
        <v>13</v>
      </c>
      <c r="VY12217" s="7" t="n">
        <f t="normal" ca="1">32-LENB(INDIRECT(ADDRESS(12217,596)))</f>
        <v>0</v>
      </c>
      <c r="VZ12217" s="7" t="n">
        <v>7</v>
      </c>
      <c r="WA12217" s="7" t="n">
        <v>65533</v>
      </c>
      <c r="WB12217" s="7" t="n">
        <v>15308</v>
      </c>
      <c r="WC12217" s="7" t="s">
        <v>13</v>
      </c>
      <c r="WD12217" s="7" t="n">
        <f t="normal" ca="1">32-LENB(INDIRECT(ADDRESS(12217,601)))</f>
        <v>0</v>
      </c>
      <c r="WE12217" s="7" t="n">
        <v>0</v>
      </c>
      <c r="WF12217" s="7" t="n">
        <v>65533</v>
      </c>
      <c r="WG12217" s="7" t="n">
        <v>0</v>
      </c>
      <c r="WH12217" s="7" t="s">
        <v>13</v>
      </c>
      <c r="WI12217" s="7" t="n">
        <f t="normal" ca="1">32-LENB(INDIRECT(ADDRESS(12217,606)))</f>
        <v>0</v>
      </c>
    </row>
    <row r="12218" spans="1:217">
      <c r="A12218" t="s">
        <v>4</v>
      </c>
      <c r="B12218" s="4" t="s">
        <v>5</v>
      </c>
    </row>
    <row r="12219" spans="1:217">
      <c r="A12219" t="n">
        <v>109896</v>
      </c>
      <c r="B12219" s="5" t="n">
        <v>1</v>
      </c>
    </row>
    <row r="12220" spans="1:217" s="3" customFormat="1" customHeight="0">
      <c r="A12220" s="3" t="s">
        <v>2</v>
      </c>
      <c r="B12220" s="3" t="s">
        <v>789</v>
      </c>
    </row>
    <row r="12221" spans="1:217">
      <c r="A12221" t="s">
        <v>4</v>
      </c>
      <c r="B12221" s="4" t="s">
        <v>5</v>
      </c>
      <c r="C12221" s="4" t="s">
        <v>10</v>
      </c>
      <c r="D12221" s="4" t="s">
        <v>10</v>
      </c>
      <c r="E12221" s="4" t="s">
        <v>9</v>
      </c>
      <c r="F12221" s="4" t="s">
        <v>6</v>
      </c>
      <c r="G12221" s="4" t="s">
        <v>8</v>
      </c>
      <c r="H12221" s="4" t="s">
        <v>10</v>
      </c>
      <c r="I12221" s="4" t="s">
        <v>10</v>
      </c>
      <c r="J12221" s="4" t="s">
        <v>9</v>
      </c>
      <c r="K12221" s="4" t="s">
        <v>6</v>
      </c>
      <c r="L12221" s="4" t="s">
        <v>8</v>
      </c>
      <c r="M12221" s="4" t="s">
        <v>10</v>
      </c>
      <c r="N12221" s="4" t="s">
        <v>10</v>
      </c>
      <c r="O12221" s="4" t="s">
        <v>9</v>
      </c>
      <c r="P12221" s="4" t="s">
        <v>6</v>
      </c>
      <c r="Q12221" s="4" t="s">
        <v>8</v>
      </c>
    </row>
    <row r="12222" spans="1:217">
      <c r="A12222" t="n">
        <v>109904</v>
      </c>
      <c r="B12222" s="96" t="n">
        <v>257</v>
      </c>
      <c r="C12222" s="7" t="n">
        <v>9</v>
      </c>
      <c r="D12222" s="7" t="n">
        <v>65534</v>
      </c>
      <c r="E12222" s="7" t="n">
        <v>0</v>
      </c>
      <c r="F12222" s="7" t="s">
        <v>643</v>
      </c>
      <c r="G12222" s="7" t="n">
        <f t="normal" ca="1">32-LENB(INDIRECT(ADDRESS(12222,6)))</f>
        <v>0</v>
      </c>
      <c r="H12222" s="7" t="n">
        <v>4</v>
      </c>
      <c r="I12222" s="7" t="n">
        <v>65533</v>
      </c>
      <c r="J12222" s="7" t="n">
        <v>2008</v>
      </c>
      <c r="K12222" s="7" t="s">
        <v>13</v>
      </c>
      <c r="L12222" s="7" t="n">
        <f t="normal" ca="1">32-LENB(INDIRECT(ADDRESS(12222,11)))</f>
        <v>0</v>
      </c>
      <c r="M12222" s="7" t="n">
        <v>0</v>
      </c>
      <c r="N12222" s="7" t="n">
        <v>65533</v>
      </c>
      <c r="O12222" s="7" t="n">
        <v>0</v>
      </c>
      <c r="P12222" s="7" t="s">
        <v>13</v>
      </c>
      <c r="Q12222" s="7" t="n">
        <f t="normal" ca="1">32-LENB(INDIRECT(ADDRESS(12222,16)))</f>
        <v>0</v>
      </c>
    </row>
    <row r="12223" spans="1:217">
      <c r="A12223" t="s">
        <v>4</v>
      </c>
      <c r="B12223" s="4" t="s">
        <v>5</v>
      </c>
    </row>
    <row r="12224" spans="1:217">
      <c r="A12224" t="n">
        <v>110024</v>
      </c>
      <c r="B12224" s="5" t="n">
        <v>1</v>
      </c>
    </row>
    <row r="12225" spans="1:607" s="3" customFormat="1" customHeight="0">
      <c r="A12225" s="3" t="s">
        <v>2</v>
      </c>
      <c r="B12225" s="3" t="s">
        <v>790</v>
      </c>
    </row>
    <row r="12226" spans="1:607">
      <c r="A12226" t="s">
        <v>4</v>
      </c>
      <c r="B12226" s="4" t="s">
        <v>5</v>
      </c>
      <c r="C12226" s="4" t="s">
        <v>10</v>
      </c>
      <c r="D12226" s="4" t="s">
        <v>10</v>
      </c>
      <c r="E12226" s="4" t="s">
        <v>9</v>
      </c>
      <c r="F12226" s="4" t="s">
        <v>6</v>
      </c>
      <c r="G12226" s="4" t="s">
        <v>8</v>
      </c>
      <c r="H12226" s="4" t="s">
        <v>10</v>
      </c>
      <c r="I12226" s="4" t="s">
        <v>10</v>
      </c>
      <c r="J12226" s="4" t="s">
        <v>9</v>
      </c>
      <c r="K12226" s="4" t="s">
        <v>6</v>
      </c>
      <c r="L12226" s="4" t="s">
        <v>8</v>
      </c>
      <c r="M12226" s="4" t="s">
        <v>10</v>
      </c>
      <c r="N12226" s="4" t="s">
        <v>10</v>
      </c>
      <c r="O12226" s="4" t="s">
        <v>9</v>
      </c>
      <c r="P12226" s="4" t="s">
        <v>6</v>
      </c>
      <c r="Q12226" s="4" t="s">
        <v>8</v>
      </c>
    </row>
    <row r="12227" spans="1:607">
      <c r="A12227" t="n">
        <v>110032</v>
      </c>
      <c r="B12227" s="96" t="n">
        <v>257</v>
      </c>
      <c r="C12227" s="7" t="n">
        <v>9</v>
      </c>
      <c r="D12227" s="7" t="n">
        <v>65534</v>
      </c>
      <c r="E12227" s="7" t="n">
        <v>0</v>
      </c>
      <c r="F12227" s="7" t="s">
        <v>643</v>
      </c>
      <c r="G12227" s="7" t="n">
        <f t="normal" ca="1">32-LENB(INDIRECT(ADDRESS(12227,6)))</f>
        <v>0</v>
      </c>
      <c r="H12227" s="7" t="n">
        <v>4</v>
      </c>
      <c r="I12227" s="7" t="n">
        <v>65533</v>
      </c>
      <c r="J12227" s="7" t="n">
        <v>2008</v>
      </c>
      <c r="K12227" s="7" t="s">
        <v>13</v>
      </c>
      <c r="L12227" s="7" t="n">
        <f t="normal" ca="1">32-LENB(INDIRECT(ADDRESS(12227,11)))</f>
        <v>0</v>
      </c>
      <c r="M12227" s="7" t="n">
        <v>0</v>
      </c>
      <c r="N12227" s="7" t="n">
        <v>65533</v>
      </c>
      <c r="O12227" s="7" t="n">
        <v>0</v>
      </c>
      <c r="P12227" s="7" t="s">
        <v>13</v>
      </c>
      <c r="Q12227" s="7" t="n">
        <f t="normal" ca="1">32-LENB(INDIRECT(ADDRESS(12227,16)))</f>
        <v>0</v>
      </c>
    </row>
    <row r="12228" spans="1:607">
      <c r="A12228" t="s">
        <v>4</v>
      </c>
      <c r="B12228" s="4" t="s">
        <v>5</v>
      </c>
    </row>
    <row r="12229" spans="1:607">
      <c r="A12229" t="n">
        <v>110152</v>
      </c>
      <c r="B12229" s="5" t="n">
        <v>1</v>
      </c>
    </row>
    <row r="12230" spans="1:607" s="3" customFormat="1" customHeight="0">
      <c r="A12230" s="3" t="s">
        <v>2</v>
      </c>
      <c r="B12230" s="3" t="s">
        <v>791</v>
      </c>
    </row>
    <row r="12231" spans="1:607">
      <c r="A12231" t="s">
        <v>4</v>
      </c>
      <c r="B12231" s="4" t="s">
        <v>5</v>
      </c>
      <c r="C12231" s="4" t="s">
        <v>10</v>
      </c>
      <c r="D12231" s="4" t="s">
        <v>10</v>
      </c>
      <c r="E12231" s="4" t="s">
        <v>9</v>
      </c>
      <c r="F12231" s="4" t="s">
        <v>6</v>
      </c>
      <c r="G12231" s="4" t="s">
        <v>8</v>
      </c>
      <c r="H12231" s="4" t="s">
        <v>10</v>
      </c>
      <c r="I12231" s="4" t="s">
        <v>10</v>
      </c>
      <c r="J12231" s="4" t="s">
        <v>9</v>
      </c>
      <c r="K12231" s="4" t="s">
        <v>6</v>
      </c>
      <c r="L12231" s="4" t="s">
        <v>8</v>
      </c>
      <c r="M12231" s="4" t="s">
        <v>10</v>
      </c>
      <c r="N12231" s="4" t="s">
        <v>10</v>
      </c>
      <c r="O12231" s="4" t="s">
        <v>9</v>
      </c>
      <c r="P12231" s="4" t="s">
        <v>6</v>
      </c>
      <c r="Q12231" s="4" t="s">
        <v>8</v>
      </c>
      <c r="R12231" s="4" t="s">
        <v>10</v>
      </c>
      <c r="S12231" s="4" t="s">
        <v>10</v>
      </c>
      <c r="T12231" s="4" t="s">
        <v>9</v>
      </c>
      <c r="U12231" s="4" t="s">
        <v>6</v>
      </c>
      <c r="V12231" s="4" t="s">
        <v>8</v>
      </c>
      <c r="W12231" s="4" t="s">
        <v>10</v>
      </c>
      <c r="X12231" s="4" t="s">
        <v>10</v>
      </c>
      <c r="Y12231" s="4" t="s">
        <v>9</v>
      </c>
      <c r="Z12231" s="4" t="s">
        <v>6</v>
      </c>
      <c r="AA12231" s="4" t="s">
        <v>8</v>
      </c>
      <c r="AB12231" s="4" t="s">
        <v>10</v>
      </c>
      <c r="AC12231" s="4" t="s">
        <v>10</v>
      </c>
      <c r="AD12231" s="4" t="s">
        <v>9</v>
      </c>
      <c r="AE12231" s="4" t="s">
        <v>6</v>
      </c>
      <c r="AF12231" s="4" t="s">
        <v>8</v>
      </c>
      <c r="AG12231" s="4" t="s">
        <v>10</v>
      </c>
      <c r="AH12231" s="4" t="s">
        <v>10</v>
      </c>
      <c r="AI12231" s="4" t="s">
        <v>9</v>
      </c>
      <c r="AJ12231" s="4" t="s">
        <v>6</v>
      </c>
      <c r="AK12231" s="4" t="s">
        <v>8</v>
      </c>
      <c r="AL12231" s="4" t="s">
        <v>10</v>
      </c>
      <c r="AM12231" s="4" t="s">
        <v>10</v>
      </c>
      <c r="AN12231" s="4" t="s">
        <v>9</v>
      </c>
      <c r="AO12231" s="4" t="s">
        <v>6</v>
      </c>
      <c r="AP12231" s="4" t="s">
        <v>8</v>
      </c>
      <c r="AQ12231" s="4" t="s">
        <v>10</v>
      </c>
      <c r="AR12231" s="4" t="s">
        <v>10</v>
      </c>
      <c r="AS12231" s="4" t="s">
        <v>9</v>
      </c>
      <c r="AT12231" s="4" t="s">
        <v>6</v>
      </c>
      <c r="AU12231" s="4" t="s">
        <v>8</v>
      </c>
      <c r="AV12231" s="4" t="s">
        <v>10</v>
      </c>
      <c r="AW12231" s="4" t="s">
        <v>10</v>
      </c>
      <c r="AX12231" s="4" t="s">
        <v>9</v>
      </c>
      <c r="AY12231" s="4" t="s">
        <v>6</v>
      </c>
      <c r="AZ12231" s="4" t="s">
        <v>8</v>
      </c>
      <c r="BA12231" s="4" t="s">
        <v>10</v>
      </c>
      <c r="BB12231" s="4" t="s">
        <v>10</v>
      </c>
      <c r="BC12231" s="4" t="s">
        <v>9</v>
      </c>
      <c r="BD12231" s="4" t="s">
        <v>6</v>
      </c>
      <c r="BE12231" s="4" t="s">
        <v>8</v>
      </c>
      <c r="BF12231" s="4" t="s">
        <v>10</v>
      </c>
      <c r="BG12231" s="4" t="s">
        <v>10</v>
      </c>
      <c r="BH12231" s="4" t="s">
        <v>9</v>
      </c>
      <c r="BI12231" s="4" t="s">
        <v>6</v>
      </c>
      <c r="BJ12231" s="4" t="s">
        <v>8</v>
      </c>
    </row>
    <row r="12232" spans="1:607">
      <c r="A12232" t="n">
        <v>110160</v>
      </c>
      <c r="B12232" s="96" t="n">
        <v>257</v>
      </c>
      <c r="C12232" s="7" t="n">
        <v>4</v>
      </c>
      <c r="D12232" s="7" t="n">
        <v>65533</v>
      </c>
      <c r="E12232" s="7" t="n">
        <v>2013</v>
      </c>
      <c r="F12232" s="7" t="s">
        <v>13</v>
      </c>
      <c r="G12232" s="7" t="n">
        <f t="normal" ca="1">32-LENB(INDIRECT(ADDRESS(12232,6)))</f>
        <v>0</v>
      </c>
      <c r="H12232" s="7" t="n">
        <v>4</v>
      </c>
      <c r="I12232" s="7" t="n">
        <v>65533</v>
      </c>
      <c r="J12232" s="7" t="n">
        <v>2010</v>
      </c>
      <c r="K12232" s="7" t="s">
        <v>13</v>
      </c>
      <c r="L12232" s="7" t="n">
        <f t="normal" ca="1">32-LENB(INDIRECT(ADDRESS(12232,11)))</f>
        <v>0</v>
      </c>
      <c r="M12232" s="7" t="n">
        <v>4</v>
      </c>
      <c r="N12232" s="7" t="n">
        <v>65533</v>
      </c>
      <c r="O12232" s="7" t="n">
        <v>2010</v>
      </c>
      <c r="P12232" s="7" t="s">
        <v>13</v>
      </c>
      <c r="Q12232" s="7" t="n">
        <f t="normal" ca="1">32-LENB(INDIRECT(ADDRESS(12232,16)))</f>
        <v>0</v>
      </c>
      <c r="R12232" s="7" t="n">
        <v>4</v>
      </c>
      <c r="S12232" s="7" t="n">
        <v>65533</v>
      </c>
      <c r="T12232" s="7" t="n">
        <v>2013</v>
      </c>
      <c r="U12232" s="7" t="s">
        <v>13</v>
      </c>
      <c r="V12232" s="7" t="n">
        <f t="normal" ca="1">32-LENB(INDIRECT(ADDRESS(12232,21)))</f>
        <v>0</v>
      </c>
      <c r="W12232" s="7" t="n">
        <v>4</v>
      </c>
      <c r="X12232" s="7" t="n">
        <v>65533</v>
      </c>
      <c r="Y12232" s="7" t="n">
        <v>2010</v>
      </c>
      <c r="Z12232" s="7" t="s">
        <v>13</v>
      </c>
      <c r="AA12232" s="7" t="n">
        <f t="normal" ca="1">32-LENB(INDIRECT(ADDRESS(12232,26)))</f>
        <v>0</v>
      </c>
      <c r="AB12232" s="7" t="n">
        <v>4</v>
      </c>
      <c r="AC12232" s="7" t="n">
        <v>65533</v>
      </c>
      <c r="AD12232" s="7" t="n">
        <v>2010</v>
      </c>
      <c r="AE12232" s="7" t="s">
        <v>13</v>
      </c>
      <c r="AF12232" s="7" t="n">
        <f t="normal" ca="1">32-LENB(INDIRECT(ADDRESS(12232,31)))</f>
        <v>0</v>
      </c>
      <c r="AG12232" s="7" t="n">
        <v>4</v>
      </c>
      <c r="AH12232" s="7" t="n">
        <v>65533</v>
      </c>
      <c r="AI12232" s="7" t="n">
        <v>2013</v>
      </c>
      <c r="AJ12232" s="7" t="s">
        <v>13</v>
      </c>
      <c r="AK12232" s="7" t="n">
        <f t="normal" ca="1">32-LENB(INDIRECT(ADDRESS(12232,36)))</f>
        <v>0</v>
      </c>
      <c r="AL12232" s="7" t="n">
        <v>4</v>
      </c>
      <c r="AM12232" s="7" t="n">
        <v>65533</v>
      </c>
      <c r="AN12232" s="7" t="n">
        <v>2010</v>
      </c>
      <c r="AO12232" s="7" t="s">
        <v>13</v>
      </c>
      <c r="AP12232" s="7" t="n">
        <f t="normal" ca="1">32-LENB(INDIRECT(ADDRESS(12232,41)))</f>
        <v>0</v>
      </c>
      <c r="AQ12232" s="7" t="n">
        <v>4</v>
      </c>
      <c r="AR12232" s="7" t="n">
        <v>65533</v>
      </c>
      <c r="AS12232" s="7" t="n">
        <v>2010</v>
      </c>
      <c r="AT12232" s="7" t="s">
        <v>13</v>
      </c>
      <c r="AU12232" s="7" t="n">
        <f t="normal" ca="1">32-LENB(INDIRECT(ADDRESS(12232,46)))</f>
        <v>0</v>
      </c>
      <c r="AV12232" s="7" t="n">
        <v>4</v>
      </c>
      <c r="AW12232" s="7" t="n">
        <v>65533</v>
      </c>
      <c r="AX12232" s="7" t="n">
        <v>2013</v>
      </c>
      <c r="AY12232" s="7" t="s">
        <v>13</v>
      </c>
      <c r="AZ12232" s="7" t="n">
        <f t="normal" ca="1">32-LENB(INDIRECT(ADDRESS(12232,51)))</f>
        <v>0</v>
      </c>
      <c r="BA12232" s="7" t="n">
        <v>4</v>
      </c>
      <c r="BB12232" s="7" t="n">
        <v>65533</v>
      </c>
      <c r="BC12232" s="7" t="n">
        <v>2010</v>
      </c>
      <c r="BD12232" s="7" t="s">
        <v>13</v>
      </c>
      <c r="BE12232" s="7" t="n">
        <f t="normal" ca="1">32-LENB(INDIRECT(ADDRESS(12232,56)))</f>
        <v>0</v>
      </c>
      <c r="BF12232" s="7" t="n">
        <v>0</v>
      </c>
      <c r="BG12232" s="7" t="n">
        <v>65533</v>
      </c>
      <c r="BH12232" s="7" t="n">
        <v>0</v>
      </c>
      <c r="BI12232" s="7" t="s">
        <v>13</v>
      </c>
      <c r="BJ12232" s="7" t="n">
        <f t="normal" ca="1">32-LENB(INDIRECT(ADDRESS(12232,61)))</f>
        <v>0</v>
      </c>
    </row>
    <row r="12233" spans="1:607">
      <c r="A12233" t="s">
        <v>4</v>
      </c>
      <c r="B12233" s="4" t="s">
        <v>5</v>
      </c>
    </row>
    <row r="12234" spans="1:607">
      <c r="A12234" t="n">
        <v>110640</v>
      </c>
      <c r="B12234" s="5" t="n">
        <v>1</v>
      </c>
    </row>
    <row r="12235" spans="1:607" s="3" customFormat="1" customHeight="0">
      <c r="A12235" s="3" t="s">
        <v>2</v>
      </c>
      <c r="B12235" s="3" t="s">
        <v>792</v>
      </c>
    </row>
    <row r="12236" spans="1:607">
      <c r="A12236" t="s">
        <v>4</v>
      </c>
      <c r="B12236" s="4" t="s">
        <v>5</v>
      </c>
      <c r="C12236" s="4" t="s">
        <v>10</v>
      </c>
      <c r="D12236" s="4" t="s">
        <v>10</v>
      </c>
      <c r="E12236" s="4" t="s">
        <v>9</v>
      </c>
      <c r="F12236" s="4" t="s">
        <v>6</v>
      </c>
      <c r="G12236" s="4" t="s">
        <v>8</v>
      </c>
      <c r="H12236" s="4" t="s">
        <v>10</v>
      </c>
      <c r="I12236" s="4" t="s">
        <v>10</v>
      </c>
      <c r="J12236" s="4" t="s">
        <v>9</v>
      </c>
      <c r="K12236" s="4" t="s">
        <v>6</v>
      </c>
      <c r="L12236" s="4" t="s">
        <v>8</v>
      </c>
      <c r="M12236" s="4" t="s">
        <v>10</v>
      </c>
      <c r="N12236" s="4" t="s">
        <v>10</v>
      </c>
      <c r="O12236" s="4" t="s">
        <v>9</v>
      </c>
      <c r="P12236" s="4" t="s">
        <v>6</v>
      </c>
      <c r="Q12236" s="4" t="s">
        <v>8</v>
      </c>
    </row>
    <row r="12237" spans="1:607">
      <c r="A12237" t="n">
        <v>110656</v>
      </c>
      <c r="B12237" s="96" t="n">
        <v>257</v>
      </c>
      <c r="C12237" s="7" t="n">
        <v>9</v>
      </c>
      <c r="D12237" s="7" t="n">
        <v>65534</v>
      </c>
      <c r="E12237" s="7" t="n">
        <v>0</v>
      </c>
      <c r="F12237" s="7" t="s">
        <v>643</v>
      </c>
      <c r="G12237" s="7" t="n">
        <f t="normal" ca="1">32-LENB(INDIRECT(ADDRESS(12237,6)))</f>
        <v>0</v>
      </c>
      <c r="H12237" s="7" t="n">
        <v>4</v>
      </c>
      <c r="I12237" s="7" t="n">
        <v>65533</v>
      </c>
      <c r="J12237" s="7" t="n">
        <v>2008</v>
      </c>
      <c r="K12237" s="7" t="s">
        <v>13</v>
      </c>
      <c r="L12237" s="7" t="n">
        <f t="normal" ca="1">32-LENB(INDIRECT(ADDRESS(12237,11)))</f>
        <v>0</v>
      </c>
      <c r="M12237" s="7" t="n">
        <v>0</v>
      </c>
      <c r="N12237" s="7" t="n">
        <v>65533</v>
      </c>
      <c r="O12237" s="7" t="n">
        <v>0</v>
      </c>
      <c r="P12237" s="7" t="s">
        <v>13</v>
      </c>
      <c r="Q12237" s="7" t="n">
        <f t="normal" ca="1">32-LENB(INDIRECT(ADDRESS(12237,16)))</f>
        <v>0</v>
      </c>
    </row>
    <row r="12238" spans="1:607">
      <c r="A12238" t="s">
        <v>4</v>
      </c>
      <c r="B12238" s="4" t="s">
        <v>5</v>
      </c>
    </row>
    <row r="12239" spans="1:607">
      <c r="A12239" t="n">
        <v>110776</v>
      </c>
      <c r="B12239" s="5" t="n">
        <v>1</v>
      </c>
    </row>
    <row r="12240" spans="1:607" s="3" customFormat="1" customHeight="0">
      <c r="A12240" s="3" t="s">
        <v>2</v>
      </c>
      <c r="B12240" s="3" t="s">
        <v>793</v>
      </c>
    </row>
    <row r="12241" spans="1:62">
      <c r="A12241" t="s">
        <v>4</v>
      </c>
      <c r="B12241" s="4" t="s">
        <v>5</v>
      </c>
      <c r="C12241" s="4" t="s">
        <v>10</v>
      </c>
      <c r="D12241" s="4" t="s">
        <v>10</v>
      </c>
      <c r="E12241" s="4" t="s">
        <v>9</v>
      </c>
      <c r="F12241" s="4" t="s">
        <v>6</v>
      </c>
      <c r="G12241" s="4" t="s">
        <v>8</v>
      </c>
      <c r="H12241" s="4" t="s">
        <v>10</v>
      </c>
      <c r="I12241" s="4" t="s">
        <v>10</v>
      </c>
      <c r="J12241" s="4" t="s">
        <v>9</v>
      </c>
      <c r="K12241" s="4" t="s">
        <v>6</v>
      </c>
      <c r="L12241" s="4" t="s">
        <v>8</v>
      </c>
      <c r="M12241" s="4" t="s">
        <v>10</v>
      </c>
      <c r="N12241" s="4" t="s">
        <v>10</v>
      </c>
      <c r="O12241" s="4" t="s">
        <v>9</v>
      </c>
      <c r="P12241" s="4" t="s">
        <v>6</v>
      </c>
      <c r="Q12241" s="4" t="s">
        <v>8</v>
      </c>
    </row>
    <row r="12242" spans="1:62">
      <c r="A12242" t="n">
        <v>110784</v>
      </c>
      <c r="B12242" s="96" t="n">
        <v>257</v>
      </c>
      <c r="C12242" s="7" t="n">
        <v>9</v>
      </c>
      <c r="D12242" s="7" t="n">
        <v>65534</v>
      </c>
      <c r="E12242" s="7" t="n">
        <v>0</v>
      </c>
      <c r="F12242" s="7" t="s">
        <v>643</v>
      </c>
      <c r="G12242" s="7" t="n">
        <f t="normal" ca="1">32-LENB(INDIRECT(ADDRESS(12242,6)))</f>
        <v>0</v>
      </c>
      <c r="H12242" s="7" t="n">
        <v>4</v>
      </c>
      <c r="I12242" s="7" t="n">
        <v>65533</v>
      </c>
      <c r="J12242" s="7" t="n">
        <v>2008</v>
      </c>
      <c r="K12242" s="7" t="s">
        <v>13</v>
      </c>
      <c r="L12242" s="7" t="n">
        <f t="normal" ca="1">32-LENB(INDIRECT(ADDRESS(12242,11)))</f>
        <v>0</v>
      </c>
      <c r="M12242" s="7" t="n">
        <v>0</v>
      </c>
      <c r="N12242" s="7" t="n">
        <v>65533</v>
      </c>
      <c r="O12242" s="7" t="n">
        <v>0</v>
      </c>
      <c r="P12242" s="7" t="s">
        <v>13</v>
      </c>
      <c r="Q12242" s="7" t="n">
        <f t="normal" ca="1">32-LENB(INDIRECT(ADDRESS(12242,16)))</f>
        <v>0</v>
      </c>
    </row>
    <row r="12243" spans="1:62">
      <c r="A12243" t="s">
        <v>4</v>
      </c>
      <c r="B12243" s="4" t="s">
        <v>5</v>
      </c>
    </row>
    <row r="12244" spans="1:62">
      <c r="A12244" t="n">
        <v>110904</v>
      </c>
      <c r="B12244" s="5" t="n">
        <v>1</v>
      </c>
    </row>
    <row r="12245" spans="1:62" s="3" customFormat="1" customHeight="0">
      <c r="A12245" s="3" t="s">
        <v>2</v>
      </c>
      <c r="B12245" s="3" t="s">
        <v>794</v>
      </c>
    </row>
    <row r="12246" spans="1:62">
      <c r="A12246" t="s">
        <v>4</v>
      </c>
      <c r="B12246" s="4" t="s">
        <v>5</v>
      </c>
      <c r="C12246" s="4" t="s">
        <v>10</v>
      </c>
      <c r="D12246" s="4" t="s">
        <v>10</v>
      </c>
      <c r="E12246" s="4" t="s">
        <v>9</v>
      </c>
      <c r="F12246" s="4" t="s">
        <v>6</v>
      </c>
      <c r="G12246" s="4" t="s">
        <v>8</v>
      </c>
      <c r="H12246" s="4" t="s">
        <v>10</v>
      </c>
      <c r="I12246" s="4" t="s">
        <v>10</v>
      </c>
      <c r="J12246" s="4" t="s">
        <v>9</v>
      </c>
      <c r="K12246" s="4" t="s">
        <v>6</v>
      </c>
      <c r="L12246" s="4" t="s">
        <v>8</v>
      </c>
      <c r="M12246" s="4" t="s">
        <v>10</v>
      </c>
      <c r="N12246" s="4" t="s">
        <v>10</v>
      </c>
      <c r="O12246" s="4" t="s">
        <v>9</v>
      </c>
      <c r="P12246" s="4" t="s">
        <v>6</v>
      </c>
      <c r="Q12246" s="4" t="s">
        <v>8</v>
      </c>
    </row>
    <row r="12247" spans="1:62">
      <c r="A12247" t="n">
        <v>110912</v>
      </c>
      <c r="B12247" s="96" t="n">
        <v>257</v>
      </c>
      <c r="C12247" s="7" t="n">
        <v>9</v>
      </c>
      <c r="D12247" s="7" t="n">
        <v>65534</v>
      </c>
      <c r="E12247" s="7" t="n">
        <v>0</v>
      </c>
      <c r="F12247" s="7" t="s">
        <v>643</v>
      </c>
      <c r="G12247" s="7" t="n">
        <f t="normal" ca="1">32-LENB(INDIRECT(ADDRESS(12247,6)))</f>
        <v>0</v>
      </c>
      <c r="H12247" s="7" t="n">
        <v>4</v>
      </c>
      <c r="I12247" s="7" t="n">
        <v>65533</v>
      </c>
      <c r="J12247" s="7" t="n">
        <v>2008</v>
      </c>
      <c r="K12247" s="7" t="s">
        <v>13</v>
      </c>
      <c r="L12247" s="7" t="n">
        <f t="normal" ca="1">32-LENB(INDIRECT(ADDRESS(12247,11)))</f>
        <v>0</v>
      </c>
      <c r="M12247" s="7" t="n">
        <v>0</v>
      </c>
      <c r="N12247" s="7" t="n">
        <v>65533</v>
      </c>
      <c r="O12247" s="7" t="n">
        <v>0</v>
      </c>
      <c r="P12247" s="7" t="s">
        <v>13</v>
      </c>
      <c r="Q12247" s="7" t="n">
        <f t="normal" ca="1">32-LENB(INDIRECT(ADDRESS(12247,16)))</f>
        <v>0</v>
      </c>
    </row>
    <row r="12248" spans="1:62">
      <c r="A12248" t="s">
        <v>4</v>
      </c>
      <c r="B12248" s="4" t="s">
        <v>5</v>
      </c>
    </row>
    <row r="12249" spans="1:62">
      <c r="A12249" t="n">
        <v>111032</v>
      </c>
      <c r="B12249" s="5" t="n">
        <v>1</v>
      </c>
    </row>
    <row r="12250" spans="1:62" s="3" customFormat="1" customHeight="0">
      <c r="A12250" s="3" t="s">
        <v>2</v>
      </c>
      <c r="B12250" s="3" t="s">
        <v>795</v>
      </c>
    </row>
    <row r="12251" spans="1:62">
      <c r="A12251" t="s">
        <v>4</v>
      </c>
      <c r="B12251" s="4" t="s">
        <v>5</v>
      </c>
      <c r="C12251" s="4" t="s">
        <v>10</v>
      </c>
      <c r="D12251" s="4" t="s">
        <v>10</v>
      </c>
      <c r="E12251" s="4" t="s">
        <v>9</v>
      </c>
      <c r="F12251" s="4" t="s">
        <v>6</v>
      </c>
      <c r="G12251" s="4" t="s">
        <v>8</v>
      </c>
      <c r="H12251" s="4" t="s">
        <v>10</v>
      </c>
      <c r="I12251" s="4" t="s">
        <v>10</v>
      </c>
      <c r="J12251" s="4" t="s">
        <v>9</v>
      </c>
      <c r="K12251" s="4" t="s">
        <v>6</v>
      </c>
      <c r="L12251" s="4" t="s">
        <v>8</v>
      </c>
      <c r="M12251" s="4" t="s">
        <v>10</v>
      </c>
      <c r="N12251" s="4" t="s">
        <v>10</v>
      </c>
      <c r="O12251" s="4" t="s">
        <v>9</v>
      </c>
      <c r="P12251" s="4" t="s">
        <v>6</v>
      </c>
      <c r="Q12251" s="4" t="s">
        <v>8</v>
      </c>
    </row>
    <row r="12252" spans="1:62">
      <c r="A12252" t="n">
        <v>111040</v>
      </c>
      <c r="B12252" s="96" t="n">
        <v>257</v>
      </c>
      <c r="C12252" s="7" t="n">
        <v>9</v>
      </c>
      <c r="D12252" s="7" t="n">
        <v>65534</v>
      </c>
      <c r="E12252" s="7" t="n">
        <v>0</v>
      </c>
      <c r="F12252" s="7" t="s">
        <v>643</v>
      </c>
      <c r="G12252" s="7" t="n">
        <f t="normal" ca="1">32-LENB(INDIRECT(ADDRESS(12252,6)))</f>
        <v>0</v>
      </c>
      <c r="H12252" s="7" t="n">
        <v>4</v>
      </c>
      <c r="I12252" s="7" t="n">
        <v>65533</v>
      </c>
      <c r="J12252" s="7" t="n">
        <v>2008</v>
      </c>
      <c r="K12252" s="7" t="s">
        <v>13</v>
      </c>
      <c r="L12252" s="7" t="n">
        <f t="normal" ca="1">32-LENB(INDIRECT(ADDRESS(12252,11)))</f>
        <v>0</v>
      </c>
      <c r="M12252" s="7" t="n">
        <v>0</v>
      </c>
      <c r="N12252" s="7" t="n">
        <v>65533</v>
      </c>
      <c r="O12252" s="7" t="n">
        <v>0</v>
      </c>
      <c r="P12252" s="7" t="s">
        <v>13</v>
      </c>
      <c r="Q12252" s="7" t="n">
        <f t="normal" ca="1">32-LENB(INDIRECT(ADDRESS(12252,16)))</f>
        <v>0</v>
      </c>
    </row>
    <row r="12253" spans="1:62">
      <c r="A12253" t="s">
        <v>4</v>
      </c>
      <c r="B12253" s="4" t="s">
        <v>5</v>
      </c>
    </row>
    <row r="12254" spans="1:62">
      <c r="A12254" t="n">
        <v>111160</v>
      </c>
      <c r="B12254" s="5" t="n">
        <v>1</v>
      </c>
    </row>
    <row r="12255" spans="1:62" s="3" customFormat="1" customHeight="0">
      <c r="A12255" s="3" t="s">
        <v>2</v>
      </c>
      <c r="B12255" s="3" t="s">
        <v>796</v>
      </c>
    </row>
    <row r="12256" spans="1:62">
      <c r="A12256" t="s">
        <v>4</v>
      </c>
      <c r="B12256" s="4" t="s">
        <v>5</v>
      </c>
      <c r="C12256" s="4" t="s">
        <v>10</v>
      </c>
      <c r="D12256" s="4" t="s">
        <v>10</v>
      </c>
      <c r="E12256" s="4" t="s">
        <v>9</v>
      </c>
      <c r="F12256" s="4" t="s">
        <v>6</v>
      </c>
      <c r="G12256" s="4" t="s">
        <v>8</v>
      </c>
      <c r="H12256" s="4" t="s">
        <v>10</v>
      </c>
      <c r="I12256" s="4" t="s">
        <v>10</v>
      </c>
      <c r="J12256" s="4" t="s">
        <v>9</v>
      </c>
      <c r="K12256" s="4" t="s">
        <v>6</v>
      </c>
      <c r="L12256" s="4" t="s">
        <v>8</v>
      </c>
      <c r="M12256" s="4" t="s">
        <v>10</v>
      </c>
      <c r="N12256" s="4" t="s">
        <v>10</v>
      </c>
      <c r="O12256" s="4" t="s">
        <v>9</v>
      </c>
      <c r="P12256" s="4" t="s">
        <v>6</v>
      </c>
      <c r="Q12256" s="4" t="s">
        <v>8</v>
      </c>
    </row>
    <row r="12257" spans="1:17">
      <c r="A12257" t="n">
        <v>111168</v>
      </c>
      <c r="B12257" s="96" t="n">
        <v>257</v>
      </c>
      <c r="C12257" s="7" t="n">
        <v>9</v>
      </c>
      <c r="D12257" s="7" t="n">
        <v>65534</v>
      </c>
      <c r="E12257" s="7" t="n">
        <v>0</v>
      </c>
      <c r="F12257" s="7" t="s">
        <v>643</v>
      </c>
      <c r="G12257" s="7" t="n">
        <f t="normal" ca="1">32-LENB(INDIRECT(ADDRESS(12257,6)))</f>
        <v>0</v>
      </c>
      <c r="H12257" s="7" t="n">
        <v>4</v>
      </c>
      <c r="I12257" s="7" t="n">
        <v>65533</v>
      </c>
      <c r="J12257" s="7" t="n">
        <v>2008</v>
      </c>
      <c r="K12257" s="7" t="s">
        <v>13</v>
      </c>
      <c r="L12257" s="7" t="n">
        <f t="normal" ca="1">32-LENB(INDIRECT(ADDRESS(12257,11)))</f>
        <v>0</v>
      </c>
      <c r="M12257" s="7" t="n">
        <v>0</v>
      </c>
      <c r="N12257" s="7" t="n">
        <v>65533</v>
      </c>
      <c r="O12257" s="7" t="n">
        <v>0</v>
      </c>
      <c r="P12257" s="7" t="s">
        <v>13</v>
      </c>
      <c r="Q12257" s="7" t="n">
        <f t="normal" ca="1">32-LENB(INDIRECT(ADDRESS(12257,16)))</f>
        <v>0</v>
      </c>
    </row>
    <row r="12258" spans="1:17">
      <c r="A12258" t="s">
        <v>4</v>
      </c>
      <c r="B12258" s="4" t="s">
        <v>5</v>
      </c>
    </row>
    <row r="12259" spans="1:17">
      <c r="A12259" t="n">
        <v>111288</v>
      </c>
      <c r="B12259" s="5" t="n">
        <v>1</v>
      </c>
    </row>
    <row r="12260" spans="1:17" s="3" customFormat="1" customHeight="0">
      <c r="A12260" s="3" t="s">
        <v>2</v>
      </c>
      <c r="B12260" s="3" t="s">
        <v>797</v>
      </c>
    </row>
    <row r="12261" spans="1:17">
      <c r="A12261" t="s">
        <v>4</v>
      </c>
      <c r="B12261" s="4" t="s">
        <v>5</v>
      </c>
      <c r="C12261" s="4" t="s">
        <v>10</v>
      </c>
      <c r="D12261" s="4" t="s">
        <v>10</v>
      </c>
      <c r="E12261" s="4" t="s">
        <v>9</v>
      </c>
      <c r="F12261" s="4" t="s">
        <v>6</v>
      </c>
      <c r="G12261" s="4" t="s">
        <v>8</v>
      </c>
      <c r="H12261" s="4" t="s">
        <v>10</v>
      </c>
      <c r="I12261" s="4" t="s">
        <v>10</v>
      </c>
      <c r="J12261" s="4" t="s">
        <v>9</v>
      </c>
      <c r="K12261" s="4" t="s">
        <v>6</v>
      </c>
      <c r="L12261" s="4" t="s">
        <v>8</v>
      </c>
      <c r="M12261" s="4" t="s">
        <v>10</v>
      </c>
      <c r="N12261" s="4" t="s">
        <v>10</v>
      </c>
      <c r="O12261" s="4" t="s">
        <v>9</v>
      </c>
      <c r="P12261" s="4" t="s">
        <v>6</v>
      </c>
      <c r="Q12261" s="4" t="s">
        <v>8</v>
      </c>
      <c r="R12261" s="4" t="s">
        <v>10</v>
      </c>
      <c r="S12261" s="4" t="s">
        <v>10</v>
      </c>
      <c r="T12261" s="4" t="s">
        <v>9</v>
      </c>
      <c r="U12261" s="4" t="s">
        <v>6</v>
      </c>
      <c r="V12261" s="4" t="s">
        <v>8</v>
      </c>
      <c r="W12261" s="4" t="s">
        <v>10</v>
      </c>
      <c r="X12261" s="4" t="s">
        <v>10</v>
      </c>
      <c r="Y12261" s="4" t="s">
        <v>9</v>
      </c>
      <c r="Z12261" s="4" t="s">
        <v>6</v>
      </c>
      <c r="AA12261" s="4" t="s">
        <v>8</v>
      </c>
      <c r="AB12261" s="4" t="s">
        <v>10</v>
      </c>
      <c r="AC12261" s="4" t="s">
        <v>10</v>
      </c>
      <c r="AD12261" s="4" t="s">
        <v>9</v>
      </c>
      <c r="AE12261" s="4" t="s">
        <v>6</v>
      </c>
      <c r="AF12261" s="4" t="s">
        <v>8</v>
      </c>
    </row>
    <row r="12262" spans="1:17">
      <c r="A12262" t="n">
        <v>111296</v>
      </c>
      <c r="B12262" s="96" t="n">
        <v>257</v>
      </c>
      <c r="C12262" s="7" t="n">
        <v>4</v>
      </c>
      <c r="D12262" s="7" t="n">
        <v>65533</v>
      </c>
      <c r="E12262" s="7" t="n">
        <v>15110</v>
      </c>
      <c r="F12262" s="7" t="s">
        <v>13</v>
      </c>
      <c r="G12262" s="7" t="n">
        <f t="normal" ca="1">32-LENB(INDIRECT(ADDRESS(12262,6)))</f>
        <v>0</v>
      </c>
      <c r="H12262" s="7" t="n">
        <v>4</v>
      </c>
      <c r="I12262" s="7" t="n">
        <v>65533</v>
      </c>
      <c r="J12262" s="7" t="n">
        <v>2119</v>
      </c>
      <c r="K12262" s="7" t="s">
        <v>13</v>
      </c>
      <c r="L12262" s="7" t="n">
        <f t="normal" ca="1">32-LENB(INDIRECT(ADDRESS(12262,11)))</f>
        <v>0</v>
      </c>
      <c r="M12262" s="7" t="n">
        <v>4</v>
      </c>
      <c r="N12262" s="7" t="n">
        <v>65533</v>
      </c>
      <c r="O12262" s="7" t="n">
        <v>2119</v>
      </c>
      <c r="P12262" s="7" t="s">
        <v>13</v>
      </c>
      <c r="Q12262" s="7" t="n">
        <f t="normal" ca="1">32-LENB(INDIRECT(ADDRESS(12262,16)))</f>
        <v>0</v>
      </c>
      <c r="R12262" s="7" t="n">
        <v>4</v>
      </c>
      <c r="S12262" s="7" t="n">
        <v>65533</v>
      </c>
      <c r="T12262" s="7" t="n">
        <v>2119</v>
      </c>
      <c r="U12262" s="7" t="s">
        <v>13</v>
      </c>
      <c r="V12262" s="7" t="n">
        <f t="normal" ca="1">32-LENB(INDIRECT(ADDRESS(12262,21)))</f>
        <v>0</v>
      </c>
      <c r="W12262" s="7" t="n">
        <v>4</v>
      </c>
      <c r="X12262" s="7" t="n">
        <v>65533</v>
      </c>
      <c r="Y12262" s="7" t="n">
        <v>2119</v>
      </c>
      <c r="Z12262" s="7" t="s">
        <v>13</v>
      </c>
      <c r="AA12262" s="7" t="n">
        <f t="normal" ca="1">32-LENB(INDIRECT(ADDRESS(12262,26)))</f>
        <v>0</v>
      </c>
      <c r="AB12262" s="7" t="n">
        <v>0</v>
      </c>
      <c r="AC12262" s="7" t="n">
        <v>65533</v>
      </c>
      <c r="AD12262" s="7" t="n">
        <v>0</v>
      </c>
      <c r="AE12262" s="7" t="s">
        <v>13</v>
      </c>
      <c r="AF12262" s="7" t="n">
        <f t="normal" ca="1">32-LENB(INDIRECT(ADDRESS(12262,31)))</f>
        <v>0</v>
      </c>
    </row>
    <row r="12263" spans="1:17">
      <c r="A12263" t="s">
        <v>4</v>
      </c>
      <c r="B12263" s="4" t="s">
        <v>5</v>
      </c>
    </row>
    <row r="12264" spans="1:17">
      <c r="A12264" t="n">
        <v>111536</v>
      </c>
      <c r="B12264" s="5" t="n">
        <v>1</v>
      </c>
    </row>
    <row r="12265" spans="1:17" s="3" customFormat="1" customHeight="0">
      <c r="A12265" s="3" t="s">
        <v>2</v>
      </c>
      <c r="B12265" s="3" t="s">
        <v>798</v>
      </c>
    </row>
    <row r="12266" spans="1:17">
      <c r="A12266" t="s">
        <v>4</v>
      </c>
      <c r="B12266" s="4" t="s">
        <v>5</v>
      </c>
      <c r="C12266" s="4" t="s">
        <v>10</v>
      </c>
      <c r="D12266" s="4" t="s">
        <v>10</v>
      </c>
      <c r="E12266" s="4" t="s">
        <v>9</v>
      </c>
      <c r="F12266" s="4" t="s">
        <v>6</v>
      </c>
      <c r="G12266" s="4" t="s">
        <v>8</v>
      </c>
      <c r="H12266" s="4" t="s">
        <v>10</v>
      </c>
      <c r="I12266" s="4" t="s">
        <v>10</v>
      </c>
      <c r="J12266" s="4" t="s">
        <v>9</v>
      </c>
      <c r="K12266" s="4" t="s">
        <v>6</v>
      </c>
      <c r="L12266" s="4" t="s">
        <v>8</v>
      </c>
      <c r="M12266" s="4" t="s">
        <v>10</v>
      </c>
      <c r="N12266" s="4" t="s">
        <v>10</v>
      </c>
      <c r="O12266" s="4" t="s">
        <v>9</v>
      </c>
      <c r="P12266" s="4" t="s">
        <v>6</v>
      </c>
      <c r="Q12266" s="4" t="s">
        <v>8</v>
      </c>
    </row>
    <row r="12267" spans="1:17">
      <c r="A12267" t="n">
        <v>111552</v>
      </c>
      <c r="B12267" s="96" t="n">
        <v>257</v>
      </c>
      <c r="C12267" s="7" t="n">
        <v>3</v>
      </c>
      <c r="D12267" s="7" t="n">
        <v>65533</v>
      </c>
      <c r="E12267" s="7" t="n">
        <v>0</v>
      </c>
      <c r="F12267" s="7" t="s">
        <v>693</v>
      </c>
      <c r="G12267" s="7" t="n">
        <f t="normal" ca="1">32-LENB(INDIRECT(ADDRESS(12267,6)))</f>
        <v>0</v>
      </c>
      <c r="H12267" s="7" t="n">
        <v>4</v>
      </c>
      <c r="I12267" s="7" t="n">
        <v>65533</v>
      </c>
      <c r="J12267" s="7" t="n">
        <v>2243</v>
      </c>
      <c r="K12267" s="7" t="s">
        <v>13</v>
      </c>
      <c r="L12267" s="7" t="n">
        <f t="normal" ca="1">32-LENB(INDIRECT(ADDRESS(12267,11)))</f>
        <v>0</v>
      </c>
      <c r="M12267" s="7" t="n">
        <v>0</v>
      </c>
      <c r="N12267" s="7" t="n">
        <v>65533</v>
      </c>
      <c r="O12267" s="7" t="n">
        <v>0</v>
      </c>
      <c r="P12267" s="7" t="s">
        <v>13</v>
      </c>
      <c r="Q12267" s="7" t="n">
        <f t="normal" ca="1">32-LENB(INDIRECT(ADDRESS(12267,16)))</f>
        <v>0</v>
      </c>
    </row>
    <row r="12268" spans="1:17">
      <c r="A12268" t="s">
        <v>4</v>
      </c>
      <c r="B12268" s="4" t="s">
        <v>5</v>
      </c>
    </row>
    <row r="12269" spans="1:17">
      <c r="A12269" t="n">
        <v>111672</v>
      </c>
      <c r="B12269" s="5" t="n">
        <v>1</v>
      </c>
    </row>
    <row r="12270" spans="1:17" s="3" customFormat="1" customHeight="0">
      <c r="A12270" s="3" t="s">
        <v>2</v>
      </c>
      <c r="B12270" s="3" t="s">
        <v>799</v>
      </c>
    </row>
    <row r="12271" spans="1:17">
      <c r="A12271" t="s">
        <v>4</v>
      </c>
      <c r="B12271" s="4" t="s">
        <v>5</v>
      </c>
      <c r="C12271" s="4" t="s">
        <v>10</v>
      </c>
      <c r="D12271" s="4" t="s">
        <v>10</v>
      </c>
      <c r="E12271" s="4" t="s">
        <v>9</v>
      </c>
      <c r="F12271" s="4" t="s">
        <v>6</v>
      </c>
      <c r="G12271" s="4" t="s">
        <v>8</v>
      </c>
      <c r="H12271" s="4" t="s">
        <v>10</v>
      </c>
      <c r="I12271" s="4" t="s">
        <v>10</v>
      </c>
      <c r="J12271" s="4" t="s">
        <v>9</v>
      </c>
      <c r="K12271" s="4" t="s">
        <v>6</v>
      </c>
      <c r="L12271" s="4" t="s">
        <v>8</v>
      </c>
      <c r="M12271" s="4" t="s">
        <v>10</v>
      </c>
      <c r="N12271" s="4" t="s">
        <v>10</v>
      </c>
      <c r="O12271" s="4" t="s">
        <v>9</v>
      </c>
      <c r="P12271" s="4" t="s">
        <v>6</v>
      </c>
      <c r="Q12271" s="4" t="s">
        <v>8</v>
      </c>
      <c r="R12271" s="4" t="s">
        <v>10</v>
      </c>
      <c r="S12271" s="4" t="s">
        <v>10</v>
      </c>
      <c r="T12271" s="4" t="s">
        <v>9</v>
      </c>
      <c r="U12271" s="4" t="s">
        <v>6</v>
      </c>
      <c r="V12271" s="4" t="s">
        <v>8</v>
      </c>
      <c r="W12271" s="4" t="s">
        <v>10</v>
      </c>
      <c r="X12271" s="4" t="s">
        <v>10</v>
      </c>
      <c r="Y12271" s="4" t="s">
        <v>9</v>
      </c>
      <c r="Z12271" s="4" t="s">
        <v>6</v>
      </c>
      <c r="AA12271" s="4" t="s">
        <v>8</v>
      </c>
    </row>
    <row r="12272" spans="1:17">
      <c r="A12272" t="n">
        <v>111680</v>
      </c>
      <c r="B12272" s="96" t="n">
        <v>257</v>
      </c>
      <c r="C12272" s="7" t="n">
        <v>4</v>
      </c>
      <c r="D12272" s="7" t="n">
        <v>65533</v>
      </c>
      <c r="E12272" s="7" t="n">
        <v>12101</v>
      </c>
      <c r="F12272" s="7" t="s">
        <v>13</v>
      </c>
      <c r="G12272" s="7" t="n">
        <f t="normal" ca="1">32-LENB(INDIRECT(ADDRESS(12272,6)))</f>
        <v>0</v>
      </c>
      <c r="H12272" s="7" t="n">
        <v>4</v>
      </c>
      <c r="I12272" s="7" t="n">
        <v>65533</v>
      </c>
      <c r="J12272" s="7" t="n">
        <v>12010</v>
      </c>
      <c r="K12272" s="7" t="s">
        <v>13</v>
      </c>
      <c r="L12272" s="7" t="n">
        <f t="normal" ca="1">32-LENB(INDIRECT(ADDRESS(12272,11)))</f>
        <v>0</v>
      </c>
      <c r="M12272" s="7" t="n">
        <v>4</v>
      </c>
      <c r="N12272" s="7" t="n">
        <v>65533</v>
      </c>
      <c r="O12272" s="7" t="n">
        <v>12105</v>
      </c>
      <c r="P12272" s="7" t="s">
        <v>13</v>
      </c>
      <c r="Q12272" s="7" t="n">
        <f t="normal" ca="1">32-LENB(INDIRECT(ADDRESS(12272,16)))</f>
        <v>0</v>
      </c>
      <c r="R12272" s="7" t="n">
        <v>4</v>
      </c>
      <c r="S12272" s="7" t="n">
        <v>65533</v>
      </c>
      <c r="T12272" s="7" t="n">
        <v>12105</v>
      </c>
      <c r="U12272" s="7" t="s">
        <v>13</v>
      </c>
      <c r="V12272" s="7" t="n">
        <f t="normal" ca="1">32-LENB(INDIRECT(ADDRESS(12272,21)))</f>
        <v>0</v>
      </c>
      <c r="W12272" s="7" t="n">
        <v>0</v>
      </c>
      <c r="X12272" s="7" t="n">
        <v>65533</v>
      </c>
      <c r="Y12272" s="7" t="n">
        <v>0</v>
      </c>
      <c r="Z12272" s="7" t="s">
        <v>13</v>
      </c>
      <c r="AA12272" s="7" t="n">
        <f t="normal" ca="1">32-LENB(INDIRECT(ADDRESS(12272,26)))</f>
        <v>0</v>
      </c>
    </row>
    <row r="12273" spans="1:2">
      <c r="A12273" t="s">
        <v>4</v>
      </c>
      <c r="B12273" s="4" t="s">
        <v>5</v>
      </c>
    </row>
    <row r="12274" spans="1:2">
      <c r="A12274" t="n">
        <v>111880</v>
      </c>
      <c r="B1227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2025-09-06T21:47:50</dcterms:created>
  <dcterms:modified xsi:type="dcterms:W3CDTF">2025-09-06T21:47:50</dcterms:modified>
</cp:coreProperties>
</file>