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asha\Desktop\навчання\сатпр\2\Lab_2\"/>
    </mc:Choice>
  </mc:AlternateContent>
  <xr:revisionPtr revIDLastSave="0" documentId="13_ncr:1_{1EA07C53-6470-48D9-BB54-A4801092F3D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етап 1" sheetId="1" r:id="rId1"/>
    <sheet name="етап 2.1" sheetId="2" r:id="rId2"/>
    <sheet name="етап 2.2" sheetId="3" r:id="rId3"/>
    <sheet name="етап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D6" i="4"/>
  <c r="D5" i="4"/>
  <c r="D4" i="4"/>
  <c r="D3" i="4"/>
  <c r="C6" i="4"/>
  <c r="C5" i="4"/>
  <c r="C3" i="4"/>
  <c r="C4" i="4"/>
  <c r="B6" i="4"/>
  <c r="B5" i="4"/>
  <c r="B4" i="4"/>
  <c r="E6" i="4"/>
  <c r="B3" i="4"/>
  <c r="F6" i="4" l="1"/>
  <c r="F3" i="4"/>
  <c r="F5" i="4"/>
  <c r="F4" i="4"/>
  <c r="E4" i="4"/>
  <c r="E5" i="4"/>
  <c r="E3" i="4"/>
  <c r="H8" i="3"/>
  <c r="N21" i="3"/>
  <c r="F21" i="3"/>
  <c r="M20" i="3"/>
  <c r="M21" i="3" s="1"/>
  <c r="L20" i="3"/>
  <c r="K20" i="3"/>
  <c r="O20" i="3" s="1"/>
  <c r="E20" i="3"/>
  <c r="E21" i="3" s="1"/>
  <c r="D20" i="3"/>
  <c r="C20" i="3"/>
  <c r="G20" i="3" s="1"/>
  <c r="O19" i="3"/>
  <c r="L19" i="3"/>
  <c r="L21" i="3" s="1"/>
  <c r="K19" i="3"/>
  <c r="D19" i="3"/>
  <c r="D21" i="3" s="1"/>
  <c r="C19" i="3"/>
  <c r="G19" i="3" s="1"/>
  <c r="O18" i="3"/>
  <c r="K18" i="3"/>
  <c r="K21" i="3" s="1"/>
  <c r="C18" i="3"/>
  <c r="O17" i="3"/>
  <c r="G17" i="3"/>
  <c r="N12" i="3"/>
  <c r="F12" i="3"/>
  <c r="D12" i="3"/>
  <c r="M11" i="3"/>
  <c r="M12" i="3" s="1"/>
  <c r="L11" i="3"/>
  <c r="K11" i="3"/>
  <c r="E11" i="3"/>
  <c r="E12" i="3" s="1"/>
  <c r="D11" i="3"/>
  <c r="C11" i="3"/>
  <c r="G11" i="3" s="1"/>
  <c r="L10" i="3"/>
  <c r="L12" i="3" s="1"/>
  <c r="K10" i="3"/>
  <c r="O10" i="3" s="1"/>
  <c r="D10" i="3"/>
  <c r="C10" i="3"/>
  <c r="G10" i="3" s="1"/>
  <c r="O9" i="3"/>
  <c r="K9" i="3"/>
  <c r="G9" i="3"/>
  <c r="C9" i="3"/>
  <c r="O8" i="3"/>
  <c r="G8" i="3"/>
  <c r="P18" i="2"/>
  <c r="P19" i="2"/>
  <c r="P20" i="2"/>
  <c r="P17" i="2"/>
  <c r="H18" i="2"/>
  <c r="H19" i="2"/>
  <c r="H20" i="2"/>
  <c r="H17" i="2"/>
  <c r="P9" i="2"/>
  <c r="P10" i="2"/>
  <c r="P11" i="2"/>
  <c r="P8" i="2"/>
  <c r="N21" i="2"/>
  <c r="M20" i="2"/>
  <c r="M21" i="2" s="1"/>
  <c r="L20" i="2"/>
  <c r="K20" i="2"/>
  <c r="O20" i="2" s="1"/>
  <c r="L19" i="2"/>
  <c r="L21" i="2" s="1"/>
  <c r="K19" i="2"/>
  <c r="O19" i="2" s="1"/>
  <c r="K18" i="2"/>
  <c r="O18" i="2" s="1"/>
  <c r="O17" i="2"/>
  <c r="F21" i="2"/>
  <c r="G20" i="2"/>
  <c r="E20" i="2"/>
  <c r="E21" i="2" s="1"/>
  <c r="D20" i="2"/>
  <c r="C20" i="2"/>
  <c r="D19" i="2"/>
  <c r="C19" i="2"/>
  <c r="G19" i="2" s="1"/>
  <c r="C18" i="2"/>
  <c r="G18" i="2" s="1"/>
  <c r="G17" i="2"/>
  <c r="N12" i="2"/>
  <c r="M11" i="2"/>
  <c r="M12" i="2" s="1"/>
  <c r="L11" i="2"/>
  <c r="O11" i="2" s="1"/>
  <c r="K11" i="2"/>
  <c r="L10" i="2"/>
  <c r="K10" i="2"/>
  <c r="K9" i="2"/>
  <c r="O8" i="2"/>
  <c r="H12" i="2"/>
  <c r="H9" i="2"/>
  <c r="H10" i="2"/>
  <c r="H11" i="2"/>
  <c r="H8" i="2"/>
  <c r="G12" i="2"/>
  <c r="D12" i="2"/>
  <c r="E12" i="2"/>
  <c r="F12" i="2"/>
  <c r="G11" i="2"/>
  <c r="G8" i="2"/>
  <c r="E11" i="2"/>
  <c r="D11" i="2"/>
  <c r="D10" i="2"/>
  <c r="C11" i="2"/>
  <c r="C10" i="2"/>
  <c r="G10" i="2" s="1"/>
  <c r="C9" i="2"/>
  <c r="G9" i="2" s="1"/>
  <c r="H8" i="4" l="1"/>
  <c r="C21" i="3"/>
  <c r="G18" i="3"/>
  <c r="G21" i="3" s="1"/>
  <c r="O11" i="3"/>
  <c r="O12" i="3" s="1"/>
  <c r="P11" i="3" s="1"/>
  <c r="K12" i="3"/>
  <c r="G12" i="3"/>
  <c r="H9" i="3" s="1"/>
  <c r="C12" i="3"/>
  <c r="O21" i="3"/>
  <c r="P17" i="3" s="1"/>
  <c r="D21" i="2"/>
  <c r="O10" i="2"/>
  <c r="K12" i="2"/>
  <c r="O21" i="2"/>
  <c r="P21" i="2"/>
  <c r="K21" i="2"/>
  <c r="G21" i="2"/>
  <c r="C21" i="2"/>
  <c r="H21" i="2"/>
  <c r="O9" i="2"/>
  <c r="L12" i="2"/>
  <c r="C12" i="2"/>
  <c r="H20" i="3" l="1"/>
  <c r="H19" i="3"/>
  <c r="H17" i="3"/>
  <c r="H18" i="3"/>
  <c r="P9" i="3"/>
  <c r="P10" i="3"/>
  <c r="P8" i="3"/>
  <c r="H10" i="3"/>
  <c r="H11" i="3"/>
  <c r="P19" i="3"/>
  <c r="P20" i="3"/>
  <c r="P18" i="3"/>
  <c r="P21" i="3" s="1"/>
  <c r="P12" i="2"/>
  <c r="O12" i="2"/>
  <c r="H21" i="3" l="1"/>
  <c r="P12" i="3"/>
  <c r="H12" i="3"/>
  <c r="J16" i="1" l="1"/>
  <c r="J7" i="1"/>
  <c r="F19" i="1" l="1"/>
  <c r="H19" i="1"/>
  <c r="G19" i="1"/>
  <c r="G18" i="1"/>
  <c r="F18" i="1"/>
  <c r="F17" i="1"/>
  <c r="H10" i="1"/>
  <c r="H11" i="1" s="1"/>
  <c r="G9" i="1"/>
  <c r="G11" i="1" s="1"/>
  <c r="I11" i="1"/>
  <c r="F11" i="1"/>
  <c r="J8" i="1"/>
  <c r="J18" i="1" l="1"/>
  <c r="J10" i="1"/>
  <c r="J19" i="1"/>
  <c r="F20" i="1"/>
  <c r="G20" i="1"/>
  <c r="J9" i="1"/>
  <c r="I20" i="1"/>
  <c r="J17" i="1"/>
  <c r="J20" i="1" s="1"/>
  <c r="K17" i="1" s="1"/>
  <c r="H20" i="1"/>
  <c r="J11" i="1" l="1"/>
  <c r="K7" i="1" l="1"/>
  <c r="K8" i="1"/>
  <c r="G26" i="1" s="1"/>
  <c r="K10" i="1"/>
  <c r="I26" i="1" s="1"/>
  <c r="K9" i="1"/>
  <c r="K19" i="1"/>
  <c r="K18" i="1"/>
  <c r="K16" i="1"/>
  <c r="O15" i="1" s="1"/>
  <c r="H26" i="1" l="1"/>
  <c r="J26" i="1" s="1"/>
  <c r="O6" i="1"/>
  <c r="O7" i="1" s="1"/>
  <c r="O9" i="1" s="1"/>
  <c r="O16" i="1"/>
  <c r="O18" i="1" s="1"/>
  <c r="K11" i="1"/>
  <c r="K20" i="1"/>
</calcChain>
</file>

<file path=xl/sharedStrings.xml><?xml version="1.0" encoding="utf-8"?>
<sst xmlns="http://schemas.openxmlformats.org/spreadsheetml/2006/main" count="159" uniqueCount="37">
  <si>
    <t>K1</t>
  </si>
  <si>
    <t>K2</t>
  </si>
  <si>
    <t>K3</t>
  </si>
  <si>
    <t>K4</t>
  </si>
  <si>
    <t>ціна</t>
  </si>
  <si>
    <t xml:space="preserve">якість </t>
  </si>
  <si>
    <t>бренд</t>
  </si>
  <si>
    <t xml:space="preserve">час виготовлення </t>
  </si>
  <si>
    <t>A</t>
  </si>
  <si>
    <t>sum</t>
  </si>
  <si>
    <t>λ</t>
  </si>
  <si>
    <t>власне значення матриці</t>
  </si>
  <si>
    <t>ІС=(λ-n)/(n-1)</t>
  </si>
  <si>
    <t>індекс узгодженості</t>
  </si>
  <si>
    <t>CC</t>
  </si>
  <si>
    <t xml:space="preserve">середнє значення індексу узгодженості </t>
  </si>
  <si>
    <t>відношення узгодженості</t>
  </si>
  <si>
    <t>OC</t>
  </si>
  <si>
    <t>Wi</t>
  </si>
  <si>
    <t>Wнорм</t>
  </si>
  <si>
    <t>B</t>
  </si>
  <si>
    <t>C</t>
  </si>
  <si>
    <t>D</t>
  </si>
  <si>
    <t>SUM</t>
  </si>
  <si>
    <t>M0</t>
  </si>
  <si>
    <t>К1</t>
  </si>
  <si>
    <t>К2</t>
  </si>
  <si>
    <t>К3</t>
  </si>
  <si>
    <t>К4</t>
  </si>
  <si>
    <t>Глобальні пріорітети</t>
  </si>
  <si>
    <t>B1</t>
  </si>
  <si>
    <t>B2</t>
  </si>
  <si>
    <t>B3</t>
  </si>
  <si>
    <t xml:space="preserve">Найкраща альтернатива - альтернатива  з глобальним пріорітетом </t>
  </si>
  <si>
    <t>Матриця порівнянь (Експерт 1)</t>
  </si>
  <si>
    <t>Матриця порівнянь (Експерт 2)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</si>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</sst>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Inconsolata"/>
    </font>
    <font>
      <b/>
      <sz val="11"/>
      <color rgb="FF385623"/>
      <name val="Times New Roman"/>
      <family val="1"/>
      <charset val="204"/>
    </font>
    <font>
      <b/>
      <sz val="12"/>
      <color rgb="FF002060"/>
      <name val="Times New Roman"/>
      <family val="1"/>
      <charset val="204"/>
    </font>
    <font>
      <b/>
      <sz val="11"/>
      <color rgb="FF00206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/>
    <xf numFmtId="0" fontId="6" fillId="0" borderId="0" xfId="0" applyFont="1" applyAlignment="1">
      <alignment horizontal="center"/>
    </xf>
    <xf numFmtId="0" fontId="2" fillId="0" borderId="0" xfId="0" applyFont="1"/>
    <xf numFmtId="2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5" fillId="5" borderId="0" xfId="0" applyNumberFormat="1" applyFont="1" applyFill="1"/>
    <xf numFmtId="164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-1.38888888888889E-2"/>
                </c:manualLayout>
              </c:layout>
              <c:tx>
                <c:rich>
                  <a:bodyPr/>
                  <a:lstStyle/>
                  <a:p>
                    <a:fld id="{5ECE02CF-032C-46C6-8059-1275F3F1D286}" type="SERIESNAME">
                      <a:rPr lang="en-US"/>
                      <a:pPr/>
                      <a:t>[ІМ’Я РЯДУ]</a:t>
                    </a:fld>
                    <a:endParaRPr lang="uk-U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27A-4CCF-8689-9FE3FCDF2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альтернативи</c:v>
              </c:pt>
            </c:strLit>
          </c:cat>
          <c:val>
            <c:numRef>
              <c:f>'етап 3'!$F$3</c:f>
              <c:numCache>
                <c:formatCode>General</c:formatCode>
                <c:ptCount val="1"/>
                <c:pt idx="0">
                  <c:v>0.38053245063904623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A-4CCF-8689-9FE3FCDF2B36}"/>
            </c:ext>
          </c:extLst>
        </c:ser>
        <c:ser>
          <c:idx val="1"/>
          <c:order val="1"/>
          <c:tx>
            <c:v>B2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8286E-3"/>
                  <c:y val="-1.85185185185184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27A-4CCF-8689-9FE3FCDF2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альтернативи</c:v>
              </c:pt>
            </c:strLit>
          </c:cat>
          <c:val>
            <c:numRef>
              <c:f>'етап 3'!$F$4</c:f>
              <c:numCache>
                <c:formatCode>General</c:formatCode>
                <c:ptCount val="1"/>
                <c:pt idx="0">
                  <c:v>0.31527687208754251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7A-4CCF-8689-9FE3FCDF2B36}"/>
            </c:ext>
          </c:extLst>
        </c:ser>
        <c:ser>
          <c:idx val="2"/>
          <c:order val="2"/>
          <c:tx>
            <c:v>B3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4534E-3"/>
                  <c:y val="-9.2592592592592171E-3"/>
                </c:manualLayout>
              </c:layout>
              <c:tx>
                <c:rich>
                  <a:bodyPr/>
                  <a:lstStyle/>
                  <a:p>
                    <a:fld id="{B313E82B-6A22-466A-B6BF-4D0743A6B8F5}" type="SERIESNAME">
                      <a:rPr lang="en-US"/>
                      <a:pPr/>
                      <a:t>[ІМ’Я РЯДУ]</a:t>
                    </a:fld>
                    <a:endParaRPr lang="uk-U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27A-4CCF-8689-9FE3FCDF2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альтернативи</c:v>
              </c:pt>
            </c:strLit>
          </c:cat>
          <c:val>
            <c:numRef>
              <c:f>'етап 3'!$F$5</c:f>
              <c:numCache>
                <c:formatCode>General</c:formatCode>
                <c:ptCount val="1"/>
                <c:pt idx="0">
                  <c:v>0.22188909360344541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7A-4CCF-8689-9FE3FCDF2B36}"/>
            </c:ext>
          </c:extLst>
        </c:ser>
        <c:ser>
          <c:idx val="3"/>
          <c:order val="3"/>
          <c:tx>
            <c:v>B4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-1.8518518518518517E-2"/>
                </c:manualLayout>
              </c:layout>
              <c:tx>
                <c:rich>
                  <a:bodyPr/>
                  <a:lstStyle/>
                  <a:p>
                    <a:fld id="{5D749BA5-BEFA-457A-BBD2-A10E5DE4F191}" type="SERIESNAME">
                      <a:rPr lang="en-US"/>
                      <a:pPr/>
                      <a:t>[ІМ’Я РЯДУ]</a:t>
                    </a:fld>
                    <a:endParaRPr lang="uk-U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27A-4CCF-8689-9FE3FCDF2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альтернативи</c:v>
              </c:pt>
            </c:strLit>
          </c:cat>
          <c:val>
            <c:numRef>
              <c:f>'етап 3'!$F$6</c:f>
              <c:numCache>
                <c:formatCode>General</c:formatCode>
                <c:ptCount val="1"/>
                <c:pt idx="0">
                  <c:v>0.29705318910227391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7A-4CCF-8689-9FE3FCDF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8950831"/>
        <c:axId val="1426346623"/>
      </c:barChart>
      <c:catAx>
        <c:axId val="155895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26346623"/>
        <c:crosses val="autoZero"/>
        <c:auto val="1"/>
        <c:lblAlgn val="ctr"/>
        <c:lblOffset val="100"/>
        <c:noMultiLvlLbl val="0"/>
      </c:catAx>
      <c:valAx>
        <c:axId val="14263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589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1"/>
          <c:order val="0"/>
          <c:tx>
            <c:v>B1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'етап 3'!$B$1:$E$1</c:f>
              <c:strCache>
                <c:ptCount val="4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  <c:pt idx="3">
                  <c:v>К4</c:v>
                </c:pt>
              </c:strCache>
            </c:strRef>
          </c:cat>
          <c:val>
            <c:numRef>
              <c:f>'етап 3'!$B$3:$E$3</c:f>
              <c:numCache>
                <c:formatCode>General</c:formatCode>
                <c:ptCount val="4"/>
                <c:pt idx="0">
                  <c:v>0.45556472424680416</c:v>
                </c:pt>
                <c:pt idx="1">
                  <c:v>0.35156561142768628</c:v>
                </c:pt>
                <c:pt idx="2">
                  <c:v>0.29683527413052696</c:v>
                </c:pt>
                <c:pt idx="3">
                  <c:v>0.17229047400467334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3-40BD-BF01-13294F05B010}"/>
            </c:ext>
          </c:extLst>
        </c:ser>
        <c:ser>
          <c:idx val="2"/>
          <c:order val="1"/>
          <c:tx>
            <c:v>B2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'етап 3'!$B$1:$E$1</c:f>
              <c:strCache>
                <c:ptCount val="4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  <c:pt idx="3">
                  <c:v>К4</c:v>
                </c:pt>
              </c:strCache>
            </c:strRef>
          </c:cat>
          <c:val>
            <c:numRef>
              <c:f>'етап 3'!$B$4:$E$4</c:f>
              <c:numCache>
                <c:formatCode>General</c:formatCode>
                <c:ptCount val="4"/>
                <c:pt idx="0">
                  <c:v>0.25270954441730192</c:v>
                </c:pt>
                <c:pt idx="1">
                  <c:v>0.24666015185033024</c:v>
                </c:pt>
                <c:pt idx="2">
                  <c:v>0.65694987597989407</c:v>
                </c:pt>
                <c:pt idx="3">
                  <c:v>0.59683170927243823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3-40BD-BF01-13294F05B010}"/>
            </c:ext>
          </c:extLst>
        </c:ser>
        <c:ser>
          <c:idx val="3"/>
          <c:order val="2"/>
          <c:tx>
            <c:v>B3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'етап 3'!$B$1:$E$1</c:f>
              <c:strCache>
                <c:ptCount val="4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  <c:pt idx="3">
                  <c:v>К4</c:v>
                </c:pt>
              </c:strCache>
            </c:strRef>
          </c:cat>
          <c:val>
            <c:numRef>
              <c:f>'етап 3'!$B$5:$E$5</c:f>
              <c:numCache>
                <c:formatCode>General</c:formatCode>
                <c:ptCount val="4"/>
                <c:pt idx="0">
                  <c:v>0.19564252324243039</c:v>
                </c:pt>
                <c:pt idx="1">
                  <c:v>0.30603826423418651</c:v>
                </c:pt>
                <c:pt idx="2">
                  <c:v>0.19768869647389301</c:v>
                </c:pt>
                <c:pt idx="3">
                  <c:v>0.18441069043728978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3-40BD-BF01-13294F05B010}"/>
            </c:ext>
          </c:extLst>
        </c:ser>
        <c:ser>
          <c:idx val="0"/>
          <c:order val="3"/>
          <c:tx>
            <c:v>B4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'етап 3'!$B$1:$E$1</c:f>
              <c:strCache>
                <c:ptCount val="4"/>
                <c:pt idx="0">
                  <c:v>К1</c:v>
                </c:pt>
                <c:pt idx="1">
                  <c:v>К2</c:v>
                </c:pt>
                <c:pt idx="2">
                  <c:v>К3</c:v>
                </c:pt>
                <c:pt idx="3">
                  <c:v>К4</c:v>
                </c:pt>
              </c:strCache>
            </c:strRef>
          </c:cat>
          <c:val>
            <c:numRef>
              <c:f>'етап 3'!$B$6:$E$6</c:f>
              <c:numCache>
                <c:formatCode>General</c:formatCode>
                <c:ptCount val="4"/>
                <c:pt idx="0">
                  <c:v>0.37405197670864909</c:v>
                </c:pt>
                <c:pt idx="1">
                  <c:v>0.3152036062342139</c:v>
                </c:pt>
                <c:pt idx="2">
                  <c:v>0.1055712112319151</c:v>
                </c:pt>
                <c:pt idx="3">
                  <c:v>4.6467126285598639E-2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3-40BD-BF01-13294F05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59199"/>
        <c:axId val="487194783"/>
      </c:radarChart>
      <c:catAx>
        <c:axId val="44075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7194783"/>
        <c:crosses val="autoZero"/>
        <c:auto val="1"/>
        <c:lblAlgn val="ctr"/>
        <c:lblOffset val="100"/>
        <c:noMultiLvlLbl val="0"/>
      </c:catAx>
      <c:valAx>
        <c:axId val="4871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075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9</xdr:row>
      <xdr:rowOff>80010</xdr:rowOff>
    </xdr:from>
    <xdr:to>
      <xdr:col>7</xdr:col>
      <xdr:colOff>495300</xdr:colOff>
      <xdr:row>24</xdr:row>
      <xdr:rowOff>80010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9484AC1-F6E0-FAE2-56F7-5CFC0502D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566057</xdr:colOff>
      <xdr:row>8</xdr:row>
      <xdr:rowOff>116476</xdr:rowOff>
    </xdr:from>
    <xdr:to>
      <xdr:col>18</xdr:col>
      <xdr:colOff>544285</xdr:colOff>
      <xdr:row>26</xdr:row>
      <xdr:rowOff>21770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E49BC12-AA89-D9E3-3F31-2053F0689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1"/>
  <sheetViews>
    <sheetView topLeftCell="A4" workbookViewId="0">
      <selection activeCell="F26" sqref="F26"/>
    </sheetView>
  </sheetViews>
  <sheetFormatPr defaultRowHeight="14.4" x14ac:dyDescent="0.3"/>
  <cols>
    <col min="3" max="3" width="16.5546875" customWidth="1"/>
    <col min="6" max="6" width="13.109375" bestFit="1" customWidth="1"/>
    <col min="7" max="9" width="9" bestFit="1" customWidth="1"/>
    <col min="14" max="14" width="13.33203125" customWidth="1"/>
    <col min="15" max="15" width="14.5546875" customWidth="1"/>
  </cols>
  <sheetData>
    <row r="2" spans="2:16" x14ac:dyDescent="0.3">
      <c r="B2" s="1" t="s">
        <v>0</v>
      </c>
      <c r="C2" s="1" t="s">
        <v>4</v>
      </c>
    </row>
    <row r="3" spans="2:16" x14ac:dyDescent="0.3">
      <c r="B3" s="1" t="s">
        <v>1</v>
      </c>
      <c r="C3" s="1" t="s">
        <v>5</v>
      </c>
    </row>
    <row r="4" spans="2:16" x14ac:dyDescent="0.3">
      <c r="B4" s="1" t="s">
        <v>2</v>
      </c>
      <c r="C4" s="1" t="s">
        <v>6</v>
      </c>
    </row>
    <row r="5" spans="2:16" x14ac:dyDescent="0.3">
      <c r="B5" s="1" t="s">
        <v>3</v>
      </c>
      <c r="C5" s="1" t="s">
        <v>7</v>
      </c>
      <c r="F5" s="21" t="s">
        <v>34</v>
      </c>
      <c r="G5" s="22"/>
      <c r="H5" s="22"/>
    </row>
    <row r="6" spans="2:16" x14ac:dyDescent="0.3">
      <c r="E6" s="1"/>
      <c r="F6" s="1" t="s">
        <v>0</v>
      </c>
      <c r="G6" s="1" t="s">
        <v>1</v>
      </c>
      <c r="H6" s="1" t="s">
        <v>2</v>
      </c>
      <c r="I6" s="1" t="s">
        <v>3</v>
      </c>
      <c r="J6" s="4" t="s">
        <v>18</v>
      </c>
      <c r="K6" s="6" t="s">
        <v>19</v>
      </c>
      <c r="N6" s="1" t="s">
        <v>10</v>
      </c>
      <c r="O6" s="8">
        <f>F11*K7+G11*K8+H11*K9+I11*K10</f>
        <v>4.5014821885991969</v>
      </c>
      <c r="P6" t="s">
        <v>11</v>
      </c>
    </row>
    <row r="7" spans="2:16" x14ac:dyDescent="0.3">
      <c r="E7" s="1" t="s">
        <v>0</v>
      </c>
      <c r="F7" s="2">
        <v>1</v>
      </c>
      <c r="G7" s="2">
        <v>2</v>
      </c>
      <c r="H7" s="2">
        <v>3</v>
      </c>
      <c r="I7" s="2">
        <v>4</v>
      </c>
      <c r="J7" s="5">
        <f>GEOMEAN(F7:I7)</f>
        <v>2.2133638394006434</v>
      </c>
      <c r="K7" s="11">
        <f>J7/$J$11</f>
        <v>0.41875101067637344</v>
      </c>
      <c r="N7" s="1" t="s">
        <v>12</v>
      </c>
      <c r="O7" s="8">
        <f>(O6-4)/3</f>
        <v>0.16716072953306563</v>
      </c>
      <c r="P7" t="s">
        <v>13</v>
      </c>
    </row>
    <row r="8" spans="2:16" x14ac:dyDescent="0.3">
      <c r="E8" s="1" t="s">
        <v>1</v>
      </c>
      <c r="F8" s="2">
        <v>0.5</v>
      </c>
      <c r="G8" s="2">
        <v>1</v>
      </c>
      <c r="H8" s="2">
        <v>5</v>
      </c>
      <c r="I8" s="2">
        <v>6</v>
      </c>
      <c r="J8" s="5">
        <f t="shared" ref="J8:J10" si="0">GEOMEAN(F8:I8)</f>
        <v>1.9679896712654303</v>
      </c>
      <c r="K8" s="11">
        <f t="shared" ref="K8:K9" si="1">J8/$J$11</f>
        <v>0.37232815010939196</v>
      </c>
      <c r="N8" s="1" t="s">
        <v>14</v>
      </c>
      <c r="O8" s="1">
        <v>0.9</v>
      </c>
      <c r="P8" t="s">
        <v>15</v>
      </c>
    </row>
    <row r="9" spans="2:16" x14ac:dyDescent="0.3">
      <c r="E9" s="1" t="s">
        <v>2</v>
      </c>
      <c r="F9" s="2">
        <v>0.33333333333333331</v>
      </c>
      <c r="G9" s="2">
        <f>1/H8</f>
        <v>0.2</v>
      </c>
      <c r="H9" s="2">
        <v>1</v>
      </c>
      <c r="I9" s="2">
        <v>7</v>
      </c>
      <c r="J9" s="5">
        <f t="shared" si="0"/>
        <v>0.82651681837938018</v>
      </c>
      <c r="K9" s="11">
        <f t="shared" si="1"/>
        <v>0.15637047415173627</v>
      </c>
      <c r="N9" s="1" t="s">
        <v>17</v>
      </c>
      <c r="O9" s="1">
        <f>O7/O8</f>
        <v>0.18573414392562848</v>
      </c>
      <c r="P9" t="s">
        <v>16</v>
      </c>
    </row>
    <row r="10" spans="2:16" x14ac:dyDescent="0.3">
      <c r="E10" s="1" t="s">
        <v>3</v>
      </c>
      <c r="F10" s="2">
        <v>0.25</v>
      </c>
      <c r="G10" s="2">
        <v>0.16666666666666666</v>
      </c>
      <c r="H10" s="2">
        <f>1/I9</f>
        <v>0.14285714285714285</v>
      </c>
      <c r="I10" s="2">
        <v>1</v>
      </c>
      <c r="J10" s="5">
        <f t="shared" si="0"/>
        <v>0.27776190340117912</v>
      </c>
      <c r="K10" s="11">
        <f>J10/$J$11</f>
        <v>5.2550365062498439E-2</v>
      </c>
    </row>
    <row r="11" spans="2:16" x14ac:dyDescent="0.3">
      <c r="E11" s="3" t="s">
        <v>9</v>
      </c>
      <c r="F11" s="7">
        <f>SUM(F7:F10)</f>
        <v>2.083333333333333</v>
      </c>
      <c r="G11" s="7">
        <f t="shared" ref="G11:K11" si="2">SUM(G7:G10)</f>
        <v>3.3666666666666667</v>
      </c>
      <c r="H11" s="7">
        <f t="shared" si="2"/>
        <v>9.1428571428571423</v>
      </c>
      <c r="I11" s="7">
        <f t="shared" si="2"/>
        <v>18</v>
      </c>
      <c r="J11" s="7">
        <f t="shared" si="2"/>
        <v>5.2856322324466323</v>
      </c>
      <c r="K11" s="7">
        <f t="shared" si="2"/>
        <v>1</v>
      </c>
    </row>
    <row r="14" spans="2:16" x14ac:dyDescent="0.3">
      <c r="F14" s="21" t="s">
        <v>35</v>
      </c>
      <c r="G14" s="22"/>
      <c r="H14" s="22"/>
    </row>
    <row r="15" spans="2:16" x14ac:dyDescent="0.3">
      <c r="E15" s="1"/>
      <c r="F15" s="1" t="s">
        <v>0</v>
      </c>
      <c r="G15" s="1" t="s">
        <v>1</v>
      </c>
      <c r="H15" s="1" t="s">
        <v>2</v>
      </c>
      <c r="I15" s="1" t="s">
        <v>3</v>
      </c>
      <c r="J15" s="4" t="s">
        <v>18</v>
      </c>
      <c r="K15" s="6" t="s">
        <v>19</v>
      </c>
      <c r="N15" s="1" t="s">
        <v>10</v>
      </c>
      <c r="O15" s="8">
        <f>F20*K16+G20*K17+H20*K18+I20*K19</f>
        <v>4.1529707871724524</v>
      </c>
      <c r="P15" t="s">
        <v>11</v>
      </c>
    </row>
    <row r="16" spans="2:16" x14ac:dyDescent="0.3">
      <c r="E16" s="1" t="s">
        <v>0</v>
      </c>
      <c r="F16" s="2">
        <v>1</v>
      </c>
      <c r="G16" s="2">
        <v>4</v>
      </c>
      <c r="H16" s="2">
        <v>7</v>
      </c>
      <c r="I16" s="2">
        <v>8</v>
      </c>
      <c r="J16" s="5">
        <f>GEOMEAN(F16:I16)</f>
        <v>3.8686728405353383</v>
      </c>
      <c r="K16" s="11">
        <f>J16/$J$20</f>
        <v>0.62866436607325615</v>
      </c>
      <c r="N16" s="1" t="s">
        <v>12</v>
      </c>
      <c r="O16" s="8">
        <f>(O15-4)/3</f>
        <v>5.0990262390817463E-2</v>
      </c>
      <c r="P16" t="s">
        <v>13</v>
      </c>
    </row>
    <row r="17" spans="5:16" x14ac:dyDescent="0.3">
      <c r="E17" s="1" t="s">
        <v>1</v>
      </c>
      <c r="F17" s="2">
        <f>1/G16</f>
        <v>0.25</v>
      </c>
      <c r="G17" s="2">
        <v>1</v>
      </c>
      <c r="H17" s="2">
        <v>2</v>
      </c>
      <c r="I17" s="2">
        <v>6</v>
      </c>
      <c r="J17" s="5">
        <f t="shared" ref="J17:J19" si="3">GEOMEAN(F17:I17)</f>
        <v>1.3160740129524926</v>
      </c>
      <c r="K17" s="11">
        <f>J17/$J$20</f>
        <v>0.21386373807297068</v>
      </c>
      <c r="N17" s="1" t="s">
        <v>14</v>
      </c>
      <c r="O17" s="1">
        <v>0.9</v>
      </c>
      <c r="P17" t="s">
        <v>15</v>
      </c>
    </row>
    <row r="18" spans="5:16" x14ac:dyDescent="0.3">
      <c r="E18" s="1" t="s">
        <v>2</v>
      </c>
      <c r="F18" s="2">
        <f>1/H16</f>
        <v>0.14285714285714285</v>
      </c>
      <c r="G18" s="2">
        <f>1/H17</f>
        <v>0.5</v>
      </c>
      <c r="H18" s="2">
        <v>1</v>
      </c>
      <c r="I18" s="2">
        <v>3</v>
      </c>
      <c r="J18" s="5">
        <f t="shared" si="3"/>
        <v>0.68037493331712018</v>
      </c>
      <c r="K18" s="11">
        <f>J18/$J$20</f>
        <v>0.11056181118865387</v>
      </c>
      <c r="N18" s="1" t="s">
        <v>17</v>
      </c>
      <c r="O18" s="1">
        <f>O16/O17</f>
        <v>5.6655847100908291E-2</v>
      </c>
      <c r="P18" t="s">
        <v>16</v>
      </c>
    </row>
    <row r="19" spans="5:16" x14ac:dyDescent="0.3">
      <c r="E19" s="1" t="s">
        <v>3</v>
      </c>
      <c r="F19" s="2">
        <f>1/I16</f>
        <v>0.125</v>
      </c>
      <c r="G19" s="2">
        <f>1/I17</f>
        <v>0.16666666666666666</v>
      </c>
      <c r="H19" s="2">
        <f>1/I18</f>
        <v>0.33333333333333331</v>
      </c>
      <c r="I19" s="2">
        <v>1</v>
      </c>
      <c r="J19" s="5">
        <f t="shared" si="3"/>
        <v>0.28867513459481287</v>
      </c>
      <c r="K19" s="11">
        <f>J19/$J$20</f>
        <v>4.6910084665119207E-2</v>
      </c>
    </row>
    <row r="20" spans="5:16" x14ac:dyDescent="0.3">
      <c r="E20" s="3" t="s">
        <v>9</v>
      </c>
      <c r="F20" s="7">
        <f>SUM(F16:F19)</f>
        <v>1.5178571428571428</v>
      </c>
      <c r="G20" s="7">
        <f t="shared" ref="G20" si="4">SUM(G16:G19)</f>
        <v>5.666666666666667</v>
      </c>
      <c r="H20" s="7">
        <f t="shared" ref="H20" si="5">SUM(H16:H19)</f>
        <v>10.333333333333334</v>
      </c>
      <c r="I20" s="7">
        <f t="shared" ref="I20" si="6">SUM(I16:I19)</f>
        <v>18</v>
      </c>
      <c r="J20" s="7">
        <f>SUM(J16:J19)</f>
        <v>6.1537969213997643</v>
      </c>
      <c r="K20" s="7">
        <f t="shared" ref="K20" si="7">SUM(K16:K19)</f>
        <v>0.99999999999999989</v>
      </c>
    </row>
    <row r="25" spans="5:16" x14ac:dyDescent="0.3">
      <c r="E25" s="1"/>
      <c r="F25" s="1" t="s">
        <v>0</v>
      </c>
      <c r="G25" s="1" t="s">
        <v>1</v>
      </c>
      <c r="H25" s="1" t="s">
        <v>2</v>
      </c>
      <c r="I25" s="1" t="s">
        <v>3</v>
      </c>
    </row>
    <row r="26" spans="5:16" x14ac:dyDescent="0.3">
      <c r="E26" s="1" t="s">
        <v>24</v>
      </c>
      <c r="F26" s="1">
        <f>GEOMEAN(K7,K16)</f>
        <v>0.51308268209850705</v>
      </c>
      <c r="G26" s="1">
        <f>GEOMEAN(K8,K17)</f>
        <v>0.28218343319937955</v>
      </c>
      <c r="H26" s="1">
        <f>GEOMEAN(K9,K18)</f>
        <v>0.13148613173504095</v>
      </c>
      <c r="I26" s="1">
        <f>GEOMEAN(K10,K19)</f>
        <v>4.9650197122113465E-2</v>
      </c>
      <c r="J26">
        <f>SUM(F26:I26)</f>
        <v>0.97640244415504107</v>
      </c>
    </row>
    <row r="27" spans="5:16" ht="16.2" x14ac:dyDescent="0.45">
      <c r="E27" s="16"/>
      <c r="F27" s="17"/>
      <c r="G27" s="18"/>
      <c r="H27" s="18"/>
      <c r="I27" s="19"/>
    </row>
    <row r="28" spans="5:16" ht="16.2" x14ac:dyDescent="0.45">
      <c r="E28" s="16"/>
      <c r="F28" s="17"/>
      <c r="G28" s="18"/>
      <c r="H28" s="18"/>
      <c r="I28" s="19"/>
    </row>
    <row r="29" spans="5:16" ht="16.2" x14ac:dyDescent="0.45">
      <c r="E29" s="16"/>
      <c r="F29" s="17"/>
      <c r="G29" s="18"/>
      <c r="H29" s="18"/>
      <c r="I29" s="19"/>
    </row>
    <row r="30" spans="5:16" ht="16.2" x14ac:dyDescent="0.45">
      <c r="E30" s="16"/>
      <c r="F30" s="17"/>
      <c r="G30" s="18"/>
      <c r="H30" s="18"/>
      <c r="I30" s="19"/>
    </row>
    <row r="31" spans="5:16" x14ac:dyDescent="0.3">
      <c r="E31" s="10"/>
      <c r="F31" s="20"/>
    </row>
  </sheetData>
  <mergeCells count="2">
    <mergeCell ref="F5:H5"/>
    <mergeCell ref="F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3D0F-7C3B-41D5-AC5C-850C11537852}">
  <dimension ref="A1:P21"/>
  <sheetViews>
    <sheetView workbookViewId="0">
      <selection activeCell="P22" sqref="P22"/>
    </sheetView>
  </sheetViews>
  <sheetFormatPr defaultRowHeight="14.4" x14ac:dyDescent="0.3"/>
  <sheetData>
    <row r="1" spans="1:16" x14ac:dyDescent="0.3">
      <c r="A1" s="9"/>
      <c r="B1" s="10"/>
      <c r="C1" s="10"/>
      <c r="D1" s="10"/>
      <c r="E1" s="10"/>
    </row>
    <row r="2" spans="1:16" ht="15.6" x14ac:dyDescent="0.3">
      <c r="A2" s="14"/>
      <c r="B2" s="14"/>
      <c r="C2" s="14"/>
      <c r="D2" s="14"/>
      <c r="E2" s="14"/>
      <c r="F2" s="14"/>
      <c r="G2" s="14"/>
      <c r="H2" s="14"/>
    </row>
    <row r="3" spans="1:16" x14ac:dyDescent="0.3">
      <c r="A3" s="15"/>
      <c r="B3" s="10"/>
      <c r="C3" s="10"/>
      <c r="D3" s="10"/>
      <c r="E3" s="10"/>
    </row>
    <row r="6" spans="1:16" x14ac:dyDescent="0.3">
      <c r="B6" s="23" t="s">
        <v>0</v>
      </c>
      <c r="C6" s="23"/>
      <c r="D6" s="23"/>
      <c r="E6" s="23"/>
      <c r="F6" s="23"/>
      <c r="G6" s="23"/>
      <c r="H6" s="23"/>
      <c r="J6" s="23" t="s">
        <v>1</v>
      </c>
      <c r="K6" s="23"/>
      <c r="L6" s="23"/>
      <c r="M6" s="23"/>
      <c r="N6" s="23"/>
      <c r="O6" s="23"/>
      <c r="P6" s="23"/>
    </row>
    <row r="7" spans="1:16" x14ac:dyDescent="0.3">
      <c r="B7" s="12"/>
      <c r="C7" s="12" t="s">
        <v>8</v>
      </c>
      <c r="D7" s="12" t="s">
        <v>20</v>
      </c>
      <c r="E7" s="12" t="s">
        <v>21</v>
      </c>
      <c r="F7" s="12" t="s">
        <v>22</v>
      </c>
      <c r="G7" s="12" t="s">
        <v>18</v>
      </c>
      <c r="H7" s="12" t="s">
        <v>19</v>
      </c>
      <c r="J7" s="12"/>
      <c r="K7" s="12" t="s">
        <v>8</v>
      </c>
      <c r="L7" s="12" t="s">
        <v>20</v>
      </c>
      <c r="M7" s="12" t="s">
        <v>21</v>
      </c>
      <c r="N7" s="12" t="s">
        <v>22</v>
      </c>
      <c r="O7" s="12" t="s">
        <v>18</v>
      </c>
      <c r="P7" s="12" t="s">
        <v>19</v>
      </c>
    </row>
    <row r="8" spans="1:16" x14ac:dyDescent="0.3">
      <c r="B8" s="12" t="s">
        <v>8</v>
      </c>
      <c r="C8" s="2">
        <v>1</v>
      </c>
      <c r="D8" s="2">
        <v>3</v>
      </c>
      <c r="E8" s="2">
        <v>7</v>
      </c>
      <c r="F8" s="2">
        <v>0.8</v>
      </c>
      <c r="G8" s="12">
        <f>GEOMEAN(C8:F8)</f>
        <v>2.0245444688580787</v>
      </c>
      <c r="H8" s="12">
        <f>G8/$G$12</f>
        <v>0.45556472424680416</v>
      </c>
      <c r="J8" s="12" t="s">
        <v>8</v>
      </c>
      <c r="K8" s="2">
        <v>1</v>
      </c>
      <c r="L8" s="2">
        <v>6</v>
      </c>
      <c r="M8" s="2">
        <v>0.14285714285714285</v>
      </c>
      <c r="N8" s="2">
        <v>0.5</v>
      </c>
      <c r="O8" s="12">
        <f>GEOMEAN(K8:N8)</f>
        <v>0.80910671157022118</v>
      </c>
      <c r="P8" s="12">
        <f>O8/$O$12</f>
        <v>0.1995743843390321</v>
      </c>
    </row>
    <row r="9" spans="1:16" x14ac:dyDescent="0.3">
      <c r="B9" s="12" t="s">
        <v>20</v>
      </c>
      <c r="C9" s="2">
        <f>1/D8</f>
        <v>0.33333333333333331</v>
      </c>
      <c r="D9" s="2">
        <v>1</v>
      </c>
      <c r="E9" s="2">
        <v>0.5</v>
      </c>
      <c r="F9" s="2">
        <v>5</v>
      </c>
      <c r="G9" s="12">
        <f t="shared" ref="G9:G11" si="0">GEOMEAN(C9:F9)</f>
        <v>0.95544279220436679</v>
      </c>
      <c r="H9" s="12">
        <f t="shared" ref="H9:H11" si="1">G9/$G$12</f>
        <v>0.2149945525324449</v>
      </c>
      <c r="J9" s="12" t="s">
        <v>20</v>
      </c>
      <c r="K9" s="2">
        <f>1/L8</f>
        <v>0.16666666666666666</v>
      </c>
      <c r="L9" s="2">
        <v>1</v>
      </c>
      <c r="M9" s="2">
        <v>3</v>
      </c>
      <c r="N9" s="2">
        <v>2</v>
      </c>
      <c r="O9" s="12">
        <f t="shared" ref="O9:O11" si="2">GEOMEAN(K9:N9)</f>
        <v>1</v>
      </c>
      <c r="P9" s="12">
        <f t="shared" ref="P9:P11" si="3">O9/$O$12</f>
        <v>0.24666015185033024</v>
      </c>
    </row>
    <row r="10" spans="1:16" x14ac:dyDescent="0.3">
      <c r="B10" s="12" t="s">
        <v>21</v>
      </c>
      <c r="C10" s="2">
        <f>1/E8</f>
        <v>0.14285714285714285</v>
      </c>
      <c r="D10" s="2">
        <f>1/E9</f>
        <v>2</v>
      </c>
      <c r="E10" s="2">
        <v>1</v>
      </c>
      <c r="F10" s="2">
        <v>2</v>
      </c>
      <c r="G10" s="12">
        <f t="shared" si="0"/>
        <v>0.86944174388998274</v>
      </c>
      <c r="H10" s="12">
        <f t="shared" si="1"/>
        <v>0.19564252324243039</v>
      </c>
      <c r="J10" s="12" t="s">
        <v>21</v>
      </c>
      <c r="K10" s="2">
        <f>1/M8</f>
        <v>7</v>
      </c>
      <c r="L10" s="2">
        <f>1/M9</f>
        <v>0.33333333333333331</v>
      </c>
      <c r="M10" s="2">
        <v>1</v>
      </c>
      <c r="N10" s="2">
        <v>0.375</v>
      </c>
      <c r="O10" s="12">
        <f t="shared" si="2"/>
        <v>0.96716821013383458</v>
      </c>
      <c r="P10" s="12">
        <f t="shared" si="3"/>
        <v>0.23856185757642373</v>
      </c>
    </row>
    <row r="11" spans="1:16" x14ac:dyDescent="0.3">
      <c r="B11" s="12" t="s">
        <v>22</v>
      </c>
      <c r="C11" s="2">
        <f>1/F8</f>
        <v>1.25</v>
      </c>
      <c r="D11" s="2">
        <f>1/F9</f>
        <v>0.2</v>
      </c>
      <c r="E11" s="2">
        <f>1/F10</f>
        <v>0.5</v>
      </c>
      <c r="F11" s="2">
        <v>1</v>
      </c>
      <c r="G11" s="12">
        <f t="shared" si="0"/>
        <v>0.59460355750136051</v>
      </c>
      <c r="H11" s="12">
        <f t="shared" si="1"/>
        <v>0.1337981999783206</v>
      </c>
      <c r="J11" s="12" t="s">
        <v>22</v>
      </c>
      <c r="K11" s="2">
        <f>1/N8</f>
        <v>2</v>
      </c>
      <c r="L11" s="2">
        <f>1/N9</f>
        <v>0.5</v>
      </c>
      <c r="M11" s="2">
        <f>1/N10</f>
        <v>2.6666666666666665</v>
      </c>
      <c r="N11" s="2">
        <v>1</v>
      </c>
      <c r="O11" s="12">
        <f t="shared" si="2"/>
        <v>1.2778862084925449</v>
      </c>
      <c r="P11" s="12">
        <f t="shared" si="3"/>
        <v>0.3152036062342139</v>
      </c>
    </row>
    <row r="12" spans="1:16" x14ac:dyDescent="0.3">
      <c r="B12" s="12" t="s">
        <v>23</v>
      </c>
      <c r="C12" s="13">
        <f>SUM(C8:C11)</f>
        <v>2.7261904761904763</v>
      </c>
      <c r="D12" s="13">
        <f t="shared" ref="D12:F12" si="4">SUM(D8:D11)</f>
        <v>6.2</v>
      </c>
      <c r="E12" s="13">
        <f t="shared" si="4"/>
        <v>9</v>
      </c>
      <c r="F12" s="13">
        <f t="shared" si="4"/>
        <v>8.8000000000000007</v>
      </c>
      <c r="G12" s="13">
        <f>SUM(G8:G11)</f>
        <v>4.4440325624537884</v>
      </c>
      <c r="H12" s="13">
        <f>SUM(H8:H11)</f>
        <v>1</v>
      </c>
      <c r="J12" s="12" t="s">
        <v>23</v>
      </c>
      <c r="K12" s="13">
        <f>SUM(K8:K11)</f>
        <v>10.166666666666666</v>
      </c>
      <c r="L12" s="13">
        <f t="shared" ref="L12" si="5">SUM(L8:L11)</f>
        <v>7.833333333333333</v>
      </c>
      <c r="M12" s="13">
        <f t="shared" ref="M12" si="6">SUM(M8:M11)</f>
        <v>6.8095238095238084</v>
      </c>
      <c r="N12" s="13">
        <f t="shared" ref="N12" si="7">SUM(N8:N11)</f>
        <v>3.875</v>
      </c>
      <c r="O12" s="13">
        <f>SUM(O8:O11)</f>
        <v>4.0541611301966007</v>
      </c>
      <c r="P12" s="13">
        <f>SUM(P8:P11)</f>
        <v>1</v>
      </c>
    </row>
    <row r="15" spans="1:16" x14ac:dyDescent="0.3">
      <c r="B15" s="23" t="s">
        <v>2</v>
      </c>
      <c r="C15" s="23"/>
      <c r="D15" s="23"/>
      <c r="E15" s="23"/>
      <c r="F15" s="23"/>
      <c r="G15" s="23"/>
      <c r="H15" s="23"/>
      <c r="J15" s="23" t="s">
        <v>3</v>
      </c>
      <c r="K15" s="23"/>
      <c r="L15" s="23"/>
      <c r="M15" s="23"/>
      <c r="N15" s="23"/>
      <c r="O15" s="23"/>
      <c r="P15" s="23"/>
    </row>
    <row r="16" spans="1:16" x14ac:dyDescent="0.3">
      <c r="B16" s="12"/>
      <c r="C16" s="12" t="s">
        <v>8</v>
      </c>
      <c r="D16" s="12" t="s">
        <v>20</v>
      </c>
      <c r="E16" s="12" t="s">
        <v>21</v>
      </c>
      <c r="F16" s="12" t="s">
        <v>22</v>
      </c>
      <c r="G16" s="12" t="s">
        <v>18</v>
      </c>
      <c r="H16" s="12" t="s">
        <v>19</v>
      </c>
      <c r="J16" s="12"/>
      <c r="K16" s="12" t="s">
        <v>8</v>
      </c>
      <c r="L16" s="12" t="s">
        <v>20</v>
      </c>
      <c r="M16" s="12" t="s">
        <v>21</v>
      </c>
      <c r="N16" s="12" t="s">
        <v>22</v>
      </c>
      <c r="O16" s="12" t="s">
        <v>18</v>
      </c>
      <c r="P16" s="12" t="s">
        <v>19</v>
      </c>
    </row>
    <row r="17" spans="2:16" x14ac:dyDescent="0.3">
      <c r="B17" s="12" t="s">
        <v>8</v>
      </c>
      <c r="C17" s="2">
        <v>1</v>
      </c>
      <c r="D17" s="2">
        <v>0.33333333333333331</v>
      </c>
      <c r="E17" s="2">
        <v>2</v>
      </c>
      <c r="F17" s="2">
        <v>5</v>
      </c>
      <c r="G17" s="12">
        <f>GEOMEAN(C17:F17)</f>
        <v>1.3512001548070343</v>
      </c>
      <c r="H17" s="12">
        <f>G17/$G$21</f>
        <v>0.29683527413052696</v>
      </c>
      <c r="J17" s="12" t="s">
        <v>8</v>
      </c>
      <c r="K17" s="2">
        <v>1</v>
      </c>
      <c r="L17" s="2">
        <v>0.16666666666666666</v>
      </c>
      <c r="M17" s="2">
        <v>0.66666666666666663</v>
      </c>
      <c r="N17" s="2">
        <v>9</v>
      </c>
      <c r="O17" s="12">
        <f>GEOMEAN(K17:N17)</f>
        <v>1</v>
      </c>
      <c r="P17" s="12">
        <f>O17/$O$21</f>
        <v>0.17229047400467334</v>
      </c>
    </row>
    <row r="18" spans="2:16" x14ac:dyDescent="0.3">
      <c r="B18" s="12" t="s">
        <v>20</v>
      </c>
      <c r="C18" s="2">
        <f>1/D17</f>
        <v>3</v>
      </c>
      <c r="D18" s="2">
        <v>1</v>
      </c>
      <c r="E18" s="2">
        <v>0.75</v>
      </c>
      <c r="F18" s="2">
        <v>6</v>
      </c>
      <c r="G18" s="12">
        <f t="shared" ref="G18:G20" si="8">GEOMEAN(C18:F18)</f>
        <v>1.9168293127388174</v>
      </c>
      <c r="H18" s="12">
        <f t="shared" ref="H18:H20" si="9">G18/$G$21</f>
        <v>0.42109420464765507</v>
      </c>
      <c r="J18" s="12" t="s">
        <v>20</v>
      </c>
      <c r="K18" s="2">
        <f>1/L17</f>
        <v>6</v>
      </c>
      <c r="L18" s="2">
        <v>1</v>
      </c>
      <c r="M18" s="2">
        <v>8</v>
      </c>
      <c r="N18" s="2">
        <v>3</v>
      </c>
      <c r="O18" s="12">
        <f t="shared" ref="O18:O20" si="10">GEOMEAN(K18:N18)</f>
        <v>3.4641016151377548</v>
      </c>
      <c r="P18" s="12">
        <f t="shared" ref="P18:P20" si="11">O18/$O$21</f>
        <v>0.59683170927243823</v>
      </c>
    </row>
    <row r="19" spans="2:16" x14ac:dyDescent="0.3">
      <c r="B19" s="12" t="s">
        <v>21</v>
      </c>
      <c r="C19" s="2">
        <f>1/E17</f>
        <v>0.5</v>
      </c>
      <c r="D19" s="2">
        <f>1/E18</f>
        <v>1.3333333333333333</v>
      </c>
      <c r="E19" s="2">
        <v>1</v>
      </c>
      <c r="F19" s="2">
        <v>0.625</v>
      </c>
      <c r="G19" s="12">
        <f t="shared" si="8"/>
        <v>0.80342841894465167</v>
      </c>
      <c r="H19" s="12">
        <f t="shared" si="9"/>
        <v>0.1764993099899029</v>
      </c>
      <c r="J19" s="12" t="s">
        <v>21</v>
      </c>
      <c r="K19" s="2">
        <f>1/M17</f>
        <v>1.5</v>
      </c>
      <c r="L19" s="2">
        <f>1/M18</f>
        <v>0.125</v>
      </c>
      <c r="M19" s="2">
        <v>1</v>
      </c>
      <c r="N19" s="2">
        <v>7</v>
      </c>
      <c r="O19" s="12">
        <f t="shared" si="10"/>
        <v>1.0703475714640363</v>
      </c>
      <c r="P19" s="12">
        <f t="shared" si="11"/>
        <v>0.18441069043728978</v>
      </c>
    </row>
    <row r="20" spans="2:16" x14ac:dyDescent="0.3">
      <c r="B20" s="12" t="s">
        <v>22</v>
      </c>
      <c r="C20" s="2">
        <f>1/F17</f>
        <v>0.2</v>
      </c>
      <c r="D20" s="2">
        <f>1/F18</f>
        <v>0.16666666666666666</v>
      </c>
      <c r="E20" s="2">
        <f>1/F19</f>
        <v>1.6</v>
      </c>
      <c r="F20" s="2">
        <v>1</v>
      </c>
      <c r="G20" s="12">
        <f t="shared" si="8"/>
        <v>0.48056228282695085</v>
      </c>
      <c r="H20" s="12">
        <f t="shared" si="9"/>
        <v>0.1055712112319151</v>
      </c>
      <c r="J20" s="12" t="s">
        <v>22</v>
      </c>
      <c r="K20" s="2">
        <f>1/N17</f>
        <v>0.1111111111111111</v>
      </c>
      <c r="L20" s="2">
        <f>1/N18</f>
        <v>0.33333333333333331</v>
      </c>
      <c r="M20" s="2">
        <f>1/N19</f>
        <v>0.14285714285714285</v>
      </c>
      <c r="N20" s="2">
        <v>1</v>
      </c>
      <c r="O20" s="12">
        <f t="shared" si="10"/>
        <v>0.26970223719007375</v>
      </c>
      <c r="P20" s="12">
        <f t="shared" si="11"/>
        <v>4.6467126285598639E-2</v>
      </c>
    </row>
    <row r="21" spans="2:16" x14ac:dyDescent="0.3">
      <c r="B21" s="12" t="s">
        <v>23</v>
      </c>
      <c r="C21" s="13">
        <f>SUM(C17:C20)</f>
        <v>4.7</v>
      </c>
      <c r="D21" s="13">
        <f t="shared" ref="D21" si="12">SUM(D17:D20)</f>
        <v>2.833333333333333</v>
      </c>
      <c r="E21" s="13">
        <f t="shared" ref="E21" si="13">SUM(E17:E20)</f>
        <v>5.35</v>
      </c>
      <c r="F21" s="13">
        <f t="shared" ref="F21" si="14">SUM(F17:F20)</f>
        <v>12.625</v>
      </c>
      <c r="G21" s="13">
        <f>SUM(G17:G20)</f>
        <v>4.552020169317454</v>
      </c>
      <c r="H21" s="13">
        <f>SUM(H17:H20)</f>
        <v>1</v>
      </c>
      <c r="J21" s="12" t="s">
        <v>23</v>
      </c>
      <c r="K21" s="13">
        <f>SUM(K17:K20)</f>
        <v>8.6111111111111107</v>
      </c>
      <c r="L21" s="13">
        <f t="shared" ref="L21" si="15">SUM(L17:L20)</f>
        <v>1.625</v>
      </c>
      <c r="M21" s="13">
        <f t="shared" ref="M21" si="16">SUM(M17:M20)</f>
        <v>9.8095238095238084</v>
      </c>
      <c r="N21" s="13">
        <f t="shared" ref="N21" si="17">SUM(N17:N20)</f>
        <v>20</v>
      </c>
      <c r="O21" s="13">
        <f>SUM(O17:O20)</f>
        <v>5.8041514237918648</v>
      </c>
      <c r="P21" s="13">
        <f>SUM(P17:P20)</f>
        <v>1</v>
      </c>
    </row>
  </sheetData>
  <mergeCells count="4">
    <mergeCell ref="B6:H6"/>
    <mergeCell ref="J6:P6"/>
    <mergeCell ref="B15:H15"/>
    <mergeCell ref="J15:P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1972-BEFF-4745-8294-4200D48C6B59}">
  <dimension ref="B6:P21"/>
  <sheetViews>
    <sheetView workbookViewId="0">
      <selection activeCell="P19" sqref="P19"/>
    </sheetView>
  </sheetViews>
  <sheetFormatPr defaultRowHeight="14.4" x14ac:dyDescent="0.3"/>
  <sheetData>
    <row r="6" spans="2:16" x14ac:dyDescent="0.3">
      <c r="B6" s="23" t="s">
        <v>0</v>
      </c>
      <c r="C6" s="23"/>
      <c r="D6" s="23"/>
      <c r="E6" s="23"/>
      <c r="F6" s="23"/>
      <c r="G6" s="23"/>
      <c r="H6" s="23"/>
      <c r="J6" s="23" t="s">
        <v>1</v>
      </c>
      <c r="K6" s="23"/>
      <c r="L6" s="23"/>
      <c r="M6" s="23"/>
      <c r="N6" s="23"/>
      <c r="O6" s="23"/>
      <c r="P6" s="23"/>
    </row>
    <row r="7" spans="2:16" x14ac:dyDescent="0.3">
      <c r="B7" s="12"/>
      <c r="C7" s="12" t="s">
        <v>8</v>
      </c>
      <c r="D7" s="12" t="s">
        <v>20</v>
      </c>
      <c r="E7" s="12" t="s">
        <v>21</v>
      </c>
      <c r="F7" s="12" t="s">
        <v>22</v>
      </c>
      <c r="G7" s="12" t="s">
        <v>18</v>
      </c>
      <c r="H7" s="12" t="s">
        <v>19</v>
      </c>
      <c r="J7" s="12"/>
      <c r="K7" s="12" t="s">
        <v>8</v>
      </c>
      <c r="L7" s="12" t="s">
        <v>20</v>
      </c>
      <c r="M7" s="12" t="s">
        <v>21</v>
      </c>
      <c r="N7" s="12" t="s">
        <v>22</v>
      </c>
      <c r="O7" s="12" t="s">
        <v>18</v>
      </c>
      <c r="P7" s="12" t="s">
        <v>19</v>
      </c>
    </row>
    <row r="8" spans="2:16" x14ac:dyDescent="0.3">
      <c r="B8" s="12" t="s">
        <v>8</v>
      </c>
      <c r="C8" s="2">
        <v>1</v>
      </c>
      <c r="D8" s="2">
        <v>4</v>
      </c>
      <c r="E8" s="2">
        <v>0.33333333333333331</v>
      </c>
      <c r="F8" s="2">
        <v>0.4</v>
      </c>
      <c r="G8" s="12">
        <f>GEOMEAN(C8:F8)</f>
        <v>0.85457401279246814</v>
      </c>
      <c r="H8" s="12">
        <f>G8/$G$12</f>
        <v>0.20424142106996979</v>
      </c>
      <c r="J8" s="12" t="s">
        <v>8</v>
      </c>
      <c r="K8" s="2">
        <v>1</v>
      </c>
      <c r="L8" s="2">
        <v>5</v>
      </c>
      <c r="M8" s="2">
        <v>0.2857142857142857</v>
      </c>
      <c r="N8" s="2">
        <v>4</v>
      </c>
      <c r="O8" s="12">
        <f>GEOMEAN(K8:N8)</f>
        <v>1.5461103513878907</v>
      </c>
      <c r="P8" s="12">
        <f>O8/$O$12</f>
        <v>0.35156561142768628</v>
      </c>
    </row>
    <row r="9" spans="2:16" x14ac:dyDescent="0.3">
      <c r="B9" s="12" t="s">
        <v>20</v>
      </c>
      <c r="C9" s="2">
        <f>1/D8</f>
        <v>0.25</v>
      </c>
      <c r="D9" s="2">
        <v>1</v>
      </c>
      <c r="E9" s="2">
        <v>6</v>
      </c>
      <c r="F9" s="2">
        <v>0.83333333333333337</v>
      </c>
      <c r="G9" s="12">
        <f t="shared" ref="G9:G11" si="0">GEOMEAN(C9:F9)</f>
        <v>1.0573712634405641</v>
      </c>
      <c r="H9" s="12">
        <f t="shared" ref="H9:H11" si="1">G9/$G$12</f>
        <v>0.25270954441730192</v>
      </c>
      <c r="J9" s="12" t="s">
        <v>20</v>
      </c>
      <c r="K9" s="2">
        <f>1/L8</f>
        <v>0.2</v>
      </c>
      <c r="L9" s="2">
        <v>1</v>
      </c>
      <c r="M9" s="2">
        <v>0.66666666666666663</v>
      </c>
      <c r="N9" s="2">
        <v>9</v>
      </c>
      <c r="O9" s="12">
        <f t="shared" ref="O9:O11" si="2">GEOMEAN(K9:N9)</f>
        <v>1.0466351393921056</v>
      </c>
      <c r="P9" s="12">
        <f t="shared" ref="P9:P11" si="3">O9/$O$12</f>
        <v>0.23799137130915737</v>
      </c>
    </row>
    <row r="10" spans="2:16" x14ac:dyDescent="0.3">
      <c r="B10" s="12" t="s">
        <v>21</v>
      </c>
      <c r="C10" s="2">
        <f>1/E8</f>
        <v>3</v>
      </c>
      <c r="D10" s="2">
        <f>1/E9</f>
        <v>0.16666666666666666</v>
      </c>
      <c r="E10" s="2">
        <v>1</v>
      </c>
      <c r="F10" s="2">
        <v>0.5</v>
      </c>
      <c r="G10" s="12">
        <f t="shared" si="0"/>
        <v>0.70710678118654757</v>
      </c>
      <c r="H10" s="12">
        <f t="shared" si="1"/>
        <v>0.1689970578040792</v>
      </c>
      <c r="J10" s="12" t="s">
        <v>21</v>
      </c>
      <c r="K10" s="2">
        <f>1/M8</f>
        <v>3.5</v>
      </c>
      <c r="L10" s="2">
        <f>1/M9</f>
        <v>1.5</v>
      </c>
      <c r="M10" s="2">
        <v>1</v>
      </c>
      <c r="N10" s="2">
        <v>0.625</v>
      </c>
      <c r="O10" s="12">
        <f t="shared" si="2"/>
        <v>1.3458908177388238</v>
      </c>
      <c r="P10" s="12">
        <f t="shared" si="3"/>
        <v>0.30603826423418651</v>
      </c>
    </row>
    <row r="11" spans="2:16" x14ac:dyDescent="0.3">
      <c r="B11" s="12" t="s">
        <v>22</v>
      </c>
      <c r="C11" s="2">
        <f>1/F8</f>
        <v>2.5</v>
      </c>
      <c r="D11" s="2">
        <f>1/F9</f>
        <v>1.2</v>
      </c>
      <c r="E11" s="2">
        <f>1/F10</f>
        <v>2</v>
      </c>
      <c r="F11" s="2">
        <v>1</v>
      </c>
      <c r="G11" s="12">
        <f t="shared" si="0"/>
        <v>1.5650845800732873</v>
      </c>
      <c r="H11" s="12">
        <f t="shared" si="1"/>
        <v>0.37405197670864909</v>
      </c>
      <c r="J11" s="12" t="s">
        <v>22</v>
      </c>
      <c r="K11" s="2">
        <f>1/N8</f>
        <v>0.25</v>
      </c>
      <c r="L11" s="2">
        <f>1/N9</f>
        <v>0.1111111111111111</v>
      </c>
      <c r="M11" s="2">
        <f>1/N10</f>
        <v>1.6</v>
      </c>
      <c r="N11" s="2">
        <v>1</v>
      </c>
      <c r="O11" s="12">
        <f t="shared" si="2"/>
        <v>0.45914976933228657</v>
      </c>
      <c r="P11" s="12">
        <f t="shared" si="3"/>
        <v>0.1044047530289698</v>
      </c>
    </row>
    <row r="12" spans="2:16" x14ac:dyDescent="0.3">
      <c r="B12" s="12" t="s">
        <v>23</v>
      </c>
      <c r="C12" s="13">
        <f>SUM(C8:C11)</f>
        <v>6.75</v>
      </c>
      <c r="D12" s="13">
        <f t="shared" ref="D12:F12" si="4">SUM(D8:D11)</f>
        <v>6.3666666666666671</v>
      </c>
      <c r="E12" s="13">
        <f t="shared" si="4"/>
        <v>9.3333333333333321</v>
      </c>
      <c r="F12" s="13">
        <f t="shared" si="4"/>
        <v>2.7333333333333334</v>
      </c>
      <c r="G12" s="13">
        <f>SUM(G8:G11)</f>
        <v>4.184136637492867</v>
      </c>
      <c r="H12" s="13">
        <f>SUM(H8:H11)</f>
        <v>1</v>
      </c>
      <c r="J12" s="12" t="s">
        <v>23</v>
      </c>
      <c r="K12" s="13">
        <f>SUM(K8:K11)</f>
        <v>4.95</v>
      </c>
      <c r="L12" s="13">
        <f t="shared" ref="L12:N12" si="5">SUM(L8:L11)</f>
        <v>7.6111111111111107</v>
      </c>
      <c r="M12" s="13">
        <f t="shared" si="5"/>
        <v>3.5523809523809522</v>
      </c>
      <c r="N12" s="13">
        <f t="shared" si="5"/>
        <v>14.625</v>
      </c>
      <c r="O12" s="13">
        <f>SUM(O8:O11)</f>
        <v>4.3977860778511069</v>
      </c>
      <c r="P12" s="13">
        <f>SUM(P8:P11)</f>
        <v>1</v>
      </c>
    </row>
    <row r="15" spans="2:16" x14ac:dyDescent="0.3">
      <c r="B15" s="23" t="s">
        <v>2</v>
      </c>
      <c r="C15" s="23"/>
      <c r="D15" s="23"/>
      <c r="E15" s="23"/>
      <c r="F15" s="23"/>
      <c r="G15" s="23"/>
      <c r="H15" s="23"/>
      <c r="J15" s="23" t="s">
        <v>3</v>
      </c>
      <c r="K15" s="23"/>
      <c r="L15" s="23"/>
      <c r="M15" s="23"/>
      <c r="N15" s="23"/>
      <c r="O15" s="23"/>
      <c r="P15" s="23"/>
    </row>
    <row r="16" spans="2:16" x14ac:dyDescent="0.3">
      <c r="B16" s="12"/>
      <c r="C16" s="12" t="s">
        <v>8</v>
      </c>
      <c r="D16" s="12" t="s">
        <v>20</v>
      </c>
      <c r="E16" s="12" t="s">
        <v>21</v>
      </c>
      <c r="F16" s="12" t="s">
        <v>22</v>
      </c>
      <c r="G16" s="12" t="s">
        <v>18</v>
      </c>
      <c r="H16" s="12" t="s">
        <v>19</v>
      </c>
      <c r="J16" s="12"/>
      <c r="K16" s="12" t="s">
        <v>8</v>
      </c>
      <c r="L16" s="12" t="s">
        <v>20</v>
      </c>
      <c r="M16" s="12" t="s">
        <v>21</v>
      </c>
      <c r="N16" s="12" t="s">
        <v>22</v>
      </c>
      <c r="O16" s="12" t="s">
        <v>18</v>
      </c>
      <c r="P16" s="12" t="s">
        <v>19</v>
      </c>
    </row>
    <row r="17" spans="2:16" x14ac:dyDescent="0.3">
      <c r="B17" s="12" t="s">
        <v>8</v>
      </c>
      <c r="C17" s="2">
        <v>1</v>
      </c>
      <c r="D17" s="2">
        <v>0.14285714285714285</v>
      </c>
      <c r="E17" s="2">
        <v>0.4</v>
      </c>
      <c r="F17" s="2">
        <v>6</v>
      </c>
      <c r="G17" s="12">
        <f>GEOMEAN(C17:F17)</f>
        <v>0.7652058832556895</v>
      </c>
      <c r="H17" s="12">
        <f>G17/$G$21</f>
        <v>0.11297673475979128</v>
      </c>
      <c r="J17" s="12" t="s">
        <v>8</v>
      </c>
      <c r="K17" s="2">
        <v>1</v>
      </c>
      <c r="L17" s="2">
        <v>0.16666666666666666</v>
      </c>
      <c r="M17" s="2">
        <v>0.66666666666666663</v>
      </c>
      <c r="N17" s="2">
        <v>9</v>
      </c>
      <c r="O17" s="12">
        <f>GEOMEAN(K17:N17)</f>
        <v>1</v>
      </c>
      <c r="P17" s="12">
        <f>O17/$O$21</f>
        <v>0.17229047400467334</v>
      </c>
    </row>
    <row r="18" spans="2:16" x14ac:dyDescent="0.3">
      <c r="B18" s="12" t="s">
        <v>20</v>
      </c>
      <c r="C18" s="2">
        <f>1/D17</f>
        <v>7</v>
      </c>
      <c r="D18" s="2">
        <v>1</v>
      </c>
      <c r="E18" s="2">
        <v>7</v>
      </c>
      <c r="F18" s="2">
        <v>8</v>
      </c>
      <c r="G18" s="12">
        <f t="shared" ref="G18:G20" si="6">GEOMEAN(C18:F18)</f>
        <v>4.4496055862540596</v>
      </c>
      <c r="H18" s="12">
        <f t="shared" ref="H18:H20" si="7">G18/$G$21</f>
        <v>0.65694987597989407</v>
      </c>
      <c r="J18" s="12" t="s">
        <v>20</v>
      </c>
      <c r="K18" s="2">
        <f>1/L17</f>
        <v>6</v>
      </c>
      <c r="L18" s="2">
        <v>1</v>
      </c>
      <c r="M18" s="2">
        <v>8</v>
      </c>
      <c r="N18" s="2">
        <v>3</v>
      </c>
      <c r="O18" s="12">
        <f t="shared" ref="O18:O20" si="8">GEOMEAN(K18:N18)</f>
        <v>3.4641016151377548</v>
      </c>
      <c r="P18" s="12">
        <f t="shared" ref="P18:P20" si="9">O18/$O$21</f>
        <v>0.59683170927243823</v>
      </c>
    </row>
    <row r="19" spans="2:16" x14ac:dyDescent="0.3">
      <c r="B19" s="12" t="s">
        <v>21</v>
      </c>
      <c r="C19" s="2">
        <f>1/E17</f>
        <v>2.5</v>
      </c>
      <c r="D19" s="2">
        <f>1/E18</f>
        <v>0.14285714285714285</v>
      </c>
      <c r="E19" s="2">
        <v>1</v>
      </c>
      <c r="F19" s="2">
        <v>9</v>
      </c>
      <c r="G19" s="12">
        <f t="shared" si="6"/>
        <v>1.3389708413559984</v>
      </c>
      <c r="H19" s="12">
        <f t="shared" si="7"/>
        <v>0.19768869647389301</v>
      </c>
      <c r="J19" s="12" t="s">
        <v>21</v>
      </c>
      <c r="K19" s="2">
        <f>1/M17</f>
        <v>1.5</v>
      </c>
      <c r="L19" s="2">
        <f>1/M18</f>
        <v>0.125</v>
      </c>
      <c r="M19" s="2">
        <v>1</v>
      </c>
      <c r="N19" s="2">
        <v>7</v>
      </c>
      <c r="O19" s="12">
        <f t="shared" si="8"/>
        <v>1.0703475714640363</v>
      </c>
      <c r="P19" s="12">
        <f t="shared" si="9"/>
        <v>0.18441069043728978</v>
      </c>
    </row>
    <row r="20" spans="2:16" x14ac:dyDescent="0.3">
      <c r="B20" s="12" t="s">
        <v>22</v>
      </c>
      <c r="C20" s="2">
        <f>1/F17</f>
        <v>0.16666666666666666</v>
      </c>
      <c r="D20" s="2">
        <f>1/F18</f>
        <v>0.125</v>
      </c>
      <c r="E20" s="2">
        <f>1/F19</f>
        <v>0.1111111111111111</v>
      </c>
      <c r="F20" s="2">
        <v>1</v>
      </c>
      <c r="G20" s="12">
        <f t="shared" si="6"/>
        <v>0.2193456688254154</v>
      </c>
      <c r="H20" s="12">
        <f t="shared" si="7"/>
        <v>3.2384692786421705E-2</v>
      </c>
      <c r="J20" s="12" t="s">
        <v>22</v>
      </c>
      <c r="K20" s="2">
        <f>1/N17</f>
        <v>0.1111111111111111</v>
      </c>
      <c r="L20" s="2">
        <f>1/N18</f>
        <v>0.33333333333333331</v>
      </c>
      <c r="M20" s="2">
        <f>1/N19</f>
        <v>0.14285714285714285</v>
      </c>
      <c r="N20" s="2">
        <v>1</v>
      </c>
      <c r="O20" s="12">
        <f t="shared" si="8"/>
        <v>0.26970223719007375</v>
      </c>
      <c r="P20" s="12">
        <f t="shared" si="9"/>
        <v>4.6467126285598639E-2</v>
      </c>
    </row>
    <row r="21" spans="2:16" x14ac:dyDescent="0.3">
      <c r="B21" s="12" t="s">
        <v>23</v>
      </c>
      <c r="C21" s="13">
        <f>SUM(C17:C20)</f>
        <v>10.666666666666666</v>
      </c>
      <c r="D21" s="13">
        <f t="shared" ref="D21:F21" si="10">SUM(D17:D20)</f>
        <v>1.4107142857142856</v>
      </c>
      <c r="E21" s="13">
        <f t="shared" si="10"/>
        <v>8.5111111111111111</v>
      </c>
      <c r="F21" s="13">
        <f t="shared" si="10"/>
        <v>24</v>
      </c>
      <c r="G21" s="13">
        <f>SUM(G17:G20)</f>
        <v>6.7731279796911625</v>
      </c>
      <c r="H21" s="13">
        <f>SUM(H17:H20)</f>
        <v>1</v>
      </c>
      <c r="J21" s="12" t="s">
        <v>23</v>
      </c>
      <c r="K21" s="13">
        <f>SUM(K17:K20)</f>
        <v>8.6111111111111107</v>
      </c>
      <c r="L21" s="13">
        <f t="shared" ref="L21:N21" si="11">SUM(L17:L20)</f>
        <v>1.625</v>
      </c>
      <c r="M21" s="13">
        <f t="shared" si="11"/>
        <v>9.8095238095238084</v>
      </c>
      <c r="N21" s="13">
        <f t="shared" si="11"/>
        <v>20</v>
      </c>
      <c r="O21" s="13">
        <f>SUM(O17:O20)</f>
        <v>5.8041514237918648</v>
      </c>
      <c r="P21" s="13">
        <f>SUM(P17:P20)</f>
        <v>1</v>
      </c>
    </row>
  </sheetData>
  <mergeCells count="4">
    <mergeCell ref="B6:H6"/>
    <mergeCell ref="J6:P6"/>
    <mergeCell ref="B15:H15"/>
    <mergeCell ref="J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AEA0-1819-4DC4-96E4-5692C5811E8C}">
  <dimension ref="A1:H8"/>
  <sheetViews>
    <sheetView tabSelected="1" zoomScaleNormal="100" workbookViewId="0">
      <selection activeCell="F3" sqref="F3"/>
    </sheetView>
  </sheetViews>
  <sheetFormatPr defaultRowHeight="14.4" x14ac:dyDescent="0.3"/>
  <cols>
    <col min="6" max="6" width="19.5546875" customWidth="1"/>
  </cols>
  <sheetData>
    <row r="1" spans="1:8" x14ac:dyDescent="0.3">
      <c r="A1" s="12"/>
      <c r="B1" s="12" t="s">
        <v>25</v>
      </c>
      <c r="C1" s="12" t="s">
        <v>26</v>
      </c>
      <c r="D1" s="12" t="s">
        <v>27</v>
      </c>
      <c r="E1" s="12" t="s">
        <v>28</v>
      </c>
      <c r="F1" s="1" t="s">
        <v>29</v>
      </c>
    </row>
    <row r="2" spans="1:8" x14ac:dyDescent="0.3">
      <c r="A2" s="12"/>
      <c r="B2" s="12">
        <v>0.51308299999999996</v>
      </c>
      <c r="C2" s="12">
        <v>0.28218343299999998</v>
      </c>
      <c r="D2" s="12">
        <v>0.13148613200000001</v>
      </c>
      <c r="E2" s="12">
        <v>4.965E-2</v>
      </c>
      <c r="F2" s="12"/>
    </row>
    <row r="3" spans="1:8" x14ac:dyDescent="0.3">
      <c r="A3" s="12" t="s">
        <v>30</v>
      </c>
      <c r="B3" s="12">
        <f>MAX('етап 2.1'!H8,'етап 2.2'!H8)</f>
        <v>0.45556472424680416</v>
      </c>
      <c r="C3" s="12">
        <f>MAX('етап 2.1'!P8,'етап 2.2'!P8)</f>
        <v>0.35156561142768628</v>
      </c>
      <c r="D3" s="12">
        <f>MAX('етап 2.1'!H17,'етап 2.2'!H17)</f>
        <v>0.29683527413052696</v>
      </c>
      <c r="E3" s="12">
        <f>MAX('етап 2.1'!P17,'етап 2.2'!P17)</f>
        <v>0.17229047400467334</v>
      </c>
      <c r="F3" s="12">
        <f>B3*$B$2+C3*$C$2+D3*$D$2+E3*$E$2</f>
        <v>0.38053245063904623</v>
      </c>
    </row>
    <row r="4" spans="1:8" x14ac:dyDescent="0.3">
      <c r="A4" s="12" t="s">
        <v>31</v>
      </c>
      <c r="B4" s="12">
        <f>MAX('етап 2.1'!H9,'етап 2.2'!H9)</f>
        <v>0.25270954441730192</v>
      </c>
      <c r="C4" s="12">
        <f>MAX('етап 2.1'!P9,'етап 2.2'!P9)</f>
        <v>0.24666015185033024</v>
      </c>
      <c r="D4" s="12">
        <f>MAX('етап 2.1'!H18,'етап 2.2'!H18)</f>
        <v>0.65694987597989407</v>
      </c>
      <c r="E4" s="12">
        <f>MAX('етап 2.1'!P18,'етап 2.2'!P18)</f>
        <v>0.59683170927243823</v>
      </c>
      <c r="F4" s="12">
        <f>B4*$B$2+C4*$C$2+D4*$D$2+E4*$E$2</f>
        <v>0.31527687208754251</v>
      </c>
    </row>
    <row r="5" spans="1:8" x14ac:dyDescent="0.3">
      <c r="A5" s="12" t="s">
        <v>32</v>
      </c>
      <c r="B5" s="12">
        <f>MAX('етап 2.1'!H10,'етап 2.2'!H10)</f>
        <v>0.19564252324243039</v>
      </c>
      <c r="C5" s="12">
        <f>MAX('етап 2.1'!P10,'етап 2.2'!P10)</f>
        <v>0.30603826423418651</v>
      </c>
      <c r="D5" s="12">
        <f>MAX('етап 2.1'!H19,'етап 2.2'!H19)</f>
        <v>0.19768869647389301</v>
      </c>
      <c r="E5" s="12">
        <f>MAX('етап 2.1'!P19,'етап 2.2'!P19)</f>
        <v>0.18441069043728978</v>
      </c>
      <c r="F5" s="12">
        <f>B5*$B$2+C5*$C$2+D5*$D$2+E5*$E$2</f>
        <v>0.22188909360344541</v>
      </c>
    </row>
    <row r="6" spans="1:8" x14ac:dyDescent="0.3">
      <c r="A6" s="12" t="s">
        <v>36</v>
      </c>
      <c r="B6" s="12">
        <f>MAX('етап 2.1'!H11,'етап 2.2'!H11)</f>
        <v>0.37405197670864909</v>
      </c>
      <c r="C6" s="12">
        <f>MAX('етап 2.1'!P11,'етап 2.2'!P11)</f>
        <v>0.3152036062342139</v>
      </c>
      <c r="D6" s="12">
        <f>MAX('етап 2.1'!H20,'етап 2.2'!H20)</f>
        <v>0.1055712112319151</v>
      </c>
      <c r="E6" s="12">
        <f>MAX('етап 2.1'!P20,'етап 2.2'!P20)</f>
        <v>4.6467126285598639E-2</v>
      </c>
      <c r="F6" s="12">
        <f>B6*$B$2+C6*$C$2+D6*$D$2+E6*$E$2</f>
        <v>0.29705318910227391</v>
      </c>
    </row>
    <row r="8" spans="1:8" x14ac:dyDescent="0.3">
      <c r="B8" s="24" t="s">
        <v>33</v>
      </c>
      <c r="C8" s="24"/>
      <c r="D8" s="24"/>
      <c r="E8" s="24"/>
      <c r="F8" s="24"/>
      <c r="G8" s="24"/>
      <c r="H8">
        <f>MAX(F3:F5)</f>
        <v>0.38053245063904623</v>
      </c>
    </row>
  </sheetData>
  <mergeCells count="1">
    <mergeCell ref="B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етап 1</vt:lpstr>
      <vt:lpstr>етап 2.1</vt:lpstr>
      <vt:lpstr>етап 2.2</vt:lpstr>
      <vt:lpstr>етап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Vovk</dc:creator>
  <cp:lastModifiedBy>Oleksandr Vovk</cp:lastModifiedBy>
  <dcterms:created xsi:type="dcterms:W3CDTF">2015-06-05T18:19:34Z</dcterms:created>
  <dcterms:modified xsi:type="dcterms:W3CDTF">2023-10-19T07:45:35Z</dcterms:modified>
</cp:coreProperties>
</file>