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N-GEO\Desktop\Паркинги\"/>
    </mc:Choice>
  </mc:AlternateContent>
  <bookViews>
    <workbookView xWindow="0" yWindow="0" windowWidth="19200" windowHeight="7050" activeTab="3"/>
  </bookViews>
  <sheets>
    <sheet name="Рынок" sheetId="5" r:id="rId1"/>
    <sheet name="Лист1" sheetId="1" r:id="rId2"/>
    <sheet name="Лист2" sheetId="3" r:id="rId3"/>
    <sheet name="список" sheetId="4" r:id="rId4"/>
    <sheet name="ДК_светлана" sheetId="6" r:id="rId5"/>
  </sheets>
  <definedNames>
    <definedName name="_xlnm._FilterDatabase" localSheetId="3" hidden="1">список!$B$4:$I$281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E3" i="6"/>
  <c r="D3" i="6"/>
  <c r="W12" i="5" l="1"/>
  <c r="W6" i="5"/>
  <c r="E4" i="6" l="1"/>
  <c r="D5" i="6" s="1"/>
  <c r="E5" i="6" s="1"/>
  <c r="C2" i="6"/>
  <c r="W5" i="5" l="1"/>
  <c r="W8" i="5"/>
  <c r="W9" i="5"/>
  <c r="W13" i="5"/>
  <c r="W14" i="5"/>
  <c r="V5" i="5"/>
  <c r="AJ14" i="5"/>
  <c r="AG14" i="5"/>
  <c r="AJ13" i="5"/>
  <c r="AG13" i="5"/>
  <c r="AL13" i="5" s="1"/>
  <c r="AM12" i="5"/>
  <c r="AM11" i="5"/>
  <c r="AE10" i="5"/>
  <c r="AE15" i="5" s="1"/>
  <c r="AD10" i="5"/>
  <c r="AD15" i="5" s="1"/>
  <c r="AJ9" i="5"/>
  <c r="AG9" i="5"/>
  <c r="AL9" i="5" s="1"/>
  <c r="AH9" i="5" s="1"/>
  <c r="AJ8" i="5"/>
  <c r="AG8" i="5"/>
  <c r="AL7" i="5"/>
  <c r="AH7" i="5" s="1"/>
  <c r="AG7" i="5"/>
  <c r="AJ6" i="5"/>
  <c r="AG6" i="5"/>
  <c r="AJ5" i="5"/>
  <c r="AJ10" i="5" s="1"/>
  <c r="AI5" i="5"/>
  <c r="AI10" i="5" s="1"/>
  <c r="AI15" i="5" s="1"/>
  <c r="AG5" i="5"/>
  <c r="Q15" i="5"/>
  <c r="Q10" i="5"/>
  <c r="T5" i="5"/>
  <c r="T6" i="5"/>
  <c r="U6" i="5"/>
  <c r="T7" i="5"/>
  <c r="U7" i="5" s="1"/>
  <c r="T8" i="5"/>
  <c r="U8" i="5" s="1"/>
  <c r="T9" i="5"/>
  <c r="U9" i="5" s="1"/>
  <c r="R10" i="5"/>
  <c r="R15" i="5" s="1"/>
  <c r="S10" i="5"/>
  <c r="Z11" i="5"/>
  <c r="Z12" i="5"/>
  <c r="T13" i="5"/>
  <c r="U13" i="5" s="1"/>
  <c r="T14" i="5"/>
  <c r="U14" i="5" s="1"/>
  <c r="Z7" i="5" l="1"/>
  <c r="Z6" i="5"/>
  <c r="AM14" i="5"/>
  <c r="Z8" i="5"/>
  <c r="AL6" i="5"/>
  <c r="AH6" i="5" s="1"/>
  <c r="AJ15" i="5"/>
  <c r="AM7" i="5"/>
  <c r="AM9" i="5"/>
  <c r="AH13" i="5"/>
  <c r="AL14" i="5"/>
  <c r="AH14" i="5" s="1"/>
  <c r="AH8" i="5"/>
  <c r="AM13" i="5"/>
  <c r="AL8" i="5"/>
  <c r="AM8" i="5" s="1"/>
  <c r="AF10" i="5"/>
  <c r="AF15" i="5" s="1"/>
  <c r="AL5" i="5"/>
  <c r="AG10" i="5"/>
  <c r="AG15" i="5" s="1"/>
  <c r="W10" i="5"/>
  <c r="W15" i="5" s="1"/>
  <c r="U5" i="5"/>
  <c r="U10" i="5" s="1"/>
  <c r="U15" i="5" s="1"/>
  <c r="V10" i="5"/>
  <c r="V15" i="5" s="1"/>
  <c r="Z9" i="5"/>
  <c r="Z5" i="5"/>
  <c r="S15" i="5"/>
  <c r="Y10" i="5"/>
  <c r="Y15" i="5" s="1"/>
  <c r="T10" i="5"/>
  <c r="Z13" i="5"/>
  <c r="Z14" i="5"/>
  <c r="C5" i="3"/>
  <c r="C4" i="3"/>
  <c r="C13" i="3"/>
  <c r="C12" i="3"/>
  <c r="C11" i="3"/>
  <c r="C10" i="3"/>
  <c r="C9" i="3"/>
  <c r="C8" i="3"/>
  <c r="AM6" i="5" l="1"/>
  <c r="AH5" i="5"/>
  <c r="AH10" i="5" s="1"/>
  <c r="AH15" i="5" s="1"/>
  <c r="AL10" i="5"/>
  <c r="AL15" i="5" s="1"/>
  <c r="AM5" i="5"/>
  <c r="AM10" i="5" s="1"/>
  <c r="AM15" i="5" s="1"/>
  <c r="AK10" i="5"/>
  <c r="AK15" i="5" s="1"/>
  <c r="Z10" i="5"/>
  <c r="Z15" i="5" s="1"/>
  <c r="T15" i="5"/>
  <c r="X10" i="5"/>
  <c r="X15" i="5" l="1"/>
</calcChain>
</file>

<file path=xl/sharedStrings.xml><?xml version="1.0" encoding="utf-8"?>
<sst xmlns="http://schemas.openxmlformats.org/spreadsheetml/2006/main" count="729" uniqueCount="100">
  <si>
    <t>Трафик</t>
  </si>
  <si>
    <t>К просмотра</t>
  </si>
  <si>
    <t>Рынок</t>
  </si>
  <si>
    <t>Жд12</t>
  </si>
  <si>
    <t>Квартиры</t>
  </si>
  <si>
    <t>ЖК Соло</t>
  </si>
  <si>
    <t>Итого</t>
  </si>
  <si>
    <t>пр.Энг 16к2</t>
  </si>
  <si>
    <t>На улице</t>
  </si>
  <si>
    <t>Светлана</t>
  </si>
  <si>
    <t>Дом_реконст</t>
  </si>
  <si>
    <t xml:space="preserve"> &gt;0 означает, что спрос больше предложения</t>
  </si>
  <si>
    <t>Другие локации</t>
  </si>
  <si>
    <t>Профицит (-) / Дефицит (+)</t>
  </si>
  <si>
    <t>%</t>
  </si>
  <si>
    <t>Кол-во</t>
  </si>
  <si>
    <t>Итого без новых</t>
  </si>
  <si>
    <t>Машины (спрос)</t>
  </si>
  <si>
    <t>Машино-места</t>
  </si>
  <si>
    <t>Всего</t>
  </si>
  <si>
    <t>Машино-места (предложение)</t>
  </si>
  <si>
    <t>корректировка 277 на 260 (после определения модели)</t>
  </si>
  <si>
    <t>Пятерочка</t>
  </si>
  <si>
    <t>Детский сад</t>
  </si>
  <si>
    <t>Стоимость паркинга</t>
  </si>
  <si>
    <t>Первоначальный взнос</t>
  </si>
  <si>
    <t>Станислав</t>
  </si>
  <si>
    <t>Сергей</t>
  </si>
  <si>
    <t>Ежемесячный платеж</t>
  </si>
  <si>
    <t>20.01.2021 выдача займа</t>
  </si>
  <si>
    <t>12.02.2021 выдача займа</t>
  </si>
  <si>
    <t>Взнос в УК</t>
  </si>
  <si>
    <t>Зл12</t>
  </si>
  <si>
    <t>Адрес</t>
  </si>
  <si>
    <t>Этаж</t>
  </si>
  <si>
    <t>м/м</t>
  </si>
  <si>
    <t>список мест</t>
  </si>
  <si>
    <t>Собственник</t>
  </si>
  <si>
    <t>Пятиэтажка22</t>
  </si>
  <si>
    <t>Пятиэтажка7</t>
  </si>
  <si>
    <t>Парадные</t>
  </si>
  <si>
    <t>Выдача ключей</t>
  </si>
  <si>
    <t>Получение разрешения на ввод</t>
  </si>
  <si>
    <t>Продолж</t>
  </si>
  <si>
    <t>Начало</t>
  </si>
  <si>
    <t>Окончание</t>
  </si>
  <si>
    <t>Ремонты</t>
  </si>
  <si>
    <t>Начали выдавать ключи</t>
  </si>
  <si>
    <t>Купить 10-15 лучших мест со скидкой</t>
  </si>
  <si>
    <t>Интенсивная реклама: листовки, машина во дворе Светланы?</t>
  </si>
  <si>
    <t>Осень 2022</t>
  </si>
  <si>
    <t>Скачок спроса на паркинги</t>
  </si>
  <si>
    <t>Офис подрядчика на объекте</t>
  </si>
  <si>
    <t>Вывеска об офисе</t>
  </si>
  <si>
    <t>Звонки в Невский луч: Разрешение на ввод</t>
  </si>
  <si>
    <t>Разрешение на ввод: март 2021</t>
  </si>
  <si>
    <t>Офис подрядчика на объекте: сентябрь 2021</t>
  </si>
  <si>
    <t>Выдача ключей: окт 21</t>
  </si>
  <si>
    <t>4-6 месяцев: мар 22</t>
  </si>
  <si>
    <t>Волна спроса на паркинги: фев-мар 22</t>
  </si>
  <si>
    <t>Доделка дома. Организация офиса</t>
  </si>
  <si>
    <t>План покупок</t>
  </si>
  <si>
    <t>10-12</t>
  </si>
  <si>
    <t>этаж 2</t>
  </si>
  <si>
    <t>10-15</t>
  </si>
  <si>
    <t>этаж 4</t>
  </si>
  <si>
    <t>15-20</t>
  </si>
  <si>
    <t>25-30</t>
  </si>
  <si>
    <t>скидка 25</t>
  </si>
  <si>
    <t>скидка 40</t>
  </si>
  <si>
    <t>Консервативный</t>
  </si>
  <si>
    <t>Консервативный2</t>
  </si>
  <si>
    <t>Оптимистичный</t>
  </si>
  <si>
    <t>40-45</t>
  </si>
  <si>
    <t>этаж 2,4</t>
  </si>
  <si>
    <t>не сможем обслуживать</t>
  </si>
  <si>
    <t>возможный сценарий</t>
  </si>
  <si>
    <t>Предложение</t>
  </si>
  <si>
    <t>скидка 15</t>
  </si>
  <si>
    <t>Дата покупки</t>
  </si>
  <si>
    <t>Комментарии</t>
  </si>
  <si>
    <t>М/м переоборудованы под склад</t>
  </si>
  <si>
    <t>Из какого дома</t>
  </si>
  <si>
    <t>Значение</t>
  </si>
  <si>
    <t>Андрей</t>
  </si>
  <si>
    <t>Стройтрест</t>
  </si>
  <si>
    <t>Другие</t>
  </si>
  <si>
    <t>Все нужно для оценки эффективности 10 тыс. руб. для Сергея</t>
  </si>
  <si>
    <t>Количество машин на 30-50 меньше, чем 859. Учтены пыстые места на улице (как предложение), но машин для этих мест нет, чтобы выйти на баланс 160</t>
  </si>
  <si>
    <t>Не продается</t>
  </si>
  <si>
    <t>Аренда?</t>
  </si>
  <si>
    <t>Билитон</t>
  </si>
  <si>
    <t>(Все)</t>
  </si>
  <si>
    <t>Названия строк</t>
  </si>
  <si>
    <t>Общий итог</t>
  </si>
  <si>
    <t>Сумма по полю Значение</t>
  </si>
  <si>
    <t>Названия столбцов</t>
  </si>
  <si>
    <t>Частники</t>
  </si>
  <si>
    <t>Может выкупит Пятерочка</t>
  </si>
  <si>
    <t>Труба стояка пожаротушения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</si>
</sst>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9" fontId="0" fillId="2" borderId="0" xfId="0" applyNumberFormat="1" applyFill="1"/>
    <xf numFmtId="0" fontId="0" fillId="2" borderId="0" xfId="0" quotePrefix="1" applyFill="1"/>
    <xf numFmtId="3" fontId="0" fillId="2" borderId="0" xfId="0" applyNumberFormat="1" applyFill="1" applyBorder="1" applyAlignment="1">
      <alignment horizontal="right" indent="1"/>
    </xf>
    <xf numFmtId="3" fontId="0" fillId="2" borderId="2" xfId="0" applyNumberFormat="1" applyFill="1" applyBorder="1" applyAlignment="1">
      <alignment horizontal="right" indent="1"/>
    </xf>
    <xf numFmtId="0" fontId="0" fillId="2" borderId="6" xfId="0" applyFill="1" applyBorder="1"/>
    <xf numFmtId="0" fontId="0" fillId="2" borderId="9" xfId="0" applyFill="1" applyBorder="1"/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right" indent="1"/>
    </xf>
    <xf numFmtId="0" fontId="0" fillId="2" borderId="5" xfId="0" applyFill="1" applyBorder="1" applyAlignment="1">
      <alignment vertical="center" wrapText="1"/>
    </xf>
    <xf numFmtId="3" fontId="0" fillId="2" borderId="7" xfId="0" applyNumberFormat="1" applyFill="1" applyBorder="1" applyAlignment="1">
      <alignment horizontal="right" indent="1"/>
    </xf>
    <xf numFmtId="3" fontId="0" fillId="2" borderId="8" xfId="0" applyNumberFormat="1" applyFill="1" applyBorder="1" applyAlignment="1">
      <alignment horizontal="right" indent="1"/>
    </xf>
    <xf numFmtId="9" fontId="0" fillId="2" borderId="6" xfId="0" applyNumberFormat="1" applyFill="1" applyBorder="1" applyAlignment="1">
      <alignment horizontal="right" indent="1"/>
    </xf>
    <xf numFmtId="9" fontId="0" fillId="2" borderId="6" xfId="1" applyFont="1" applyFill="1" applyBorder="1" applyAlignment="1">
      <alignment horizontal="right" indent="1"/>
    </xf>
    <xf numFmtId="3" fontId="0" fillId="3" borderId="0" xfId="0" applyNumberFormat="1" applyFill="1" applyBorder="1" applyAlignment="1">
      <alignment horizontal="right" indent="1"/>
    </xf>
    <xf numFmtId="3" fontId="0" fillId="4" borderId="2" xfId="0" applyNumberFormat="1" applyFill="1" applyBorder="1" applyAlignment="1">
      <alignment horizontal="right" indent="1"/>
    </xf>
    <xf numFmtId="3" fontId="0" fillId="5" borderId="0" xfId="0" applyNumberFormat="1" applyFill="1" applyBorder="1" applyAlignment="1">
      <alignment horizontal="right" indent="1"/>
    </xf>
    <xf numFmtId="9" fontId="0" fillId="5" borderId="1" xfId="0" applyNumberFormat="1" applyFill="1" applyBorder="1" applyAlignment="1">
      <alignment horizontal="right" indent="1"/>
    </xf>
    <xf numFmtId="3" fontId="0" fillId="5" borderId="2" xfId="0" applyNumberFormat="1" applyFill="1" applyBorder="1" applyAlignment="1">
      <alignment horizontal="right" indent="1"/>
    </xf>
    <xf numFmtId="3" fontId="0" fillId="2" borderId="10" xfId="0" applyNumberFormat="1" applyFill="1" applyBorder="1" applyAlignment="1">
      <alignment horizontal="right" indent="1"/>
    </xf>
    <xf numFmtId="3" fontId="0" fillId="2" borderId="11" xfId="0" applyNumberFormat="1" applyFill="1" applyBorder="1"/>
    <xf numFmtId="0" fontId="0" fillId="2" borderId="2" xfId="0" applyFill="1" applyBorder="1"/>
    <xf numFmtId="0" fontId="3" fillId="2" borderId="1" xfId="0" applyFont="1" applyFill="1" applyBorder="1" applyAlignment="1">
      <alignment horizontal="left" indent="2"/>
    </xf>
    <xf numFmtId="3" fontId="3" fillId="2" borderId="0" xfId="0" applyNumberFormat="1" applyFont="1" applyFill="1" applyBorder="1" applyAlignment="1">
      <alignment horizontal="right" indent="1"/>
    </xf>
    <xf numFmtId="0" fontId="3" fillId="2" borderId="3" xfId="0" applyFont="1" applyFill="1" applyBorder="1" applyAlignment="1">
      <alignment horizontal="left" indent="2"/>
    </xf>
    <xf numFmtId="3" fontId="3" fillId="2" borderId="4" xfId="0" applyNumberFormat="1" applyFont="1" applyFill="1" applyBorder="1" applyAlignment="1">
      <alignment horizontal="right" indent="1"/>
    </xf>
    <xf numFmtId="0" fontId="0" fillId="2" borderId="5" xfId="0" applyFill="1" applyBorder="1"/>
    <xf numFmtId="0" fontId="0" fillId="2" borderId="11" xfId="0" applyFill="1" applyBorder="1"/>
    <xf numFmtId="14" fontId="0" fillId="2" borderId="2" xfId="0" applyNumberFormat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9" fontId="0" fillId="6" borderId="1" xfId="0" applyNumberFormat="1" applyFill="1" applyBorder="1" applyAlignment="1">
      <alignment horizontal="right" indent="1"/>
    </xf>
    <xf numFmtId="9" fontId="0" fillId="6" borderId="1" xfId="1" applyNumberFormat="1" applyFont="1" applyFill="1" applyBorder="1" applyAlignment="1">
      <alignment horizontal="right" inden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3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center"/>
    </xf>
    <xf numFmtId="0" fontId="0" fillId="7" borderId="0" xfId="0" applyFill="1"/>
    <xf numFmtId="3" fontId="4" fillId="2" borderId="0" xfId="0" applyNumberFormat="1" applyFont="1" applyFill="1" applyBorder="1" applyAlignment="1">
      <alignment horizontal="right" indent="1"/>
    </xf>
    <xf numFmtId="3" fontId="4" fillId="3" borderId="0" xfId="0" applyNumberFormat="1" applyFont="1" applyFill="1" applyBorder="1" applyAlignment="1">
      <alignment horizontal="right" indent="1"/>
    </xf>
    <xf numFmtId="3" fontId="0" fillId="3" borderId="0" xfId="0" applyNumberFormat="1" applyFont="1" applyFill="1" applyBorder="1" applyAlignment="1">
      <alignment horizontal="right" inden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14" fontId="0" fillId="2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left" indent="1"/>
    </xf>
    <xf numFmtId="14" fontId="0" fillId="8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3" fontId="0" fillId="9" borderId="0" xfId="0" applyNumberFormat="1" applyFill="1" applyAlignment="1">
      <alignment horizontal="left" indent="1"/>
    </xf>
    <xf numFmtId="14" fontId="0" fillId="9" borderId="0" xfId="0" applyNumberFormat="1" applyFill="1" applyAlignment="1">
      <alignment horizontal="center"/>
    </xf>
    <xf numFmtId="3" fontId="0" fillId="2" borderId="0" xfId="0" applyNumberFormat="1" applyFill="1" applyAlignment="1">
      <alignment horizontal="right" indent="1"/>
    </xf>
    <xf numFmtId="3" fontId="0" fillId="8" borderId="0" xfId="0" applyNumberFormat="1" applyFill="1" applyAlignment="1">
      <alignment horizontal="right" indent="1"/>
    </xf>
    <xf numFmtId="3" fontId="0" fillId="9" borderId="0" xfId="0" applyNumberFormat="1" applyFill="1" applyAlignment="1">
      <alignment horizontal="righ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C0C0C0"/>
      <color rgb="FF8A7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107951</xdr:rowOff>
    </xdr:from>
    <xdr:to>
      <xdr:col>13</xdr:col>
      <xdr:colOff>11430</xdr:colOff>
      <xdr:row>38</xdr:row>
      <xdr:rowOff>82551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6251"/>
          <a:ext cx="7364730" cy="6604000"/>
        </a:xfrm>
        <a:prstGeom prst="rect">
          <a:avLst/>
        </a:prstGeom>
      </xdr:spPr>
    </xdr:pic>
    <xdr:clientData/>
  </xdr:twoCellAnchor>
  <xdr:oneCellAnchor>
    <xdr:from>
      <xdr:col>8</xdr:col>
      <xdr:colOff>76200</xdr:colOff>
      <xdr:row>32</xdr:row>
      <xdr:rowOff>63500</xdr:rowOff>
    </xdr:from>
    <xdr:ext cx="341632" cy="254557"/>
    <xdr:sp macro="" textlink="">
      <xdr:nvSpPr>
        <xdr:cNvPr id="3" name="TextBox 2"/>
        <xdr:cNvSpPr txBox="1"/>
      </xdr:nvSpPr>
      <xdr:spPr>
        <a:xfrm>
          <a:off x="4953000" y="59563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oneCellAnchor>
  <xdr:oneCellAnchor>
    <xdr:from>
      <xdr:col>6</xdr:col>
      <xdr:colOff>361950</xdr:colOff>
      <xdr:row>31</xdr:row>
      <xdr:rowOff>44450</xdr:rowOff>
    </xdr:from>
    <xdr:ext cx="341632" cy="254557"/>
    <xdr:sp macro="" textlink="">
      <xdr:nvSpPr>
        <xdr:cNvPr id="4" name="TextBox 3"/>
        <xdr:cNvSpPr txBox="1"/>
      </xdr:nvSpPr>
      <xdr:spPr>
        <a:xfrm>
          <a:off x="4019550" y="57531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oneCellAnchor>
  <xdr:oneCellAnchor>
    <xdr:from>
      <xdr:col>7</xdr:col>
      <xdr:colOff>88900</xdr:colOff>
      <xdr:row>31</xdr:row>
      <xdr:rowOff>0</xdr:rowOff>
    </xdr:from>
    <xdr:ext cx="263149" cy="254557"/>
    <xdr:sp macro="" textlink="">
      <xdr:nvSpPr>
        <xdr:cNvPr id="5" name="TextBox 4"/>
        <xdr:cNvSpPr txBox="1"/>
      </xdr:nvSpPr>
      <xdr:spPr>
        <a:xfrm>
          <a:off x="4356100" y="57086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oneCellAnchor>
  <xdr:oneCellAnchor>
    <xdr:from>
      <xdr:col>6</xdr:col>
      <xdr:colOff>146050</xdr:colOff>
      <xdr:row>31</xdr:row>
      <xdr:rowOff>44450</xdr:rowOff>
    </xdr:from>
    <xdr:ext cx="263149" cy="254557"/>
    <xdr:sp macro="" textlink="">
      <xdr:nvSpPr>
        <xdr:cNvPr id="7" name="TextBox 6"/>
        <xdr:cNvSpPr txBox="1"/>
      </xdr:nvSpPr>
      <xdr:spPr>
        <a:xfrm>
          <a:off x="3803650" y="57531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oneCellAnchor>
  <xdr:oneCellAnchor>
    <xdr:from>
      <xdr:col>5</xdr:col>
      <xdr:colOff>254000</xdr:colOff>
      <xdr:row>33</xdr:row>
      <xdr:rowOff>19050</xdr:rowOff>
    </xdr:from>
    <xdr:ext cx="420115" cy="254557"/>
    <xdr:sp macro="" textlink="">
      <xdr:nvSpPr>
        <xdr:cNvPr id="8" name="TextBox 7"/>
        <xdr:cNvSpPr txBox="1"/>
      </xdr:nvSpPr>
      <xdr:spPr>
        <a:xfrm>
          <a:off x="3302000" y="609600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200</a:t>
          </a:r>
        </a:p>
      </xdr:txBody>
    </xdr:sp>
    <xdr:clientData/>
  </xdr:oneCellAnchor>
  <xdr:oneCellAnchor>
    <xdr:from>
      <xdr:col>6</xdr:col>
      <xdr:colOff>57150</xdr:colOff>
      <xdr:row>32</xdr:row>
      <xdr:rowOff>25400</xdr:rowOff>
    </xdr:from>
    <xdr:ext cx="263149" cy="254557"/>
    <xdr:sp macro="" textlink="">
      <xdr:nvSpPr>
        <xdr:cNvPr id="11" name="TextBox 10"/>
        <xdr:cNvSpPr txBox="1"/>
      </xdr:nvSpPr>
      <xdr:spPr>
        <a:xfrm>
          <a:off x="3714750" y="59182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oneCellAnchor>
  <xdr:oneCellAnchor>
    <xdr:from>
      <xdr:col>5</xdr:col>
      <xdr:colOff>393700</xdr:colOff>
      <xdr:row>27</xdr:row>
      <xdr:rowOff>120650</xdr:rowOff>
    </xdr:from>
    <xdr:ext cx="341632" cy="254557"/>
    <xdr:sp macro="" textlink="">
      <xdr:nvSpPr>
        <xdr:cNvPr id="12" name="TextBox 11"/>
        <xdr:cNvSpPr txBox="1"/>
      </xdr:nvSpPr>
      <xdr:spPr>
        <a:xfrm>
          <a:off x="3441700" y="50927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oneCellAnchor>
  <xdr:oneCellAnchor>
    <xdr:from>
      <xdr:col>4</xdr:col>
      <xdr:colOff>450850</xdr:colOff>
      <xdr:row>25</xdr:row>
      <xdr:rowOff>57150</xdr:rowOff>
    </xdr:from>
    <xdr:ext cx="341632" cy="254557"/>
    <xdr:sp macro="" textlink="">
      <xdr:nvSpPr>
        <xdr:cNvPr id="13" name="TextBox 12"/>
        <xdr:cNvSpPr txBox="1"/>
      </xdr:nvSpPr>
      <xdr:spPr>
        <a:xfrm>
          <a:off x="2889250" y="46609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oneCellAnchor>
  <xdr:oneCellAnchor>
    <xdr:from>
      <xdr:col>5</xdr:col>
      <xdr:colOff>44450</xdr:colOff>
      <xdr:row>19</xdr:row>
      <xdr:rowOff>120650</xdr:rowOff>
    </xdr:from>
    <xdr:ext cx="341632" cy="254557"/>
    <xdr:sp macro="" textlink="">
      <xdr:nvSpPr>
        <xdr:cNvPr id="14" name="TextBox 13"/>
        <xdr:cNvSpPr txBox="1"/>
      </xdr:nvSpPr>
      <xdr:spPr>
        <a:xfrm>
          <a:off x="3092450" y="36195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oneCellAnchor>
  <xdr:oneCellAnchor>
    <xdr:from>
      <xdr:col>5</xdr:col>
      <xdr:colOff>311150</xdr:colOff>
      <xdr:row>21</xdr:row>
      <xdr:rowOff>107950</xdr:rowOff>
    </xdr:from>
    <xdr:ext cx="341632" cy="254557"/>
    <xdr:sp macro="" textlink="">
      <xdr:nvSpPr>
        <xdr:cNvPr id="15" name="TextBox 14"/>
        <xdr:cNvSpPr txBox="1"/>
      </xdr:nvSpPr>
      <xdr:spPr>
        <a:xfrm>
          <a:off x="3359150" y="39751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oneCellAnchor>
  <xdr:oneCellAnchor>
    <xdr:from>
      <xdr:col>6</xdr:col>
      <xdr:colOff>0</xdr:colOff>
      <xdr:row>18</xdr:row>
      <xdr:rowOff>171450</xdr:rowOff>
    </xdr:from>
    <xdr:ext cx="341632" cy="254557"/>
    <xdr:sp macro="" textlink="">
      <xdr:nvSpPr>
        <xdr:cNvPr id="16" name="TextBox 15"/>
        <xdr:cNvSpPr txBox="1"/>
      </xdr:nvSpPr>
      <xdr:spPr>
        <a:xfrm>
          <a:off x="3657600" y="34861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oneCellAnchor>
  <xdr:oneCellAnchor>
    <xdr:from>
      <xdr:col>6</xdr:col>
      <xdr:colOff>285750</xdr:colOff>
      <xdr:row>17</xdr:row>
      <xdr:rowOff>57150</xdr:rowOff>
    </xdr:from>
    <xdr:ext cx="263149" cy="254557"/>
    <xdr:sp macro="" textlink="">
      <xdr:nvSpPr>
        <xdr:cNvPr id="17" name="TextBox 16"/>
        <xdr:cNvSpPr txBox="1"/>
      </xdr:nvSpPr>
      <xdr:spPr>
        <a:xfrm>
          <a:off x="3943350" y="31877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oneCellAnchor>
  <xdr:oneCellAnchor>
    <xdr:from>
      <xdr:col>7</xdr:col>
      <xdr:colOff>82550</xdr:colOff>
      <xdr:row>18</xdr:row>
      <xdr:rowOff>177800</xdr:rowOff>
    </xdr:from>
    <xdr:ext cx="263149" cy="254557"/>
    <xdr:sp macro="" textlink="">
      <xdr:nvSpPr>
        <xdr:cNvPr id="18" name="TextBox 17"/>
        <xdr:cNvSpPr txBox="1"/>
      </xdr:nvSpPr>
      <xdr:spPr>
        <a:xfrm>
          <a:off x="4349750" y="34925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oneCellAnchor>
  <xdr:oneCellAnchor>
    <xdr:from>
      <xdr:col>7</xdr:col>
      <xdr:colOff>355600</xdr:colOff>
      <xdr:row>22</xdr:row>
      <xdr:rowOff>63500</xdr:rowOff>
    </xdr:from>
    <xdr:ext cx="341632" cy="254557"/>
    <xdr:sp macro="" textlink="">
      <xdr:nvSpPr>
        <xdr:cNvPr id="19" name="TextBox 18"/>
        <xdr:cNvSpPr txBox="1"/>
      </xdr:nvSpPr>
      <xdr:spPr>
        <a:xfrm>
          <a:off x="4622800" y="41148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oneCellAnchor>
  <xdr:oneCellAnchor>
    <xdr:from>
      <xdr:col>7</xdr:col>
      <xdr:colOff>584200</xdr:colOff>
      <xdr:row>20</xdr:row>
      <xdr:rowOff>57150</xdr:rowOff>
    </xdr:from>
    <xdr:ext cx="263149" cy="254557"/>
    <xdr:sp macro="" textlink="">
      <xdr:nvSpPr>
        <xdr:cNvPr id="20" name="TextBox 19"/>
        <xdr:cNvSpPr txBox="1"/>
      </xdr:nvSpPr>
      <xdr:spPr>
        <a:xfrm>
          <a:off x="4851400" y="37401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oneCellAnchor>
  <xdr:oneCellAnchor>
    <xdr:from>
      <xdr:col>7</xdr:col>
      <xdr:colOff>577850</xdr:colOff>
      <xdr:row>24</xdr:row>
      <xdr:rowOff>152400</xdr:rowOff>
    </xdr:from>
    <xdr:ext cx="263149" cy="254557"/>
    <xdr:sp macro="" textlink="">
      <xdr:nvSpPr>
        <xdr:cNvPr id="21" name="TextBox 20"/>
        <xdr:cNvSpPr txBox="1"/>
      </xdr:nvSpPr>
      <xdr:spPr>
        <a:xfrm>
          <a:off x="4845050" y="45720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oneCellAnchor>
  <xdr:oneCellAnchor>
    <xdr:from>
      <xdr:col>7</xdr:col>
      <xdr:colOff>133350</xdr:colOff>
      <xdr:row>25</xdr:row>
      <xdr:rowOff>44450</xdr:rowOff>
    </xdr:from>
    <xdr:ext cx="263149" cy="254557"/>
    <xdr:sp macro="" textlink="">
      <xdr:nvSpPr>
        <xdr:cNvPr id="22" name="TextBox 21"/>
        <xdr:cNvSpPr txBox="1"/>
      </xdr:nvSpPr>
      <xdr:spPr>
        <a:xfrm>
          <a:off x="4400550" y="46482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oneCellAnchor>
  <xdr:oneCellAnchor>
    <xdr:from>
      <xdr:col>7</xdr:col>
      <xdr:colOff>577850</xdr:colOff>
      <xdr:row>28</xdr:row>
      <xdr:rowOff>171450</xdr:rowOff>
    </xdr:from>
    <xdr:ext cx="341632" cy="254557"/>
    <xdr:sp macro="" textlink="">
      <xdr:nvSpPr>
        <xdr:cNvPr id="23" name="TextBox 22"/>
        <xdr:cNvSpPr txBox="1"/>
      </xdr:nvSpPr>
      <xdr:spPr>
        <a:xfrm>
          <a:off x="4845050" y="53276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oneCellAnchor>
  <xdr:oneCellAnchor>
    <xdr:from>
      <xdr:col>8</xdr:col>
      <xdr:colOff>184150</xdr:colOff>
      <xdr:row>23</xdr:row>
      <xdr:rowOff>50800</xdr:rowOff>
    </xdr:from>
    <xdr:ext cx="420115" cy="254557"/>
    <xdr:sp macro="" textlink="">
      <xdr:nvSpPr>
        <xdr:cNvPr id="24" name="TextBox 23"/>
        <xdr:cNvSpPr txBox="1"/>
      </xdr:nvSpPr>
      <xdr:spPr>
        <a:xfrm>
          <a:off x="5060950" y="428625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187</a:t>
          </a:r>
        </a:p>
      </xdr:txBody>
    </xdr:sp>
    <xdr:clientData/>
  </xdr:oneCellAnchor>
  <xdr:oneCellAnchor>
    <xdr:from>
      <xdr:col>9</xdr:col>
      <xdr:colOff>177800</xdr:colOff>
      <xdr:row>22</xdr:row>
      <xdr:rowOff>139700</xdr:rowOff>
    </xdr:from>
    <xdr:ext cx="341632" cy="254557"/>
    <xdr:sp macro="" textlink="">
      <xdr:nvSpPr>
        <xdr:cNvPr id="25" name="TextBox 24"/>
        <xdr:cNvSpPr txBox="1"/>
      </xdr:nvSpPr>
      <xdr:spPr>
        <a:xfrm>
          <a:off x="5664200" y="41910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oneCellAnchor>
  <xdr:oneCellAnchor>
    <xdr:from>
      <xdr:col>9</xdr:col>
      <xdr:colOff>323850</xdr:colOff>
      <xdr:row>21</xdr:row>
      <xdr:rowOff>50800</xdr:rowOff>
    </xdr:from>
    <xdr:ext cx="341632" cy="254557"/>
    <xdr:sp macro="" textlink="">
      <xdr:nvSpPr>
        <xdr:cNvPr id="26" name="TextBox 25"/>
        <xdr:cNvSpPr txBox="1"/>
      </xdr:nvSpPr>
      <xdr:spPr>
        <a:xfrm>
          <a:off x="5810250" y="39179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oneCellAnchor>
  <xdr:oneCellAnchor>
    <xdr:from>
      <xdr:col>8</xdr:col>
      <xdr:colOff>533400</xdr:colOff>
      <xdr:row>23</xdr:row>
      <xdr:rowOff>114300</xdr:rowOff>
    </xdr:from>
    <xdr:ext cx="341632" cy="254557"/>
    <xdr:sp macro="" textlink="">
      <xdr:nvSpPr>
        <xdr:cNvPr id="27" name="TextBox 26"/>
        <xdr:cNvSpPr txBox="1"/>
      </xdr:nvSpPr>
      <xdr:spPr>
        <a:xfrm>
          <a:off x="5410200" y="43497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oneCellAnchor>
  <xdr:oneCellAnchor>
    <xdr:from>
      <xdr:col>9</xdr:col>
      <xdr:colOff>412750</xdr:colOff>
      <xdr:row>25</xdr:row>
      <xdr:rowOff>127000</xdr:rowOff>
    </xdr:from>
    <xdr:ext cx="263149" cy="254557"/>
    <xdr:sp macro="" textlink="">
      <xdr:nvSpPr>
        <xdr:cNvPr id="28" name="TextBox 27"/>
        <xdr:cNvSpPr txBox="1"/>
      </xdr:nvSpPr>
      <xdr:spPr>
        <a:xfrm>
          <a:off x="5899150" y="47307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oneCellAnchor>
  <xdr:oneCellAnchor>
    <xdr:from>
      <xdr:col>9</xdr:col>
      <xdr:colOff>12701</xdr:colOff>
      <xdr:row>26</xdr:row>
      <xdr:rowOff>165100</xdr:rowOff>
    </xdr:from>
    <xdr:ext cx="254000" cy="260907"/>
    <xdr:sp macro="" textlink="">
      <xdr:nvSpPr>
        <xdr:cNvPr id="29" name="TextBox 28"/>
        <xdr:cNvSpPr txBox="1"/>
      </xdr:nvSpPr>
      <xdr:spPr>
        <a:xfrm>
          <a:off x="5499101" y="4953000"/>
          <a:ext cx="254000" cy="260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oneCellAnchor>
  <xdr:oneCellAnchor>
    <xdr:from>
      <xdr:col>8</xdr:col>
      <xdr:colOff>342900</xdr:colOff>
      <xdr:row>28</xdr:row>
      <xdr:rowOff>63500</xdr:rowOff>
    </xdr:from>
    <xdr:ext cx="263149" cy="254557"/>
    <xdr:sp macro="" textlink="">
      <xdr:nvSpPr>
        <xdr:cNvPr id="30" name="TextBox 29"/>
        <xdr:cNvSpPr txBox="1"/>
      </xdr:nvSpPr>
      <xdr:spPr>
        <a:xfrm>
          <a:off x="5219700" y="52197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oneCellAnchor>
  <xdr:oneCellAnchor>
    <xdr:from>
      <xdr:col>11</xdr:col>
      <xdr:colOff>330200</xdr:colOff>
      <xdr:row>34</xdr:row>
      <xdr:rowOff>82550</xdr:rowOff>
    </xdr:from>
    <xdr:ext cx="341632" cy="254557"/>
    <xdr:sp macro="" textlink="">
      <xdr:nvSpPr>
        <xdr:cNvPr id="31" name="TextBox 30"/>
        <xdr:cNvSpPr txBox="1"/>
      </xdr:nvSpPr>
      <xdr:spPr>
        <a:xfrm>
          <a:off x="7035800" y="63436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oneCellAnchor>
  <xdr:oneCellAnchor>
    <xdr:from>
      <xdr:col>10</xdr:col>
      <xdr:colOff>463550</xdr:colOff>
      <xdr:row>18</xdr:row>
      <xdr:rowOff>139700</xdr:rowOff>
    </xdr:from>
    <xdr:ext cx="341632" cy="254557"/>
    <xdr:sp macro="" textlink="">
      <xdr:nvSpPr>
        <xdr:cNvPr id="32" name="TextBox 31"/>
        <xdr:cNvSpPr txBox="1"/>
      </xdr:nvSpPr>
      <xdr:spPr>
        <a:xfrm>
          <a:off x="6559550" y="34544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oneCellAnchor>
  <xdr:oneCellAnchor>
    <xdr:from>
      <xdr:col>9</xdr:col>
      <xdr:colOff>209550</xdr:colOff>
      <xdr:row>17</xdr:row>
      <xdr:rowOff>31750</xdr:rowOff>
    </xdr:from>
    <xdr:ext cx="263149" cy="254557"/>
    <xdr:sp macro="" textlink="">
      <xdr:nvSpPr>
        <xdr:cNvPr id="33" name="TextBox 32"/>
        <xdr:cNvSpPr txBox="1"/>
      </xdr:nvSpPr>
      <xdr:spPr>
        <a:xfrm>
          <a:off x="5695950" y="31623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oneCellAnchor>
  <xdr:oneCellAnchor>
    <xdr:from>
      <xdr:col>9</xdr:col>
      <xdr:colOff>0</xdr:colOff>
      <xdr:row>17</xdr:row>
      <xdr:rowOff>57150</xdr:rowOff>
    </xdr:from>
    <xdr:ext cx="263149" cy="254557"/>
    <xdr:sp macro="" textlink="">
      <xdr:nvSpPr>
        <xdr:cNvPr id="34" name="TextBox 33"/>
        <xdr:cNvSpPr txBox="1"/>
      </xdr:nvSpPr>
      <xdr:spPr>
        <a:xfrm>
          <a:off x="5486400" y="31877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oneCellAnchor>
  <xdr:oneCellAnchor>
    <xdr:from>
      <xdr:col>9</xdr:col>
      <xdr:colOff>50800</xdr:colOff>
      <xdr:row>14</xdr:row>
      <xdr:rowOff>88900</xdr:rowOff>
    </xdr:from>
    <xdr:ext cx="263149" cy="254557"/>
    <xdr:sp macro="" textlink="">
      <xdr:nvSpPr>
        <xdr:cNvPr id="35" name="TextBox 34"/>
        <xdr:cNvSpPr txBox="1"/>
      </xdr:nvSpPr>
      <xdr:spPr>
        <a:xfrm>
          <a:off x="5537200" y="26670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oneCellAnchor>
  <xdr:oneCellAnchor>
    <xdr:from>
      <xdr:col>3</xdr:col>
      <xdr:colOff>374650</xdr:colOff>
      <xdr:row>16</xdr:row>
      <xdr:rowOff>63500</xdr:rowOff>
    </xdr:from>
    <xdr:ext cx="263149" cy="254557"/>
    <xdr:sp macro="" textlink="">
      <xdr:nvSpPr>
        <xdr:cNvPr id="36" name="TextBox 35"/>
        <xdr:cNvSpPr txBox="1"/>
      </xdr:nvSpPr>
      <xdr:spPr>
        <a:xfrm>
          <a:off x="2203450" y="30099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oneCellAnchor>
  <xdr:oneCellAnchor>
    <xdr:from>
      <xdr:col>2</xdr:col>
      <xdr:colOff>247650</xdr:colOff>
      <xdr:row>9</xdr:row>
      <xdr:rowOff>146050</xdr:rowOff>
    </xdr:from>
    <xdr:ext cx="263149" cy="254557"/>
    <xdr:sp macro="" textlink="">
      <xdr:nvSpPr>
        <xdr:cNvPr id="37" name="TextBox 36"/>
        <xdr:cNvSpPr txBox="1"/>
      </xdr:nvSpPr>
      <xdr:spPr>
        <a:xfrm>
          <a:off x="1466850" y="18034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oneCellAnchor>
  <xdr:oneCellAnchor>
    <xdr:from>
      <xdr:col>3</xdr:col>
      <xdr:colOff>158750</xdr:colOff>
      <xdr:row>8</xdr:row>
      <xdr:rowOff>0</xdr:rowOff>
    </xdr:from>
    <xdr:ext cx="341632" cy="254557"/>
    <xdr:sp macro="" textlink="">
      <xdr:nvSpPr>
        <xdr:cNvPr id="38" name="TextBox 37"/>
        <xdr:cNvSpPr txBox="1"/>
      </xdr:nvSpPr>
      <xdr:spPr>
        <a:xfrm>
          <a:off x="1987550" y="14732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oneCellAnchor>
  <xdr:oneCellAnchor>
    <xdr:from>
      <xdr:col>2</xdr:col>
      <xdr:colOff>431800</xdr:colOff>
      <xdr:row>8</xdr:row>
      <xdr:rowOff>146050</xdr:rowOff>
    </xdr:from>
    <xdr:ext cx="263149" cy="254557"/>
    <xdr:sp macro="" textlink="">
      <xdr:nvSpPr>
        <xdr:cNvPr id="39" name="TextBox 38"/>
        <xdr:cNvSpPr txBox="1"/>
      </xdr:nvSpPr>
      <xdr:spPr>
        <a:xfrm>
          <a:off x="1651000" y="16192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oneCellAnchor>
  <xdr:oneCellAnchor>
    <xdr:from>
      <xdr:col>4</xdr:col>
      <xdr:colOff>476250</xdr:colOff>
      <xdr:row>7</xdr:row>
      <xdr:rowOff>139700</xdr:rowOff>
    </xdr:from>
    <xdr:ext cx="263149" cy="254557"/>
    <xdr:sp macro="" textlink="">
      <xdr:nvSpPr>
        <xdr:cNvPr id="40" name="TextBox 39"/>
        <xdr:cNvSpPr txBox="1"/>
      </xdr:nvSpPr>
      <xdr:spPr>
        <a:xfrm>
          <a:off x="2914650" y="14287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oneCellAnchor>
  <xdr:oneCellAnchor>
    <xdr:from>
      <xdr:col>4</xdr:col>
      <xdr:colOff>222250</xdr:colOff>
      <xdr:row>12</xdr:row>
      <xdr:rowOff>127000</xdr:rowOff>
    </xdr:from>
    <xdr:ext cx="341632" cy="254557"/>
    <xdr:sp macro="" textlink="">
      <xdr:nvSpPr>
        <xdr:cNvPr id="41" name="TextBox 40"/>
        <xdr:cNvSpPr txBox="1"/>
      </xdr:nvSpPr>
      <xdr:spPr>
        <a:xfrm>
          <a:off x="2660650" y="23368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oneCellAnchor>
  <xdr:oneCellAnchor>
    <xdr:from>
      <xdr:col>6</xdr:col>
      <xdr:colOff>234950</xdr:colOff>
      <xdr:row>5</xdr:row>
      <xdr:rowOff>158750</xdr:rowOff>
    </xdr:from>
    <xdr:ext cx="341632" cy="254557"/>
    <xdr:sp macro="" textlink="">
      <xdr:nvSpPr>
        <xdr:cNvPr id="46" name="TextBox 45"/>
        <xdr:cNvSpPr txBox="1"/>
      </xdr:nvSpPr>
      <xdr:spPr>
        <a:xfrm>
          <a:off x="3892550" y="10795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oneCellAnchor>
  <xdr:oneCellAnchor>
    <xdr:from>
      <xdr:col>7</xdr:col>
      <xdr:colOff>152400</xdr:colOff>
      <xdr:row>13</xdr:row>
      <xdr:rowOff>57150</xdr:rowOff>
    </xdr:from>
    <xdr:ext cx="263149" cy="254557"/>
    <xdr:sp macro="" textlink="">
      <xdr:nvSpPr>
        <xdr:cNvPr id="47" name="TextBox 46"/>
        <xdr:cNvSpPr txBox="1"/>
      </xdr:nvSpPr>
      <xdr:spPr>
        <a:xfrm>
          <a:off x="4419600" y="245110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oneCellAnchor>
  <xdr:oneCellAnchor>
    <xdr:from>
      <xdr:col>5</xdr:col>
      <xdr:colOff>565150</xdr:colOff>
      <xdr:row>11</xdr:row>
      <xdr:rowOff>63500</xdr:rowOff>
    </xdr:from>
    <xdr:ext cx="341632" cy="254557"/>
    <xdr:sp macro="" textlink="">
      <xdr:nvSpPr>
        <xdr:cNvPr id="48" name="TextBox 47"/>
        <xdr:cNvSpPr txBox="1"/>
      </xdr:nvSpPr>
      <xdr:spPr>
        <a:xfrm>
          <a:off x="3613150" y="20891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oneCellAnchor>
  <xdr:oneCellAnchor>
    <xdr:from>
      <xdr:col>8</xdr:col>
      <xdr:colOff>190500</xdr:colOff>
      <xdr:row>10</xdr:row>
      <xdr:rowOff>69850</xdr:rowOff>
    </xdr:from>
    <xdr:ext cx="341632" cy="254557"/>
    <xdr:sp macro="" textlink="">
      <xdr:nvSpPr>
        <xdr:cNvPr id="49" name="TextBox 48"/>
        <xdr:cNvSpPr txBox="1"/>
      </xdr:nvSpPr>
      <xdr:spPr>
        <a:xfrm>
          <a:off x="5067300" y="19113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oneCellAnchor>
  <xdr:oneCellAnchor>
    <xdr:from>
      <xdr:col>8</xdr:col>
      <xdr:colOff>215900</xdr:colOff>
      <xdr:row>14</xdr:row>
      <xdr:rowOff>69850</xdr:rowOff>
    </xdr:from>
    <xdr:ext cx="263149" cy="254557"/>
    <xdr:sp macro="" textlink="">
      <xdr:nvSpPr>
        <xdr:cNvPr id="50" name="TextBox 49"/>
        <xdr:cNvSpPr txBox="1"/>
      </xdr:nvSpPr>
      <xdr:spPr>
        <a:xfrm>
          <a:off x="5092700" y="26479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oneCellAnchor>
  <xdr:oneCellAnchor>
    <xdr:from>
      <xdr:col>7</xdr:col>
      <xdr:colOff>463550</xdr:colOff>
      <xdr:row>8</xdr:row>
      <xdr:rowOff>25400</xdr:rowOff>
    </xdr:from>
    <xdr:ext cx="341632" cy="254557"/>
    <xdr:sp macro="" textlink="">
      <xdr:nvSpPr>
        <xdr:cNvPr id="51" name="TextBox 50"/>
        <xdr:cNvSpPr txBox="1"/>
      </xdr:nvSpPr>
      <xdr:spPr>
        <a:xfrm>
          <a:off x="4730750" y="14986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oneCellAnchor>
  <xdr:oneCellAnchor>
    <xdr:from>
      <xdr:col>7</xdr:col>
      <xdr:colOff>381000</xdr:colOff>
      <xdr:row>15</xdr:row>
      <xdr:rowOff>88900</xdr:rowOff>
    </xdr:from>
    <xdr:ext cx="263149" cy="254557"/>
    <xdr:sp macro="" textlink="">
      <xdr:nvSpPr>
        <xdr:cNvPr id="52" name="TextBox 51"/>
        <xdr:cNvSpPr txBox="1"/>
      </xdr:nvSpPr>
      <xdr:spPr>
        <a:xfrm>
          <a:off x="4648200" y="2851150"/>
          <a:ext cx="26314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oneCellAnchor>
  <xdr:oneCellAnchor>
    <xdr:from>
      <xdr:col>6</xdr:col>
      <xdr:colOff>12700</xdr:colOff>
      <xdr:row>35</xdr:row>
      <xdr:rowOff>177800</xdr:rowOff>
    </xdr:from>
    <xdr:ext cx="341632" cy="254557"/>
    <xdr:sp macro="" textlink="">
      <xdr:nvSpPr>
        <xdr:cNvPr id="53" name="TextBox 52"/>
        <xdr:cNvSpPr txBox="1"/>
      </xdr:nvSpPr>
      <xdr:spPr>
        <a:xfrm>
          <a:off x="3670300" y="662305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oneCellAnchor>
  <xdr:oneCellAnchor>
    <xdr:from>
      <xdr:col>6</xdr:col>
      <xdr:colOff>50800</xdr:colOff>
      <xdr:row>26</xdr:row>
      <xdr:rowOff>127000</xdr:rowOff>
    </xdr:from>
    <xdr:ext cx="420115" cy="254557"/>
    <xdr:sp macro="" textlink="">
      <xdr:nvSpPr>
        <xdr:cNvPr id="54" name="TextBox 53"/>
        <xdr:cNvSpPr txBox="1"/>
      </xdr:nvSpPr>
      <xdr:spPr>
        <a:xfrm>
          <a:off x="3708400" y="491490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334</a:t>
          </a:r>
        </a:p>
      </xdr:txBody>
    </xdr:sp>
    <xdr:clientData/>
  </xdr:oneCellAnchor>
  <xdr:oneCellAnchor>
    <xdr:from>
      <xdr:col>5</xdr:col>
      <xdr:colOff>330200</xdr:colOff>
      <xdr:row>13</xdr:row>
      <xdr:rowOff>158750</xdr:rowOff>
    </xdr:from>
    <xdr:ext cx="420115" cy="254557"/>
    <xdr:sp macro="" textlink="">
      <xdr:nvSpPr>
        <xdr:cNvPr id="55" name="TextBox 54"/>
        <xdr:cNvSpPr txBox="1"/>
      </xdr:nvSpPr>
      <xdr:spPr>
        <a:xfrm>
          <a:off x="3378200" y="255270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228</a:t>
          </a:r>
        </a:p>
      </xdr:txBody>
    </xdr:sp>
    <xdr:clientData/>
  </xdr:oneCellAnchor>
  <xdr:oneCellAnchor>
    <xdr:from>
      <xdr:col>7</xdr:col>
      <xdr:colOff>311150</xdr:colOff>
      <xdr:row>14</xdr:row>
      <xdr:rowOff>63500</xdr:rowOff>
    </xdr:from>
    <xdr:ext cx="341632" cy="254557"/>
    <xdr:sp macro="" textlink="">
      <xdr:nvSpPr>
        <xdr:cNvPr id="56" name="TextBox 55"/>
        <xdr:cNvSpPr txBox="1"/>
      </xdr:nvSpPr>
      <xdr:spPr>
        <a:xfrm>
          <a:off x="4578350" y="26416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45</a:t>
          </a:r>
        </a:p>
      </xdr:txBody>
    </xdr:sp>
    <xdr:clientData/>
  </xdr:oneCellAnchor>
  <xdr:oneCellAnchor>
    <xdr:from>
      <xdr:col>10</xdr:col>
      <xdr:colOff>12700</xdr:colOff>
      <xdr:row>21</xdr:row>
      <xdr:rowOff>107950</xdr:rowOff>
    </xdr:from>
    <xdr:ext cx="420115" cy="254557"/>
    <xdr:sp macro="" textlink="">
      <xdr:nvSpPr>
        <xdr:cNvPr id="57" name="TextBox 56"/>
        <xdr:cNvSpPr txBox="1"/>
      </xdr:nvSpPr>
      <xdr:spPr>
        <a:xfrm>
          <a:off x="6108700" y="397510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155</a:t>
          </a:r>
        </a:p>
      </xdr:txBody>
    </xdr:sp>
    <xdr:clientData/>
  </xdr:oneCellAnchor>
  <xdr:oneCellAnchor>
    <xdr:from>
      <xdr:col>3</xdr:col>
      <xdr:colOff>177800</xdr:colOff>
      <xdr:row>12</xdr:row>
      <xdr:rowOff>57150</xdr:rowOff>
    </xdr:from>
    <xdr:ext cx="420115" cy="254557"/>
    <xdr:sp macro="" textlink="">
      <xdr:nvSpPr>
        <xdr:cNvPr id="58" name="TextBox 57"/>
        <xdr:cNvSpPr txBox="1"/>
      </xdr:nvSpPr>
      <xdr:spPr>
        <a:xfrm>
          <a:off x="2006600" y="226695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350</a:t>
          </a:r>
          <a:endParaRPr lang="ru-RU" sz="11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527050</xdr:colOff>
      <xdr:row>24</xdr:row>
      <xdr:rowOff>25400</xdr:rowOff>
    </xdr:from>
    <xdr:ext cx="420115" cy="254557"/>
    <xdr:sp macro="" textlink="">
      <xdr:nvSpPr>
        <xdr:cNvPr id="59" name="TextBox 58"/>
        <xdr:cNvSpPr txBox="1"/>
      </xdr:nvSpPr>
      <xdr:spPr>
        <a:xfrm>
          <a:off x="2355850" y="444500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257</a:t>
          </a:r>
        </a:p>
      </xdr:txBody>
    </xdr:sp>
    <xdr:clientData/>
  </xdr:oneCellAnchor>
  <xdr:oneCellAnchor>
    <xdr:from>
      <xdr:col>5</xdr:col>
      <xdr:colOff>590550</xdr:colOff>
      <xdr:row>23</xdr:row>
      <xdr:rowOff>12700</xdr:rowOff>
    </xdr:from>
    <xdr:ext cx="420115" cy="254557"/>
    <xdr:sp macro="" textlink="">
      <xdr:nvSpPr>
        <xdr:cNvPr id="60" name="TextBox 59"/>
        <xdr:cNvSpPr txBox="1"/>
      </xdr:nvSpPr>
      <xdr:spPr>
        <a:xfrm>
          <a:off x="3638550" y="4248150"/>
          <a:ext cx="42011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140</a:t>
          </a:r>
        </a:p>
      </xdr:txBody>
    </xdr:sp>
    <xdr:clientData/>
  </xdr:oneCellAnchor>
  <xdr:oneCellAnchor>
    <xdr:from>
      <xdr:col>8</xdr:col>
      <xdr:colOff>139700</xdr:colOff>
      <xdr:row>21</xdr:row>
      <xdr:rowOff>95250</xdr:rowOff>
    </xdr:from>
    <xdr:ext cx="341632" cy="254557"/>
    <xdr:sp macro="" textlink="">
      <xdr:nvSpPr>
        <xdr:cNvPr id="61" name="TextBox 60"/>
        <xdr:cNvSpPr txBox="1"/>
      </xdr:nvSpPr>
      <xdr:spPr>
        <a:xfrm>
          <a:off x="5016500" y="3962400"/>
          <a:ext cx="34163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50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PN-GEO" refreshedDate="44217.497548842592" createdVersion="6" refreshedVersion="6" minRefreshableVersion="3" recordCount="277">
  <cacheSource type="worksheet">
    <worksheetSource ref="B4:I281" sheet="список"/>
  </cacheSource>
  <cacheFields count="8">
    <cacheField name="Адрес" numFmtId="0">
      <sharedItems count="1">
        <s v="Зл12"/>
      </sharedItems>
    </cacheField>
    <cacheField name="Этаж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м/м" numFmtId="3">
      <sharedItems containsSemiMixedTypes="0" containsString="0" containsNumber="1" containsInteger="1" minValue="1" maxValue="277"/>
    </cacheField>
    <cacheField name="Дата покупки" numFmtId="14">
      <sharedItems containsSemiMixedTypes="0" containsNonDate="0" containsDate="1" containsString="0" minDate="2021-02-10T00:00:00" maxDate="2021-02-11T00:00:00"/>
    </cacheField>
    <cacheField name="Собственник" numFmtId="0">
      <sharedItems count="6">
        <s v="Стройтрест"/>
        <s v="Аренда?"/>
        <s v="Пятерочка"/>
        <s v="Частники"/>
        <s v="Билитон"/>
        <s v="Частник" u="1"/>
      </sharedItems>
    </cacheField>
    <cacheField name="Из какого дома" numFmtId="0">
      <sharedItems containsNonDate="0" containsString="0" containsBlank="1"/>
    </cacheField>
    <cacheField name="Комментарии" numFmtId="0">
      <sharedItems containsBlank="1"/>
    </cacheField>
    <cacheField name="Значение" numFmtId="3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1"/>
    <d v="2021-02-10T00:00:00"/>
    <x v="0"/>
    <m/>
    <m/>
    <n v="1"/>
  </r>
  <r>
    <x v="0"/>
    <x v="0"/>
    <n v="2"/>
    <d v="2021-02-10T00:00:00"/>
    <x v="0"/>
    <m/>
    <s v="Не продается"/>
    <n v="1"/>
  </r>
  <r>
    <x v="0"/>
    <x v="0"/>
    <n v="3"/>
    <d v="2021-02-10T00:00:00"/>
    <x v="0"/>
    <m/>
    <m/>
    <n v="1"/>
  </r>
  <r>
    <x v="0"/>
    <x v="0"/>
    <n v="4"/>
    <d v="2021-02-10T00:00:00"/>
    <x v="0"/>
    <m/>
    <m/>
    <n v="1"/>
  </r>
  <r>
    <x v="0"/>
    <x v="0"/>
    <n v="5"/>
    <d v="2021-02-10T00:00:00"/>
    <x v="0"/>
    <m/>
    <m/>
    <n v="1"/>
  </r>
  <r>
    <x v="0"/>
    <x v="0"/>
    <n v="6"/>
    <d v="2021-02-10T00:00:00"/>
    <x v="0"/>
    <m/>
    <m/>
    <n v="1"/>
  </r>
  <r>
    <x v="0"/>
    <x v="0"/>
    <n v="7"/>
    <d v="2021-02-10T00:00:00"/>
    <x v="0"/>
    <m/>
    <m/>
    <n v="1"/>
  </r>
  <r>
    <x v="0"/>
    <x v="0"/>
    <n v="8"/>
    <d v="2021-02-10T00:00:00"/>
    <x v="0"/>
    <m/>
    <m/>
    <n v="1"/>
  </r>
  <r>
    <x v="0"/>
    <x v="0"/>
    <n v="9"/>
    <d v="2021-02-10T00:00:00"/>
    <x v="0"/>
    <m/>
    <m/>
    <n v="1"/>
  </r>
  <r>
    <x v="0"/>
    <x v="0"/>
    <n v="10"/>
    <d v="2021-02-10T00:00:00"/>
    <x v="0"/>
    <m/>
    <m/>
    <n v="1"/>
  </r>
  <r>
    <x v="0"/>
    <x v="0"/>
    <n v="11"/>
    <d v="2021-02-10T00:00:00"/>
    <x v="0"/>
    <m/>
    <m/>
    <n v="1"/>
  </r>
  <r>
    <x v="0"/>
    <x v="0"/>
    <n v="12"/>
    <d v="2021-02-10T00:00:00"/>
    <x v="0"/>
    <m/>
    <m/>
    <n v="1"/>
  </r>
  <r>
    <x v="0"/>
    <x v="0"/>
    <n v="13"/>
    <d v="2021-02-10T00:00:00"/>
    <x v="0"/>
    <m/>
    <m/>
    <n v="1"/>
  </r>
  <r>
    <x v="0"/>
    <x v="0"/>
    <n v="14"/>
    <d v="2021-02-10T00:00:00"/>
    <x v="0"/>
    <m/>
    <m/>
    <n v="1"/>
  </r>
  <r>
    <x v="0"/>
    <x v="0"/>
    <n v="15"/>
    <d v="2021-02-10T00:00:00"/>
    <x v="1"/>
    <m/>
    <m/>
    <n v="1"/>
  </r>
  <r>
    <x v="0"/>
    <x v="0"/>
    <n v="16"/>
    <d v="2021-02-10T00:00:00"/>
    <x v="1"/>
    <m/>
    <m/>
    <n v="1"/>
  </r>
  <r>
    <x v="0"/>
    <x v="0"/>
    <n v="17"/>
    <d v="2021-02-10T00:00:00"/>
    <x v="2"/>
    <m/>
    <s v="М/м переоборудованы под склад"/>
    <n v="1"/>
  </r>
  <r>
    <x v="0"/>
    <x v="0"/>
    <n v="18"/>
    <d v="2021-02-10T00:00:00"/>
    <x v="2"/>
    <m/>
    <s v="М/м переоборудованы под склад"/>
    <n v="1"/>
  </r>
  <r>
    <x v="0"/>
    <x v="0"/>
    <n v="19"/>
    <d v="2021-02-10T00:00:00"/>
    <x v="2"/>
    <m/>
    <s v="М/м переоборудованы под склад"/>
    <n v="1"/>
  </r>
  <r>
    <x v="0"/>
    <x v="0"/>
    <n v="20"/>
    <d v="2021-02-10T00:00:00"/>
    <x v="2"/>
    <m/>
    <s v="М/м переоборудованы под склад"/>
    <n v="1"/>
  </r>
  <r>
    <x v="0"/>
    <x v="0"/>
    <n v="21"/>
    <d v="2021-02-10T00:00:00"/>
    <x v="2"/>
    <m/>
    <s v="М/м переоборудованы под склад"/>
    <n v="1"/>
  </r>
  <r>
    <x v="0"/>
    <x v="0"/>
    <n v="22"/>
    <d v="2021-02-10T00:00:00"/>
    <x v="2"/>
    <m/>
    <s v="М/м переоборудованы под склад"/>
    <n v="1"/>
  </r>
  <r>
    <x v="0"/>
    <x v="0"/>
    <n v="23"/>
    <d v="2021-02-10T00:00:00"/>
    <x v="2"/>
    <m/>
    <s v="М/м переоборудованы под склад"/>
    <n v="1"/>
  </r>
  <r>
    <x v="0"/>
    <x v="0"/>
    <n v="24"/>
    <d v="2021-02-10T00:00:00"/>
    <x v="2"/>
    <m/>
    <s v="М/м переоборудованы под склад"/>
    <n v="1"/>
  </r>
  <r>
    <x v="0"/>
    <x v="0"/>
    <n v="25"/>
    <d v="2021-02-10T00:00:00"/>
    <x v="2"/>
    <m/>
    <s v="М/м переоборудованы под склад"/>
    <n v="1"/>
  </r>
  <r>
    <x v="0"/>
    <x v="0"/>
    <n v="26"/>
    <d v="2021-02-10T00:00:00"/>
    <x v="1"/>
    <m/>
    <m/>
    <n v="1"/>
  </r>
  <r>
    <x v="0"/>
    <x v="0"/>
    <n v="27"/>
    <d v="2021-02-10T00:00:00"/>
    <x v="1"/>
    <m/>
    <m/>
    <n v="1"/>
  </r>
  <r>
    <x v="0"/>
    <x v="0"/>
    <n v="28"/>
    <d v="2021-02-10T00:00:00"/>
    <x v="0"/>
    <m/>
    <m/>
    <n v="1"/>
  </r>
  <r>
    <x v="0"/>
    <x v="0"/>
    <n v="29"/>
    <d v="2021-02-10T00:00:00"/>
    <x v="0"/>
    <m/>
    <m/>
    <n v="1"/>
  </r>
  <r>
    <x v="0"/>
    <x v="0"/>
    <n v="30"/>
    <d v="2021-02-10T00:00:00"/>
    <x v="0"/>
    <m/>
    <m/>
    <n v="1"/>
  </r>
  <r>
    <x v="0"/>
    <x v="0"/>
    <n v="31"/>
    <d v="2021-02-10T00:00:00"/>
    <x v="0"/>
    <m/>
    <m/>
    <n v="1"/>
  </r>
  <r>
    <x v="0"/>
    <x v="0"/>
    <n v="32"/>
    <d v="2021-02-10T00:00:00"/>
    <x v="0"/>
    <m/>
    <m/>
    <n v="1"/>
  </r>
  <r>
    <x v="0"/>
    <x v="0"/>
    <n v="33"/>
    <d v="2021-02-10T00:00:00"/>
    <x v="3"/>
    <m/>
    <m/>
    <n v="1"/>
  </r>
  <r>
    <x v="0"/>
    <x v="0"/>
    <n v="34"/>
    <d v="2021-02-10T00:00:00"/>
    <x v="0"/>
    <m/>
    <m/>
    <n v="1"/>
  </r>
  <r>
    <x v="0"/>
    <x v="0"/>
    <n v="35"/>
    <d v="2021-02-10T00:00:00"/>
    <x v="0"/>
    <m/>
    <m/>
    <n v="1"/>
  </r>
  <r>
    <x v="0"/>
    <x v="0"/>
    <n v="36"/>
    <d v="2021-02-10T00:00:00"/>
    <x v="3"/>
    <m/>
    <m/>
    <n v="1"/>
  </r>
  <r>
    <x v="0"/>
    <x v="0"/>
    <n v="37"/>
    <d v="2021-02-10T00:00:00"/>
    <x v="0"/>
    <m/>
    <m/>
    <n v="1"/>
  </r>
  <r>
    <x v="0"/>
    <x v="0"/>
    <n v="38"/>
    <d v="2021-02-10T00:00:00"/>
    <x v="0"/>
    <m/>
    <m/>
    <n v="1"/>
  </r>
  <r>
    <x v="0"/>
    <x v="1"/>
    <n v="39"/>
    <d v="2021-02-10T00:00:00"/>
    <x v="0"/>
    <m/>
    <m/>
    <n v="1"/>
  </r>
  <r>
    <x v="0"/>
    <x v="1"/>
    <n v="40"/>
    <d v="2021-02-10T00:00:00"/>
    <x v="0"/>
    <m/>
    <m/>
    <n v="1"/>
  </r>
  <r>
    <x v="0"/>
    <x v="1"/>
    <n v="41"/>
    <d v="2021-02-10T00:00:00"/>
    <x v="0"/>
    <m/>
    <m/>
    <n v="1"/>
  </r>
  <r>
    <x v="0"/>
    <x v="1"/>
    <n v="42"/>
    <d v="2021-02-10T00:00:00"/>
    <x v="0"/>
    <m/>
    <m/>
    <n v="1"/>
  </r>
  <r>
    <x v="0"/>
    <x v="1"/>
    <n v="43"/>
    <d v="2021-02-10T00:00:00"/>
    <x v="0"/>
    <m/>
    <m/>
    <n v="1"/>
  </r>
  <r>
    <x v="0"/>
    <x v="1"/>
    <n v="44"/>
    <d v="2021-02-10T00:00:00"/>
    <x v="0"/>
    <m/>
    <m/>
    <n v="1"/>
  </r>
  <r>
    <x v="0"/>
    <x v="1"/>
    <n v="45"/>
    <d v="2021-02-10T00:00:00"/>
    <x v="0"/>
    <m/>
    <m/>
    <n v="1"/>
  </r>
  <r>
    <x v="0"/>
    <x v="1"/>
    <n v="46"/>
    <d v="2021-02-10T00:00:00"/>
    <x v="0"/>
    <m/>
    <m/>
    <n v="1"/>
  </r>
  <r>
    <x v="0"/>
    <x v="1"/>
    <n v="47"/>
    <d v="2021-02-10T00:00:00"/>
    <x v="0"/>
    <m/>
    <m/>
    <n v="1"/>
  </r>
  <r>
    <x v="0"/>
    <x v="1"/>
    <n v="48"/>
    <d v="2021-02-10T00:00:00"/>
    <x v="0"/>
    <m/>
    <m/>
    <n v="1"/>
  </r>
  <r>
    <x v="0"/>
    <x v="1"/>
    <n v="49"/>
    <d v="2021-02-10T00:00:00"/>
    <x v="0"/>
    <m/>
    <m/>
    <n v="1"/>
  </r>
  <r>
    <x v="0"/>
    <x v="1"/>
    <n v="50"/>
    <d v="2021-02-10T00:00:00"/>
    <x v="3"/>
    <m/>
    <m/>
    <n v="1"/>
  </r>
  <r>
    <x v="0"/>
    <x v="1"/>
    <n v="51"/>
    <d v="2021-02-10T00:00:00"/>
    <x v="1"/>
    <m/>
    <m/>
    <n v="1"/>
  </r>
  <r>
    <x v="0"/>
    <x v="1"/>
    <n v="52"/>
    <d v="2021-02-10T00:00:00"/>
    <x v="1"/>
    <m/>
    <m/>
    <n v="1"/>
  </r>
  <r>
    <x v="0"/>
    <x v="1"/>
    <n v="53"/>
    <d v="2021-02-10T00:00:00"/>
    <x v="2"/>
    <m/>
    <s v="М/м переоборудованы под склад"/>
    <n v="1"/>
  </r>
  <r>
    <x v="0"/>
    <x v="1"/>
    <n v="54"/>
    <d v="2021-02-10T00:00:00"/>
    <x v="2"/>
    <m/>
    <s v="М/м переоборудованы под склад"/>
    <n v="1"/>
  </r>
  <r>
    <x v="0"/>
    <x v="1"/>
    <n v="55"/>
    <d v="2021-02-10T00:00:00"/>
    <x v="2"/>
    <m/>
    <s v="М/м переоборудованы под склад"/>
    <n v="1"/>
  </r>
  <r>
    <x v="0"/>
    <x v="1"/>
    <n v="56"/>
    <d v="2021-02-10T00:00:00"/>
    <x v="2"/>
    <m/>
    <s v="М/м переоборудованы под склад"/>
    <n v="1"/>
  </r>
  <r>
    <x v="0"/>
    <x v="1"/>
    <n v="57"/>
    <d v="2021-02-10T00:00:00"/>
    <x v="2"/>
    <m/>
    <s v="М/м переоборудованы под склад"/>
    <n v="1"/>
  </r>
  <r>
    <x v="0"/>
    <x v="1"/>
    <n v="58"/>
    <d v="2021-02-10T00:00:00"/>
    <x v="2"/>
    <m/>
    <s v="М/м переоборудованы под склад"/>
    <n v="1"/>
  </r>
  <r>
    <x v="0"/>
    <x v="1"/>
    <n v="59"/>
    <d v="2021-02-10T00:00:00"/>
    <x v="2"/>
    <m/>
    <s v="М/м переоборудованы под склад"/>
    <n v="1"/>
  </r>
  <r>
    <x v="0"/>
    <x v="1"/>
    <n v="60"/>
    <d v="2021-02-10T00:00:00"/>
    <x v="2"/>
    <m/>
    <s v="М/м переоборудованы под склад"/>
    <n v="1"/>
  </r>
  <r>
    <x v="0"/>
    <x v="1"/>
    <n v="61"/>
    <d v="2021-02-10T00:00:00"/>
    <x v="2"/>
    <m/>
    <s v="М/м переоборудованы под склад"/>
    <n v="1"/>
  </r>
  <r>
    <x v="0"/>
    <x v="1"/>
    <n v="62"/>
    <d v="2021-02-10T00:00:00"/>
    <x v="2"/>
    <m/>
    <s v="М/м переоборудованы под склад"/>
    <n v="1"/>
  </r>
  <r>
    <x v="0"/>
    <x v="1"/>
    <n v="63"/>
    <d v="2021-02-10T00:00:00"/>
    <x v="1"/>
    <m/>
    <m/>
    <n v="1"/>
  </r>
  <r>
    <x v="0"/>
    <x v="1"/>
    <n v="64"/>
    <d v="2021-02-10T00:00:00"/>
    <x v="1"/>
    <m/>
    <m/>
    <n v="1"/>
  </r>
  <r>
    <x v="0"/>
    <x v="1"/>
    <n v="65"/>
    <d v="2021-02-10T00:00:00"/>
    <x v="3"/>
    <m/>
    <m/>
    <n v="1"/>
  </r>
  <r>
    <x v="0"/>
    <x v="1"/>
    <n v="66"/>
    <d v="2021-02-10T00:00:00"/>
    <x v="0"/>
    <m/>
    <m/>
    <n v="1"/>
  </r>
  <r>
    <x v="0"/>
    <x v="1"/>
    <n v="67"/>
    <d v="2021-02-10T00:00:00"/>
    <x v="0"/>
    <m/>
    <m/>
    <n v="1"/>
  </r>
  <r>
    <x v="0"/>
    <x v="1"/>
    <n v="68"/>
    <d v="2021-02-10T00:00:00"/>
    <x v="0"/>
    <m/>
    <m/>
    <n v="1"/>
  </r>
  <r>
    <x v="0"/>
    <x v="1"/>
    <n v="69"/>
    <d v="2021-02-10T00:00:00"/>
    <x v="0"/>
    <m/>
    <m/>
    <n v="1"/>
  </r>
  <r>
    <x v="0"/>
    <x v="1"/>
    <n v="70"/>
    <d v="2021-02-10T00:00:00"/>
    <x v="0"/>
    <m/>
    <m/>
    <n v="1"/>
  </r>
  <r>
    <x v="0"/>
    <x v="1"/>
    <n v="71"/>
    <d v="2021-02-10T00:00:00"/>
    <x v="0"/>
    <m/>
    <m/>
    <n v="1"/>
  </r>
  <r>
    <x v="0"/>
    <x v="1"/>
    <n v="72"/>
    <d v="2021-02-10T00:00:00"/>
    <x v="3"/>
    <m/>
    <m/>
    <n v="1"/>
  </r>
  <r>
    <x v="0"/>
    <x v="1"/>
    <n v="73"/>
    <d v="2021-02-10T00:00:00"/>
    <x v="0"/>
    <m/>
    <m/>
    <n v="1"/>
  </r>
  <r>
    <x v="0"/>
    <x v="1"/>
    <n v="74"/>
    <d v="2021-02-10T00:00:00"/>
    <x v="0"/>
    <m/>
    <m/>
    <n v="1"/>
  </r>
  <r>
    <x v="0"/>
    <x v="1"/>
    <n v="75"/>
    <d v="2021-02-10T00:00:00"/>
    <x v="3"/>
    <m/>
    <m/>
    <n v="1"/>
  </r>
  <r>
    <x v="0"/>
    <x v="1"/>
    <n v="76"/>
    <d v="2021-02-10T00:00:00"/>
    <x v="0"/>
    <m/>
    <m/>
    <n v="1"/>
  </r>
  <r>
    <x v="0"/>
    <x v="1"/>
    <n v="77"/>
    <d v="2021-02-10T00:00:00"/>
    <x v="3"/>
    <m/>
    <m/>
    <n v="1"/>
  </r>
  <r>
    <x v="0"/>
    <x v="1"/>
    <n v="78"/>
    <d v="2021-02-10T00:00:00"/>
    <x v="0"/>
    <m/>
    <m/>
    <n v="1"/>
  </r>
  <r>
    <x v="0"/>
    <x v="1"/>
    <n v="79"/>
    <d v="2021-02-10T00:00:00"/>
    <x v="3"/>
    <m/>
    <m/>
    <n v="1"/>
  </r>
  <r>
    <x v="0"/>
    <x v="1"/>
    <n v="80"/>
    <d v="2021-02-10T00:00:00"/>
    <x v="3"/>
    <m/>
    <m/>
    <n v="1"/>
  </r>
  <r>
    <x v="0"/>
    <x v="2"/>
    <n v="81"/>
    <d v="2021-02-10T00:00:00"/>
    <x v="3"/>
    <m/>
    <m/>
    <n v="1"/>
  </r>
  <r>
    <x v="0"/>
    <x v="2"/>
    <n v="82"/>
    <d v="2021-02-10T00:00:00"/>
    <x v="3"/>
    <m/>
    <m/>
    <n v="1"/>
  </r>
  <r>
    <x v="0"/>
    <x v="2"/>
    <n v="83"/>
    <d v="2021-02-10T00:00:00"/>
    <x v="4"/>
    <m/>
    <m/>
    <n v="1"/>
  </r>
  <r>
    <x v="0"/>
    <x v="2"/>
    <n v="84"/>
    <d v="2021-02-10T00:00:00"/>
    <x v="4"/>
    <m/>
    <m/>
    <n v="1"/>
  </r>
  <r>
    <x v="0"/>
    <x v="2"/>
    <n v="85"/>
    <d v="2021-02-10T00:00:00"/>
    <x v="3"/>
    <m/>
    <m/>
    <n v="1"/>
  </r>
  <r>
    <x v="0"/>
    <x v="2"/>
    <n v="86"/>
    <d v="2021-02-10T00:00:00"/>
    <x v="3"/>
    <m/>
    <m/>
    <n v="1"/>
  </r>
  <r>
    <x v="0"/>
    <x v="2"/>
    <n v="87"/>
    <d v="2021-02-10T00:00:00"/>
    <x v="3"/>
    <m/>
    <m/>
    <n v="1"/>
  </r>
  <r>
    <x v="0"/>
    <x v="2"/>
    <n v="88"/>
    <d v="2021-02-10T00:00:00"/>
    <x v="4"/>
    <m/>
    <m/>
    <n v="1"/>
  </r>
  <r>
    <x v="0"/>
    <x v="2"/>
    <n v="89"/>
    <d v="2021-02-10T00:00:00"/>
    <x v="4"/>
    <m/>
    <m/>
    <n v="1"/>
  </r>
  <r>
    <x v="0"/>
    <x v="2"/>
    <n v="90"/>
    <d v="2021-02-10T00:00:00"/>
    <x v="4"/>
    <m/>
    <m/>
    <n v="1"/>
  </r>
  <r>
    <x v="0"/>
    <x v="2"/>
    <n v="91"/>
    <d v="2021-02-10T00:00:00"/>
    <x v="3"/>
    <m/>
    <m/>
    <n v="1"/>
  </r>
  <r>
    <x v="0"/>
    <x v="2"/>
    <n v="92"/>
    <d v="2021-02-10T00:00:00"/>
    <x v="3"/>
    <m/>
    <m/>
    <n v="1"/>
  </r>
  <r>
    <x v="0"/>
    <x v="2"/>
    <n v="93"/>
    <d v="2021-02-10T00:00:00"/>
    <x v="0"/>
    <m/>
    <m/>
    <n v="1"/>
  </r>
  <r>
    <x v="0"/>
    <x v="2"/>
    <n v="94"/>
    <d v="2021-02-10T00:00:00"/>
    <x v="0"/>
    <m/>
    <m/>
    <n v="1"/>
  </r>
  <r>
    <x v="0"/>
    <x v="2"/>
    <n v="95"/>
    <d v="2021-02-10T00:00:00"/>
    <x v="3"/>
    <m/>
    <m/>
    <n v="1"/>
  </r>
  <r>
    <x v="0"/>
    <x v="2"/>
    <n v="96"/>
    <d v="2021-02-10T00:00:00"/>
    <x v="0"/>
    <m/>
    <m/>
    <n v="1"/>
  </r>
  <r>
    <x v="0"/>
    <x v="2"/>
    <n v="97"/>
    <d v="2021-02-10T00:00:00"/>
    <x v="3"/>
    <m/>
    <m/>
    <n v="1"/>
  </r>
  <r>
    <x v="0"/>
    <x v="2"/>
    <n v="98"/>
    <d v="2021-02-10T00:00:00"/>
    <x v="3"/>
    <m/>
    <m/>
    <n v="1"/>
  </r>
  <r>
    <x v="0"/>
    <x v="2"/>
    <n v="99"/>
    <d v="2021-02-10T00:00:00"/>
    <x v="3"/>
    <m/>
    <m/>
    <n v="1"/>
  </r>
  <r>
    <x v="0"/>
    <x v="2"/>
    <n v="100"/>
    <d v="2021-02-10T00:00:00"/>
    <x v="3"/>
    <m/>
    <m/>
    <n v="1"/>
  </r>
  <r>
    <x v="0"/>
    <x v="2"/>
    <n v="101"/>
    <d v="2021-02-10T00:00:00"/>
    <x v="4"/>
    <m/>
    <m/>
    <n v="1"/>
  </r>
  <r>
    <x v="0"/>
    <x v="2"/>
    <n v="102"/>
    <d v="2021-02-10T00:00:00"/>
    <x v="4"/>
    <m/>
    <m/>
    <n v="1"/>
  </r>
  <r>
    <x v="0"/>
    <x v="2"/>
    <n v="103"/>
    <d v="2021-02-10T00:00:00"/>
    <x v="4"/>
    <m/>
    <m/>
    <n v="1"/>
  </r>
  <r>
    <x v="0"/>
    <x v="2"/>
    <n v="104"/>
    <d v="2021-02-10T00:00:00"/>
    <x v="4"/>
    <m/>
    <m/>
    <n v="1"/>
  </r>
  <r>
    <x v="0"/>
    <x v="2"/>
    <n v="105"/>
    <d v="2021-02-10T00:00:00"/>
    <x v="4"/>
    <m/>
    <m/>
    <n v="1"/>
  </r>
  <r>
    <x v="0"/>
    <x v="2"/>
    <n v="106"/>
    <d v="2021-02-10T00:00:00"/>
    <x v="4"/>
    <m/>
    <m/>
    <n v="1"/>
  </r>
  <r>
    <x v="0"/>
    <x v="2"/>
    <n v="107"/>
    <d v="2021-02-10T00:00:00"/>
    <x v="4"/>
    <m/>
    <m/>
    <n v="1"/>
  </r>
  <r>
    <x v="0"/>
    <x v="2"/>
    <n v="108"/>
    <d v="2021-02-10T00:00:00"/>
    <x v="4"/>
    <m/>
    <m/>
    <n v="1"/>
  </r>
  <r>
    <x v="0"/>
    <x v="2"/>
    <n v="109"/>
    <d v="2021-02-10T00:00:00"/>
    <x v="0"/>
    <m/>
    <m/>
    <n v="1"/>
  </r>
  <r>
    <x v="0"/>
    <x v="2"/>
    <n v="110"/>
    <d v="2021-02-10T00:00:00"/>
    <x v="0"/>
    <m/>
    <m/>
    <n v="1"/>
  </r>
  <r>
    <x v="0"/>
    <x v="2"/>
    <n v="111"/>
    <d v="2021-02-10T00:00:00"/>
    <x v="3"/>
    <m/>
    <m/>
    <n v="1"/>
  </r>
  <r>
    <x v="0"/>
    <x v="2"/>
    <n v="112"/>
    <d v="2021-02-10T00:00:00"/>
    <x v="4"/>
    <m/>
    <m/>
    <n v="1"/>
  </r>
  <r>
    <x v="0"/>
    <x v="2"/>
    <n v="113"/>
    <d v="2021-02-10T00:00:00"/>
    <x v="4"/>
    <m/>
    <m/>
    <n v="1"/>
  </r>
  <r>
    <x v="0"/>
    <x v="2"/>
    <n v="114"/>
    <d v="2021-02-10T00:00:00"/>
    <x v="3"/>
    <m/>
    <m/>
    <n v="1"/>
  </r>
  <r>
    <x v="0"/>
    <x v="2"/>
    <n v="115"/>
    <d v="2021-02-10T00:00:00"/>
    <x v="3"/>
    <m/>
    <m/>
    <n v="1"/>
  </r>
  <r>
    <x v="0"/>
    <x v="2"/>
    <n v="116"/>
    <d v="2021-02-10T00:00:00"/>
    <x v="3"/>
    <m/>
    <m/>
    <n v="1"/>
  </r>
  <r>
    <x v="0"/>
    <x v="2"/>
    <n v="117"/>
    <d v="2021-02-10T00:00:00"/>
    <x v="4"/>
    <m/>
    <m/>
    <n v="1"/>
  </r>
  <r>
    <x v="0"/>
    <x v="2"/>
    <n v="118"/>
    <d v="2021-02-10T00:00:00"/>
    <x v="4"/>
    <m/>
    <m/>
    <n v="1"/>
  </r>
  <r>
    <x v="0"/>
    <x v="2"/>
    <n v="119"/>
    <d v="2021-02-10T00:00:00"/>
    <x v="4"/>
    <m/>
    <m/>
    <n v="1"/>
  </r>
  <r>
    <x v="0"/>
    <x v="2"/>
    <n v="120"/>
    <d v="2021-02-10T00:00:00"/>
    <x v="4"/>
    <m/>
    <m/>
    <n v="1"/>
  </r>
  <r>
    <x v="0"/>
    <x v="2"/>
    <n v="121"/>
    <d v="2021-02-10T00:00:00"/>
    <x v="3"/>
    <m/>
    <m/>
    <n v="1"/>
  </r>
  <r>
    <x v="0"/>
    <x v="2"/>
    <n v="122"/>
    <d v="2021-02-10T00:00:00"/>
    <x v="3"/>
    <m/>
    <m/>
    <n v="1"/>
  </r>
  <r>
    <x v="0"/>
    <x v="2"/>
    <n v="123"/>
    <d v="2021-02-10T00:00:00"/>
    <x v="3"/>
    <m/>
    <m/>
    <n v="1"/>
  </r>
  <r>
    <x v="0"/>
    <x v="2"/>
    <n v="124"/>
    <d v="2021-02-10T00:00:00"/>
    <x v="3"/>
    <m/>
    <m/>
    <n v="1"/>
  </r>
  <r>
    <x v="0"/>
    <x v="2"/>
    <n v="125"/>
    <d v="2021-02-10T00:00:00"/>
    <x v="3"/>
    <m/>
    <m/>
    <n v="1"/>
  </r>
  <r>
    <x v="0"/>
    <x v="2"/>
    <n v="126"/>
    <d v="2021-02-10T00:00:00"/>
    <x v="3"/>
    <m/>
    <m/>
    <n v="1"/>
  </r>
  <r>
    <x v="0"/>
    <x v="2"/>
    <n v="127"/>
    <d v="2021-02-10T00:00:00"/>
    <x v="3"/>
    <m/>
    <m/>
    <n v="1"/>
  </r>
  <r>
    <x v="0"/>
    <x v="2"/>
    <n v="128"/>
    <d v="2021-02-10T00:00:00"/>
    <x v="3"/>
    <m/>
    <m/>
    <n v="1"/>
  </r>
  <r>
    <x v="0"/>
    <x v="2"/>
    <n v="129"/>
    <d v="2021-02-10T00:00:00"/>
    <x v="3"/>
    <m/>
    <m/>
    <n v="1"/>
  </r>
  <r>
    <x v="0"/>
    <x v="2"/>
    <n v="130"/>
    <d v="2021-02-10T00:00:00"/>
    <x v="3"/>
    <m/>
    <m/>
    <n v="1"/>
  </r>
  <r>
    <x v="0"/>
    <x v="2"/>
    <n v="131"/>
    <d v="2021-02-10T00:00:00"/>
    <x v="3"/>
    <m/>
    <m/>
    <n v="1"/>
  </r>
  <r>
    <x v="0"/>
    <x v="2"/>
    <n v="132"/>
    <d v="2021-02-10T00:00:00"/>
    <x v="4"/>
    <m/>
    <m/>
    <n v="1"/>
  </r>
  <r>
    <x v="0"/>
    <x v="2"/>
    <n v="133"/>
    <d v="2021-02-10T00:00:00"/>
    <x v="4"/>
    <m/>
    <m/>
    <n v="1"/>
  </r>
  <r>
    <x v="0"/>
    <x v="2"/>
    <n v="134"/>
    <d v="2021-02-10T00:00:00"/>
    <x v="4"/>
    <m/>
    <m/>
    <n v="1"/>
  </r>
  <r>
    <x v="0"/>
    <x v="2"/>
    <n v="135"/>
    <d v="2021-02-10T00:00:00"/>
    <x v="3"/>
    <m/>
    <m/>
    <n v="1"/>
  </r>
  <r>
    <x v="0"/>
    <x v="2"/>
    <n v="136"/>
    <d v="2021-02-10T00:00:00"/>
    <x v="3"/>
    <m/>
    <m/>
    <n v="1"/>
  </r>
  <r>
    <x v="0"/>
    <x v="2"/>
    <n v="137"/>
    <d v="2021-02-10T00:00:00"/>
    <x v="3"/>
    <m/>
    <m/>
    <n v="1"/>
  </r>
  <r>
    <x v="0"/>
    <x v="2"/>
    <n v="138"/>
    <d v="2021-02-10T00:00:00"/>
    <x v="4"/>
    <m/>
    <m/>
    <n v="1"/>
  </r>
  <r>
    <x v="0"/>
    <x v="2"/>
    <n v="139"/>
    <d v="2021-02-10T00:00:00"/>
    <x v="4"/>
    <m/>
    <m/>
    <n v="1"/>
  </r>
  <r>
    <x v="0"/>
    <x v="2"/>
    <n v="140"/>
    <d v="2021-02-10T00:00:00"/>
    <x v="4"/>
    <m/>
    <m/>
    <n v="1"/>
  </r>
  <r>
    <x v="0"/>
    <x v="2"/>
    <n v="141"/>
    <d v="2021-02-10T00:00:00"/>
    <x v="3"/>
    <m/>
    <m/>
    <n v="1"/>
  </r>
  <r>
    <x v="0"/>
    <x v="2"/>
    <n v="142"/>
    <d v="2021-02-10T00:00:00"/>
    <x v="3"/>
    <m/>
    <m/>
    <n v="1"/>
  </r>
  <r>
    <x v="0"/>
    <x v="2"/>
    <n v="143"/>
    <d v="2021-02-10T00:00:00"/>
    <x v="3"/>
    <m/>
    <m/>
    <n v="1"/>
  </r>
  <r>
    <x v="0"/>
    <x v="2"/>
    <n v="144"/>
    <d v="2021-02-10T00:00:00"/>
    <x v="4"/>
    <m/>
    <m/>
    <n v="1"/>
  </r>
  <r>
    <x v="0"/>
    <x v="2"/>
    <n v="145"/>
    <d v="2021-02-10T00:00:00"/>
    <x v="3"/>
    <m/>
    <m/>
    <n v="1"/>
  </r>
  <r>
    <x v="0"/>
    <x v="3"/>
    <n v="146"/>
    <d v="2021-02-10T00:00:00"/>
    <x v="0"/>
    <m/>
    <m/>
    <n v="1"/>
  </r>
  <r>
    <x v="0"/>
    <x v="3"/>
    <n v="147"/>
    <d v="2021-02-10T00:00:00"/>
    <x v="0"/>
    <m/>
    <m/>
    <n v="1"/>
  </r>
  <r>
    <x v="0"/>
    <x v="3"/>
    <n v="148"/>
    <d v="2021-02-10T00:00:00"/>
    <x v="3"/>
    <m/>
    <m/>
    <n v="1"/>
  </r>
  <r>
    <x v="0"/>
    <x v="3"/>
    <n v="149"/>
    <d v="2021-02-10T00:00:00"/>
    <x v="0"/>
    <m/>
    <m/>
    <n v="1"/>
  </r>
  <r>
    <x v="0"/>
    <x v="3"/>
    <n v="150"/>
    <d v="2021-02-10T00:00:00"/>
    <x v="0"/>
    <m/>
    <m/>
    <n v="1"/>
  </r>
  <r>
    <x v="0"/>
    <x v="3"/>
    <n v="151"/>
    <d v="2021-02-10T00:00:00"/>
    <x v="0"/>
    <m/>
    <m/>
    <n v="1"/>
  </r>
  <r>
    <x v="0"/>
    <x v="3"/>
    <n v="152"/>
    <d v="2021-02-10T00:00:00"/>
    <x v="3"/>
    <m/>
    <m/>
    <n v="1"/>
  </r>
  <r>
    <x v="0"/>
    <x v="3"/>
    <n v="153"/>
    <d v="2021-02-10T00:00:00"/>
    <x v="0"/>
    <m/>
    <m/>
    <n v="1"/>
  </r>
  <r>
    <x v="0"/>
    <x v="3"/>
    <n v="154"/>
    <d v="2021-02-10T00:00:00"/>
    <x v="0"/>
    <m/>
    <m/>
    <n v="1"/>
  </r>
  <r>
    <x v="0"/>
    <x v="3"/>
    <n v="155"/>
    <d v="2021-02-10T00:00:00"/>
    <x v="0"/>
    <m/>
    <m/>
    <n v="1"/>
  </r>
  <r>
    <x v="0"/>
    <x v="3"/>
    <n v="156"/>
    <d v="2021-02-10T00:00:00"/>
    <x v="0"/>
    <m/>
    <m/>
    <n v="1"/>
  </r>
  <r>
    <x v="0"/>
    <x v="3"/>
    <n v="157"/>
    <d v="2021-02-10T00:00:00"/>
    <x v="0"/>
    <m/>
    <m/>
    <n v="1"/>
  </r>
  <r>
    <x v="0"/>
    <x v="3"/>
    <n v="158"/>
    <d v="2021-02-10T00:00:00"/>
    <x v="0"/>
    <m/>
    <m/>
    <n v="1"/>
  </r>
  <r>
    <x v="0"/>
    <x v="3"/>
    <n v="159"/>
    <d v="2021-02-10T00:00:00"/>
    <x v="0"/>
    <m/>
    <m/>
    <n v="1"/>
  </r>
  <r>
    <x v="0"/>
    <x v="3"/>
    <n v="160"/>
    <d v="2021-02-10T00:00:00"/>
    <x v="3"/>
    <m/>
    <m/>
    <n v="1"/>
  </r>
  <r>
    <x v="0"/>
    <x v="3"/>
    <n v="161"/>
    <d v="2021-02-10T00:00:00"/>
    <x v="0"/>
    <m/>
    <m/>
    <n v="1"/>
  </r>
  <r>
    <x v="0"/>
    <x v="3"/>
    <n v="162"/>
    <d v="2021-02-10T00:00:00"/>
    <x v="0"/>
    <m/>
    <m/>
    <n v="1"/>
  </r>
  <r>
    <x v="0"/>
    <x v="3"/>
    <n v="163"/>
    <d v="2021-02-10T00:00:00"/>
    <x v="0"/>
    <m/>
    <m/>
    <n v="1"/>
  </r>
  <r>
    <x v="0"/>
    <x v="3"/>
    <n v="164"/>
    <d v="2021-02-10T00:00:00"/>
    <x v="3"/>
    <m/>
    <m/>
    <n v="1"/>
  </r>
  <r>
    <x v="0"/>
    <x v="3"/>
    <n v="165"/>
    <d v="2021-02-10T00:00:00"/>
    <x v="0"/>
    <m/>
    <m/>
    <n v="1"/>
  </r>
  <r>
    <x v="0"/>
    <x v="3"/>
    <n v="166"/>
    <d v="2021-02-10T00:00:00"/>
    <x v="3"/>
    <m/>
    <m/>
    <n v="1"/>
  </r>
  <r>
    <x v="0"/>
    <x v="3"/>
    <n v="167"/>
    <d v="2021-02-10T00:00:00"/>
    <x v="0"/>
    <m/>
    <m/>
    <n v="1"/>
  </r>
  <r>
    <x v="0"/>
    <x v="3"/>
    <n v="168"/>
    <d v="2021-02-10T00:00:00"/>
    <x v="0"/>
    <m/>
    <m/>
    <n v="1"/>
  </r>
  <r>
    <x v="0"/>
    <x v="3"/>
    <n v="169"/>
    <d v="2021-02-10T00:00:00"/>
    <x v="0"/>
    <m/>
    <m/>
    <n v="1"/>
  </r>
  <r>
    <x v="0"/>
    <x v="3"/>
    <n v="170"/>
    <d v="2021-02-10T00:00:00"/>
    <x v="0"/>
    <m/>
    <m/>
    <n v="1"/>
  </r>
  <r>
    <x v="0"/>
    <x v="3"/>
    <n v="171"/>
    <d v="2021-02-10T00:00:00"/>
    <x v="0"/>
    <m/>
    <m/>
    <n v="1"/>
  </r>
  <r>
    <x v="0"/>
    <x v="3"/>
    <n v="172"/>
    <d v="2021-02-10T00:00:00"/>
    <x v="0"/>
    <m/>
    <m/>
    <n v="1"/>
  </r>
  <r>
    <x v="0"/>
    <x v="3"/>
    <n v="173"/>
    <d v="2021-02-10T00:00:00"/>
    <x v="0"/>
    <m/>
    <m/>
    <n v="1"/>
  </r>
  <r>
    <x v="0"/>
    <x v="3"/>
    <n v="174"/>
    <d v="2021-02-10T00:00:00"/>
    <x v="0"/>
    <m/>
    <m/>
    <n v="1"/>
  </r>
  <r>
    <x v="0"/>
    <x v="3"/>
    <n v="175"/>
    <d v="2021-02-10T00:00:00"/>
    <x v="0"/>
    <m/>
    <m/>
    <n v="1"/>
  </r>
  <r>
    <x v="0"/>
    <x v="3"/>
    <n v="176"/>
    <d v="2021-02-10T00:00:00"/>
    <x v="0"/>
    <m/>
    <m/>
    <n v="1"/>
  </r>
  <r>
    <x v="0"/>
    <x v="3"/>
    <n v="177"/>
    <d v="2021-02-10T00:00:00"/>
    <x v="0"/>
    <m/>
    <m/>
    <n v="1"/>
  </r>
  <r>
    <x v="0"/>
    <x v="3"/>
    <n v="178"/>
    <d v="2021-02-10T00:00:00"/>
    <x v="0"/>
    <m/>
    <m/>
    <n v="1"/>
  </r>
  <r>
    <x v="0"/>
    <x v="3"/>
    <n v="179"/>
    <d v="2021-02-10T00:00:00"/>
    <x v="0"/>
    <m/>
    <m/>
    <n v="1"/>
  </r>
  <r>
    <x v="0"/>
    <x v="3"/>
    <n v="180"/>
    <d v="2021-02-10T00:00:00"/>
    <x v="0"/>
    <m/>
    <m/>
    <n v="1"/>
  </r>
  <r>
    <x v="0"/>
    <x v="3"/>
    <n v="181"/>
    <d v="2021-02-10T00:00:00"/>
    <x v="0"/>
    <m/>
    <m/>
    <n v="1"/>
  </r>
  <r>
    <x v="0"/>
    <x v="3"/>
    <n v="182"/>
    <d v="2021-02-10T00:00:00"/>
    <x v="0"/>
    <m/>
    <m/>
    <n v="1"/>
  </r>
  <r>
    <x v="0"/>
    <x v="3"/>
    <n v="183"/>
    <d v="2021-02-10T00:00:00"/>
    <x v="0"/>
    <m/>
    <m/>
    <n v="1"/>
  </r>
  <r>
    <x v="0"/>
    <x v="3"/>
    <n v="184"/>
    <d v="2021-02-10T00:00:00"/>
    <x v="0"/>
    <m/>
    <m/>
    <n v="1"/>
  </r>
  <r>
    <x v="0"/>
    <x v="3"/>
    <n v="185"/>
    <d v="2021-02-10T00:00:00"/>
    <x v="0"/>
    <m/>
    <m/>
    <n v="1"/>
  </r>
  <r>
    <x v="0"/>
    <x v="3"/>
    <n v="186"/>
    <d v="2021-02-10T00:00:00"/>
    <x v="0"/>
    <m/>
    <m/>
    <n v="1"/>
  </r>
  <r>
    <x v="0"/>
    <x v="3"/>
    <n v="187"/>
    <d v="2021-02-10T00:00:00"/>
    <x v="0"/>
    <m/>
    <m/>
    <n v="1"/>
  </r>
  <r>
    <x v="0"/>
    <x v="3"/>
    <n v="188"/>
    <d v="2021-02-10T00:00:00"/>
    <x v="0"/>
    <m/>
    <m/>
    <n v="1"/>
  </r>
  <r>
    <x v="0"/>
    <x v="3"/>
    <n v="189"/>
    <d v="2021-02-10T00:00:00"/>
    <x v="0"/>
    <m/>
    <m/>
    <n v="1"/>
  </r>
  <r>
    <x v="0"/>
    <x v="3"/>
    <n v="190"/>
    <d v="2021-02-10T00:00:00"/>
    <x v="0"/>
    <m/>
    <m/>
    <n v="1"/>
  </r>
  <r>
    <x v="0"/>
    <x v="3"/>
    <n v="191"/>
    <d v="2021-02-10T00:00:00"/>
    <x v="0"/>
    <m/>
    <m/>
    <n v="1"/>
  </r>
  <r>
    <x v="0"/>
    <x v="3"/>
    <n v="192"/>
    <d v="2021-02-10T00:00:00"/>
    <x v="0"/>
    <m/>
    <m/>
    <n v="1"/>
  </r>
  <r>
    <x v="0"/>
    <x v="3"/>
    <n v="193"/>
    <d v="2021-02-10T00:00:00"/>
    <x v="0"/>
    <m/>
    <m/>
    <n v="1"/>
  </r>
  <r>
    <x v="0"/>
    <x v="3"/>
    <n v="194"/>
    <d v="2021-02-10T00:00:00"/>
    <x v="0"/>
    <m/>
    <m/>
    <n v="1"/>
  </r>
  <r>
    <x v="0"/>
    <x v="3"/>
    <n v="195"/>
    <d v="2021-02-10T00:00:00"/>
    <x v="0"/>
    <m/>
    <m/>
    <n v="1"/>
  </r>
  <r>
    <x v="0"/>
    <x v="3"/>
    <n v="196"/>
    <d v="2021-02-10T00:00:00"/>
    <x v="0"/>
    <m/>
    <m/>
    <n v="1"/>
  </r>
  <r>
    <x v="0"/>
    <x v="3"/>
    <n v="197"/>
    <d v="2021-02-10T00:00:00"/>
    <x v="0"/>
    <m/>
    <m/>
    <n v="1"/>
  </r>
  <r>
    <x v="0"/>
    <x v="3"/>
    <n v="198"/>
    <d v="2021-02-10T00:00:00"/>
    <x v="0"/>
    <m/>
    <m/>
    <n v="1"/>
  </r>
  <r>
    <x v="0"/>
    <x v="3"/>
    <n v="199"/>
    <d v="2021-02-10T00:00:00"/>
    <x v="0"/>
    <m/>
    <m/>
    <n v="1"/>
  </r>
  <r>
    <x v="0"/>
    <x v="3"/>
    <n v="200"/>
    <d v="2021-02-10T00:00:00"/>
    <x v="3"/>
    <m/>
    <m/>
    <n v="1"/>
  </r>
  <r>
    <x v="0"/>
    <x v="3"/>
    <n v="201"/>
    <d v="2021-02-10T00:00:00"/>
    <x v="0"/>
    <m/>
    <m/>
    <n v="1"/>
  </r>
  <r>
    <x v="0"/>
    <x v="3"/>
    <n v="202"/>
    <d v="2021-02-10T00:00:00"/>
    <x v="0"/>
    <m/>
    <m/>
    <n v="1"/>
  </r>
  <r>
    <x v="0"/>
    <x v="3"/>
    <n v="203"/>
    <d v="2021-02-10T00:00:00"/>
    <x v="3"/>
    <m/>
    <m/>
    <n v="1"/>
  </r>
  <r>
    <x v="0"/>
    <x v="3"/>
    <n v="204"/>
    <d v="2021-02-10T00:00:00"/>
    <x v="3"/>
    <m/>
    <m/>
    <n v="1"/>
  </r>
  <r>
    <x v="0"/>
    <x v="3"/>
    <n v="205"/>
    <d v="2021-02-10T00:00:00"/>
    <x v="0"/>
    <m/>
    <m/>
    <n v="1"/>
  </r>
  <r>
    <x v="0"/>
    <x v="3"/>
    <n v="206"/>
    <d v="2021-02-10T00:00:00"/>
    <x v="0"/>
    <m/>
    <m/>
    <n v="1"/>
  </r>
  <r>
    <x v="0"/>
    <x v="3"/>
    <n v="207"/>
    <d v="2021-02-10T00:00:00"/>
    <x v="0"/>
    <m/>
    <m/>
    <n v="1"/>
  </r>
  <r>
    <x v="0"/>
    <x v="3"/>
    <n v="208"/>
    <d v="2021-02-10T00:00:00"/>
    <x v="3"/>
    <m/>
    <m/>
    <n v="1"/>
  </r>
  <r>
    <x v="0"/>
    <x v="3"/>
    <n v="209"/>
    <d v="2021-02-10T00:00:00"/>
    <x v="0"/>
    <m/>
    <m/>
    <n v="1"/>
  </r>
  <r>
    <x v="0"/>
    <x v="3"/>
    <n v="210"/>
    <d v="2021-02-10T00:00:00"/>
    <x v="3"/>
    <m/>
    <m/>
    <n v="1"/>
  </r>
  <r>
    <x v="0"/>
    <x v="4"/>
    <n v="211"/>
    <d v="2021-02-10T00:00:00"/>
    <x v="0"/>
    <m/>
    <m/>
    <n v="1"/>
  </r>
  <r>
    <x v="0"/>
    <x v="4"/>
    <n v="212"/>
    <d v="2021-02-10T00:00:00"/>
    <x v="0"/>
    <m/>
    <m/>
    <n v="1"/>
  </r>
  <r>
    <x v="0"/>
    <x v="4"/>
    <n v="213"/>
    <d v="2021-02-10T00:00:00"/>
    <x v="0"/>
    <m/>
    <m/>
    <n v="1"/>
  </r>
  <r>
    <x v="0"/>
    <x v="4"/>
    <n v="214"/>
    <d v="2021-02-10T00:00:00"/>
    <x v="0"/>
    <m/>
    <m/>
    <n v="1"/>
  </r>
  <r>
    <x v="0"/>
    <x v="4"/>
    <n v="215"/>
    <d v="2021-02-10T00:00:00"/>
    <x v="0"/>
    <m/>
    <m/>
    <n v="1"/>
  </r>
  <r>
    <x v="0"/>
    <x v="4"/>
    <n v="216"/>
    <d v="2021-02-10T00:00:00"/>
    <x v="0"/>
    <m/>
    <m/>
    <n v="1"/>
  </r>
  <r>
    <x v="0"/>
    <x v="4"/>
    <n v="217"/>
    <d v="2021-02-10T00:00:00"/>
    <x v="3"/>
    <m/>
    <m/>
    <n v="1"/>
  </r>
  <r>
    <x v="0"/>
    <x v="4"/>
    <n v="218"/>
    <d v="2021-02-10T00:00:00"/>
    <x v="3"/>
    <m/>
    <m/>
    <n v="1"/>
  </r>
  <r>
    <x v="0"/>
    <x v="4"/>
    <n v="219"/>
    <d v="2021-02-10T00:00:00"/>
    <x v="0"/>
    <m/>
    <m/>
    <n v="1"/>
  </r>
  <r>
    <x v="0"/>
    <x v="4"/>
    <n v="220"/>
    <d v="2021-02-10T00:00:00"/>
    <x v="0"/>
    <m/>
    <m/>
    <n v="1"/>
  </r>
  <r>
    <x v="0"/>
    <x v="4"/>
    <n v="221"/>
    <d v="2021-02-10T00:00:00"/>
    <x v="0"/>
    <m/>
    <m/>
    <n v="1"/>
  </r>
  <r>
    <x v="0"/>
    <x v="4"/>
    <n v="222"/>
    <d v="2021-02-10T00:00:00"/>
    <x v="0"/>
    <m/>
    <m/>
    <n v="1"/>
  </r>
  <r>
    <x v="0"/>
    <x v="4"/>
    <n v="223"/>
    <d v="2021-02-10T00:00:00"/>
    <x v="0"/>
    <m/>
    <m/>
    <n v="1"/>
  </r>
  <r>
    <x v="0"/>
    <x v="4"/>
    <n v="224"/>
    <d v="2021-02-10T00:00:00"/>
    <x v="0"/>
    <m/>
    <m/>
    <n v="1"/>
  </r>
  <r>
    <x v="0"/>
    <x v="4"/>
    <n v="225"/>
    <d v="2021-02-10T00:00:00"/>
    <x v="3"/>
    <m/>
    <m/>
    <n v="1"/>
  </r>
  <r>
    <x v="0"/>
    <x v="4"/>
    <n v="226"/>
    <d v="2021-02-10T00:00:00"/>
    <x v="0"/>
    <m/>
    <m/>
    <n v="1"/>
  </r>
  <r>
    <x v="0"/>
    <x v="4"/>
    <n v="227"/>
    <d v="2021-02-10T00:00:00"/>
    <x v="0"/>
    <m/>
    <m/>
    <n v="1"/>
  </r>
  <r>
    <x v="0"/>
    <x v="4"/>
    <n v="228"/>
    <d v="2021-02-10T00:00:00"/>
    <x v="0"/>
    <m/>
    <m/>
    <n v="1"/>
  </r>
  <r>
    <x v="0"/>
    <x v="4"/>
    <n v="229"/>
    <d v="2021-02-10T00:00:00"/>
    <x v="0"/>
    <m/>
    <m/>
    <n v="1"/>
  </r>
  <r>
    <x v="0"/>
    <x v="4"/>
    <n v="230"/>
    <d v="2021-02-10T00:00:00"/>
    <x v="0"/>
    <m/>
    <m/>
    <n v="1"/>
  </r>
  <r>
    <x v="0"/>
    <x v="4"/>
    <n v="231"/>
    <d v="2021-02-10T00:00:00"/>
    <x v="0"/>
    <m/>
    <m/>
    <n v="1"/>
  </r>
  <r>
    <x v="0"/>
    <x v="4"/>
    <n v="232"/>
    <d v="2021-02-10T00:00:00"/>
    <x v="0"/>
    <m/>
    <m/>
    <n v="1"/>
  </r>
  <r>
    <x v="0"/>
    <x v="4"/>
    <n v="233"/>
    <d v="2021-02-10T00:00:00"/>
    <x v="0"/>
    <m/>
    <m/>
    <n v="1"/>
  </r>
  <r>
    <x v="0"/>
    <x v="4"/>
    <n v="234"/>
    <d v="2021-02-10T00:00:00"/>
    <x v="0"/>
    <m/>
    <m/>
    <n v="1"/>
  </r>
  <r>
    <x v="0"/>
    <x v="4"/>
    <n v="235"/>
    <d v="2021-02-10T00:00:00"/>
    <x v="0"/>
    <m/>
    <m/>
    <n v="1"/>
  </r>
  <r>
    <x v="0"/>
    <x v="4"/>
    <n v="236"/>
    <d v="2021-02-10T00:00:00"/>
    <x v="0"/>
    <m/>
    <m/>
    <n v="1"/>
  </r>
  <r>
    <x v="0"/>
    <x v="4"/>
    <n v="237"/>
    <d v="2021-02-10T00:00:00"/>
    <x v="0"/>
    <m/>
    <m/>
    <n v="1"/>
  </r>
  <r>
    <x v="0"/>
    <x v="4"/>
    <n v="238"/>
    <d v="2021-02-10T00:00:00"/>
    <x v="0"/>
    <m/>
    <m/>
    <n v="1"/>
  </r>
  <r>
    <x v="0"/>
    <x v="4"/>
    <n v="239"/>
    <d v="2021-02-10T00:00:00"/>
    <x v="0"/>
    <m/>
    <m/>
    <n v="1"/>
  </r>
  <r>
    <x v="0"/>
    <x v="4"/>
    <n v="240"/>
    <d v="2021-02-10T00:00:00"/>
    <x v="0"/>
    <m/>
    <m/>
    <n v="1"/>
  </r>
  <r>
    <x v="0"/>
    <x v="4"/>
    <n v="241"/>
    <d v="2021-02-10T00:00:00"/>
    <x v="0"/>
    <m/>
    <m/>
    <n v="1"/>
  </r>
  <r>
    <x v="0"/>
    <x v="4"/>
    <n v="242"/>
    <d v="2021-02-10T00:00:00"/>
    <x v="0"/>
    <m/>
    <m/>
    <n v="1"/>
  </r>
  <r>
    <x v="0"/>
    <x v="4"/>
    <n v="243"/>
    <d v="2021-02-10T00:00:00"/>
    <x v="0"/>
    <m/>
    <m/>
    <n v="1"/>
  </r>
  <r>
    <x v="0"/>
    <x v="4"/>
    <n v="244"/>
    <d v="2021-02-10T00:00:00"/>
    <x v="3"/>
    <m/>
    <m/>
    <n v="1"/>
  </r>
  <r>
    <x v="0"/>
    <x v="4"/>
    <n v="245"/>
    <d v="2021-02-10T00:00:00"/>
    <x v="0"/>
    <m/>
    <m/>
    <n v="1"/>
  </r>
  <r>
    <x v="0"/>
    <x v="4"/>
    <n v="246"/>
    <d v="2021-02-10T00:00:00"/>
    <x v="0"/>
    <m/>
    <m/>
    <n v="1"/>
  </r>
  <r>
    <x v="0"/>
    <x v="4"/>
    <n v="247"/>
    <d v="2021-02-10T00:00:00"/>
    <x v="0"/>
    <m/>
    <m/>
    <n v="1"/>
  </r>
  <r>
    <x v="0"/>
    <x v="4"/>
    <n v="248"/>
    <d v="2021-02-10T00:00:00"/>
    <x v="0"/>
    <m/>
    <m/>
    <n v="1"/>
  </r>
  <r>
    <x v="0"/>
    <x v="4"/>
    <n v="249"/>
    <d v="2021-02-10T00:00:00"/>
    <x v="0"/>
    <m/>
    <m/>
    <n v="1"/>
  </r>
  <r>
    <x v="0"/>
    <x v="4"/>
    <n v="250"/>
    <d v="2021-02-10T00:00:00"/>
    <x v="0"/>
    <m/>
    <m/>
    <n v="1"/>
  </r>
  <r>
    <x v="0"/>
    <x v="4"/>
    <n v="251"/>
    <d v="2021-02-10T00:00:00"/>
    <x v="0"/>
    <m/>
    <m/>
    <n v="1"/>
  </r>
  <r>
    <x v="0"/>
    <x v="4"/>
    <n v="252"/>
    <d v="2021-02-10T00:00:00"/>
    <x v="0"/>
    <m/>
    <m/>
    <n v="1"/>
  </r>
  <r>
    <x v="0"/>
    <x v="4"/>
    <n v="253"/>
    <d v="2021-02-10T00:00:00"/>
    <x v="0"/>
    <m/>
    <m/>
    <n v="1"/>
  </r>
  <r>
    <x v="0"/>
    <x v="4"/>
    <n v="254"/>
    <d v="2021-02-10T00:00:00"/>
    <x v="0"/>
    <m/>
    <m/>
    <n v="1"/>
  </r>
  <r>
    <x v="0"/>
    <x v="4"/>
    <n v="255"/>
    <d v="2021-02-10T00:00:00"/>
    <x v="0"/>
    <m/>
    <m/>
    <n v="1"/>
  </r>
  <r>
    <x v="0"/>
    <x v="4"/>
    <n v="256"/>
    <d v="2021-02-10T00:00:00"/>
    <x v="0"/>
    <m/>
    <m/>
    <n v="1"/>
  </r>
  <r>
    <x v="0"/>
    <x v="4"/>
    <n v="257"/>
    <d v="2021-02-10T00:00:00"/>
    <x v="0"/>
    <m/>
    <m/>
    <n v="1"/>
  </r>
  <r>
    <x v="0"/>
    <x v="4"/>
    <n v="258"/>
    <d v="2021-02-10T00:00:00"/>
    <x v="0"/>
    <m/>
    <m/>
    <n v="1"/>
  </r>
  <r>
    <x v="0"/>
    <x v="4"/>
    <n v="259"/>
    <d v="2021-02-10T00:00:00"/>
    <x v="0"/>
    <m/>
    <m/>
    <n v="1"/>
  </r>
  <r>
    <x v="0"/>
    <x v="4"/>
    <n v="260"/>
    <d v="2021-02-10T00:00:00"/>
    <x v="0"/>
    <m/>
    <m/>
    <n v="1"/>
  </r>
  <r>
    <x v="0"/>
    <x v="4"/>
    <n v="261"/>
    <d v="2021-02-10T00:00:00"/>
    <x v="0"/>
    <m/>
    <m/>
    <n v="1"/>
  </r>
  <r>
    <x v="0"/>
    <x v="4"/>
    <n v="262"/>
    <d v="2021-02-10T00:00:00"/>
    <x v="0"/>
    <m/>
    <m/>
    <n v="1"/>
  </r>
  <r>
    <x v="0"/>
    <x v="4"/>
    <n v="263"/>
    <d v="2021-02-10T00:00:00"/>
    <x v="0"/>
    <m/>
    <m/>
    <n v="1"/>
  </r>
  <r>
    <x v="0"/>
    <x v="4"/>
    <n v="264"/>
    <d v="2021-02-10T00:00:00"/>
    <x v="0"/>
    <m/>
    <m/>
    <n v="1"/>
  </r>
  <r>
    <x v="0"/>
    <x v="4"/>
    <n v="265"/>
    <d v="2021-02-10T00:00:00"/>
    <x v="0"/>
    <m/>
    <m/>
    <n v="1"/>
  </r>
  <r>
    <x v="0"/>
    <x v="4"/>
    <n v="266"/>
    <d v="2021-02-10T00:00:00"/>
    <x v="0"/>
    <m/>
    <m/>
    <n v="1"/>
  </r>
  <r>
    <x v="0"/>
    <x v="4"/>
    <n v="267"/>
    <d v="2021-02-10T00:00:00"/>
    <x v="0"/>
    <m/>
    <m/>
    <n v="1"/>
  </r>
  <r>
    <x v="0"/>
    <x v="4"/>
    <n v="268"/>
    <d v="2021-02-10T00:00:00"/>
    <x v="0"/>
    <m/>
    <m/>
    <n v="1"/>
  </r>
  <r>
    <x v="0"/>
    <x v="4"/>
    <n v="269"/>
    <d v="2021-02-10T00:00:00"/>
    <x v="0"/>
    <m/>
    <m/>
    <n v="1"/>
  </r>
  <r>
    <x v="0"/>
    <x v="4"/>
    <n v="270"/>
    <d v="2021-02-10T00:00:00"/>
    <x v="0"/>
    <m/>
    <m/>
    <n v="1"/>
  </r>
  <r>
    <x v="0"/>
    <x v="4"/>
    <n v="271"/>
    <d v="2021-02-10T00:00:00"/>
    <x v="0"/>
    <m/>
    <m/>
    <n v="1"/>
  </r>
  <r>
    <x v="0"/>
    <x v="4"/>
    <n v="272"/>
    <d v="2021-02-10T00:00:00"/>
    <x v="0"/>
    <m/>
    <m/>
    <n v="1"/>
  </r>
  <r>
    <x v="0"/>
    <x v="4"/>
    <n v="273"/>
    <d v="2021-02-10T00:00:00"/>
    <x v="0"/>
    <m/>
    <m/>
    <n v="1"/>
  </r>
  <r>
    <x v="0"/>
    <x v="4"/>
    <n v="274"/>
    <d v="2021-02-10T00:00:00"/>
    <x v="3"/>
    <m/>
    <m/>
    <n v="1"/>
  </r>
  <r>
    <x v="0"/>
    <x v="4"/>
    <n v="275"/>
    <d v="2021-02-10T00:00:00"/>
    <x v="3"/>
    <m/>
    <m/>
    <n v="1"/>
  </r>
  <r>
    <x v="0"/>
    <x v="4"/>
    <n v="276"/>
    <d v="2021-02-10T00:00:00"/>
    <x v="3"/>
    <m/>
    <m/>
    <n v="1"/>
  </r>
  <r>
    <x v="0"/>
    <x v="4"/>
    <n v="277"/>
    <d v="2021-02-10T00:00:00"/>
    <x v="3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M6:S13" firstHeaderRow="1" firstDataRow="2" firstDataCol="1" rowPageCount="1" colPageCount="1"/>
  <pivotFields count="8">
    <pivotField axis="axisPage" showAll="0">
      <items count="2"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3" showAll="0"/>
    <pivotField numFmtId="14" showAll="0"/>
    <pivotField axis="axisRow" showAll="0" sortType="descending">
      <items count="7">
        <item x="1"/>
        <item x="4"/>
        <item x="2"/>
        <item x="0"/>
        <item m="1"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3" showAll="0"/>
  </pivotFields>
  <rowFields count="1">
    <field x="4"/>
  </rowFields>
  <rowItems count="6">
    <i>
      <x v="3"/>
    </i>
    <i>
      <x v="5"/>
    </i>
    <i>
      <x v="1"/>
    </i>
    <i>
      <x v="2"/>
    </i>
    <i>
      <x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Сумма по полю Значение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L1" workbookViewId="0">
      <selection activeCell="Q21" sqref="Q21"/>
    </sheetView>
  </sheetViews>
  <sheetFormatPr defaultRowHeight="14.5" outlineLevelCol="1" x14ac:dyDescent="0.35"/>
  <cols>
    <col min="13" max="13" width="9.81640625" customWidth="1"/>
    <col min="16" max="16" width="14.7265625" customWidth="1"/>
    <col min="17" max="17" width="10.6328125" customWidth="1"/>
    <col min="18" max="18" width="9.81640625" customWidth="1"/>
    <col min="19" max="19" width="7.08984375" customWidth="1"/>
    <col min="20" max="21" width="9.453125" customWidth="1"/>
    <col min="22" max="22" width="9.36328125" customWidth="1"/>
    <col min="26" max="26" width="12.36328125" customWidth="1"/>
    <col min="29" max="29" width="14.7265625" hidden="1" customWidth="1" outlineLevel="1"/>
    <col min="30" max="30" width="10.6328125" hidden="1" customWidth="1" outlineLevel="1"/>
    <col min="31" max="31" width="9.81640625" hidden="1" customWidth="1" outlineLevel="1"/>
    <col min="32" max="32" width="7.08984375" hidden="1" customWidth="1" outlineLevel="1"/>
    <col min="33" max="34" width="9.453125" hidden="1" customWidth="1" outlineLevel="1"/>
    <col min="35" max="35" width="9.36328125" hidden="1" customWidth="1" outlineLevel="1"/>
    <col min="36" max="38" width="0" hidden="1" customWidth="1" outlineLevel="1"/>
    <col min="39" max="39" width="12.36328125" hidden="1" customWidth="1" outlineLevel="1"/>
    <col min="40" max="40" width="8.7265625" collapsed="1"/>
  </cols>
  <sheetData>
    <row r="1" spans="1:39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3"/>
      <c r="Q1" s="3"/>
      <c r="R1" s="3"/>
      <c r="S1" s="3"/>
      <c r="T1" s="4">
        <v>0.7</v>
      </c>
      <c r="U1" s="4"/>
      <c r="V1" s="3"/>
      <c r="W1" s="3"/>
      <c r="X1" s="3"/>
      <c r="Y1" s="3"/>
      <c r="Z1" s="3"/>
      <c r="AA1" s="3"/>
      <c r="AC1" s="3"/>
      <c r="AD1" s="3"/>
      <c r="AE1" s="3"/>
      <c r="AF1" s="3"/>
      <c r="AG1" s="4">
        <v>0.7</v>
      </c>
      <c r="AH1" s="4"/>
      <c r="AI1" s="3"/>
      <c r="AJ1" s="3"/>
      <c r="AK1" s="3"/>
      <c r="AL1" s="3"/>
      <c r="AM1" s="3"/>
    </row>
    <row r="2" spans="1:39" ht="14.5" customHeight="1" x14ac:dyDescent="0.35">
      <c r="A2" s="4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0"/>
      <c r="P2" s="9"/>
      <c r="Q2" s="69" t="s">
        <v>40</v>
      </c>
      <c r="R2" s="69" t="s">
        <v>4</v>
      </c>
      <c r="S2" s="72" t="s">
        <v>17</v>
      </c>
      <c r="T2" s="73"/>
      <c r="U2" s="65" t="s">
        <v>20</v>
      </c>
      <c r="V2" s="66"/>
      <c r="W2" s="66"/>
      <c r="X2" s="66"/>
      <c r="Y2" s="67"/>
      <c r="Z2" s="73" t="s">
        <v>13</v>
      </c>
      <c r="AA2" s="3"/>
      <c r="AC2" s="9"/>
      <c r="AD2" s="69" t="s">
        <v>40</v>
      </c>
      <c r="AE2" s="69" t="s">
        <v>4</v>
      </c>
      <c r="AF2" s="72" t="s">
        <v>17</v>
      </c>
      <c r="AG2" s="73"/>
      <c r="AH2" s="65" t="s">
        <v>20</v>
      </c>
      <c r="AI2" s="66"/>
      <c r="AJ2" s="66"/>
      <c r="AK2" s="66"/>
      <c r="AL2" s="67"/>
      <c r="AM2" s="73" t="s">
        <v>13</v>
      </c>
    </row>
    <row r="3" spans="1:39" ht="14.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P3" s="1"/>
      <c r="Q3" s="70"/>
      <c r="R3" s="70"/>
      <c r="S3" s="74"/>
      <c r="T3" s="75"/>
      <c r="U3" s="72" t="s">
        <v>19</v>
      </c>
      <c r="V3" s="66" t="s">
        <v>18</v>
      </c>
      <c r="W3" s="73" t="s">
        <v>8</v>
      </c>
      <c r="X3" s="72" t="s">
        <v>12</v>
      </c>
      <c r="Y3" s="73"/>
      <c r="Z3" s="75"/>
      <c r="AA3" s="3"/>
      <c r="AC3" s="1"/>
      <c r="AD3" s="70"/>
      <c r="AE3" s="70"/>
      <c r="AF3" s="74"/>
      <c r="AG3" s="75"/>
      <c r="AH3" s="72" t="s">
        <v>19</v>
      </c>
      <c r="AI3" s="66" t="s">
        <v>18</v>
      </c>
      <c r="AJ3" s="73" t="s">
        <v>8</v>
      </c>
      <c r="AK3" s="72" t="s">
        <v>12</v>
      </c>
      <c r="AL3" s="73"/>
      <c r="AM3" s="75"/>
    </row>
    <row r="4" spans="1:39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2"/>
      <c r="Q4" s="71"/>
      <c r="R4" s="71"/>
      <c r="S4" s="11" t="s">
        <v>14</v>
      </c>
      <c r="T4" s="10" t="s">
        <v>15</v>
      </c>
      <c r="U4" s="77"/>
      <c r="V4" s="68"/>
      <c r="W4" s="76"/>
      <c r="X4" s="11" t="s">
        <v>14</v>
      </c>
      <c r="Y4" s="13" t="s">
        <v>15</v>
      </c>
      <c r="Z4" s="76"/>
      <c r="AA4" s="3"/>
      <c r="AC4" s="2"/>
      <c r="AD4" s="71"/>
      <c r="AE4" s="71"/>
      <c r="AF4" s="37" t="s">
        <v>14</v>
      </c>
      <c r="AG4" s="36" t="s">
        <v>15</v>
      </c>
      <c r="AH4" s="77"/>
      <c r="AI4" s="68"/>
      <c r="AJ4" s="76"/>
      <c r="AK4" s="37" t="s">
        <v>14</v>
      </c>
      <c r="AL4" s="13" t="s">
        <v>15</v>
      </c>
      <c r="AM4" s="76"/>
    </row>
    <row r="5" spans="1:39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s="1" t="s">
        <v>3</v>
      </c>
      <c r="Q5" s="6">
        <v>3</v>
      </c>
      <c r="R5" s="18">
        <v>334</v>
      </c>
      <c r="S5" s="35">
        <v>1</v>
      </c>
      <c r="T5" s="19">
        <f>R5*S5</f>
        <v>334</v>
      </c>
      <c r="U5" s="6">
        <f>SUM(V5,W5,Y5)</f>
        <v>696</v>
      </c>
      <c r="V5" s="18">
        <f>140+(277-277+260)+200</f>
        <v>600</v>
      </c>
      <c r="W5" s="18">
        <f>86+10*1</f>
        <v>96</v>
      </c>
      <c r="X5" s="34">
        <v>0.1</v>
      </c>
      <c r="Y5" s="19"/>
      <c r="Z5" s="7">
        <f>T5-V5-W5-Y5</f>
        <v>-362</v>
      </c>
      <c r="AA5" s="3"/>
      <c r="AC5" s="1" t="s">
        <v>3</v>
      </c>
      <c r="AD5" s="6">
        <v>3</v>
      </c>
      <c r="AE5" s="18">
        <v>334</v>
      </c>
      <c r="AF5" s="35">
        <v>0.7</v>
      </c>
      <c r="AG5" s="19">
        <f>AE5*AF5</f>
        <v>233.79999999999998</v>
      </c>
      <c r="AH5" s="6">
        <f>SUM(AI5,AJ5,AL5)</f>
        <v>726.38</v>
      </c>
      <c r="AI5" s="18">
        <f>140+277+200</f>
        <v>617</v>
      </c>
      <c r="AJ5" s="18">
        <f>86+10*0</f>
        <v>86</v>
      </c>
      <c r="AK5" s="34">
        <v>0.1</v>
      </c>
      <c r="AL5" s="19">
        <f>AG5*AK5</f>
        <v>23.38</v>
      </c>
      <c r="AM5" s="7">
        <f>AG5-AI5-AJ5-AL5</f>
        <v>-492.58000000000004</v>
      </c>
    </row>
    <row r="6" spans="1:3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1" t="s">
        <v>38</v>
      </c>
      <c r="Q6" s="6">
        <v>15</v>
      </c>
      <c r="R6" s="18">
        <v>228</v>
      </c>
      <c r="S6" s="34">
        <v>0.85</v>
      </c>
      <c r="T6" s="19">
        <f>R6*S6</f>
        <v>193.79999999999998</v>
      </c>
      <c r="U6" s="6">
        <f>SUM(V6,W6,Y6)</f>
        <v>96</v>
      </c>
      <c r="V6" s="18">
        <v>0</v>
      </c>
      <c r="W6" s="18">
        <f>90+6*1</f>
        <v>96</v>
      </c>
      <c r="X6" s="34">
        <v>0.2</v>
      </c>
      <c r="Y6" s="19"/>
      <c r="Z6" s="7">
        <f>T6-V6-W6-Y6</f>
        <v>97.799999999999983</v>
      </c>
      <c r="AA6" s="3"/>
      <c r="AC6" s="1" t="s">
        <v>38</v>
      </c>
      <c r="AD6" s="6">
        <v>15</v>
      </c>
      <c r="AE6" s="18">
        <v>228</v>
      </c>
      <c r="AF6" s="34">
        <v>0.7</v>
      </c>
      <c r="AG6" s="19">
        <f>AE6*AF6</f>
        <v>159.6</v>
      </c>
      <c r="AH6" s="6">
        <f>SUM(AI6,AJ6,AL6)</f>
        <v>121.92</v>
      </c>
      <c r="AI6" s="18">
        <v>0</v>
      </c>
      <c r="AJ6" s="18">
        <f>90+6*0</f>
        <v>90</v>
      </c>
      <c r="AK6" s="34">
        <v>0.2</v>
      </c>
      <c r="AL6" s="19">
        <f>AG6*AK6</f>
        <v>31.92</v>
      </c>
      <c r="AM6" s="7">
        <f>AG6-AI6-AJ6-AL6</f>
        <v>37.679999999999993</v>
      </c>
    </row>
    <row r="7" spans="1:39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1" t="s">
        <v>39</v>
      </c>
      <c r="Q7" s="6">
        <v>3</v>
      </c>
      <c r="R7" s="18">
        <v>45</v>
      </c>
      <c r="S7" s="34">
        <v>0.8</v>
      </c>
      <c r="T7" s="19">
        <f>R7*S7</f>
        <v>36</v>
      </c>
      <c r="U7" s="6">
        <f>SUM(V7,W7,Y7)</f>
        <v>0</v>
      </c>
      <c r="V7" s="18">
        <v>0</v>
      </c>
      <c r="W7" s="18">
        <v>0</v>
      </c>
      <c r="X7" s="34">
        <v>0.2</v>
      </c>
      <c r="Y7" s="19"/>
      <c r="Z7" s="7">
        <f>T7-V7-W7-Y7</f>
        <v>36</v>
      </c>
      <c r="AA7" s="3"/>
      <c r="AC7" s="1" t="s">
        <v>39</v>
      </c>
      <c r="AD7" s="6">
        <v>3</v>
      </c>
      <c r="AE7" s="18">
        <v>45</v>
      </c>
      <c r="AF7" s="34">
        <v>0.7</v>
      </c>
      <c r="AG7" s="19">
        <f>AE7*AF7</f>
        <v>31.499999999999996</v>
      </c>
      <c r="AH7" s="6">
        <f>SUM(AI7,AJ7,AL7)</f>
        <v>6.3</v>
      </c>
      <c r="AI7" s="18">
        <v>0</v>
      </c>
      <c r="AJ7" s="18">
        <v>0</v>
      </c>
      <c r="AK7" s="34">
        <v>0.2</v>
      </c>
      <c r="AL7" s="19">
        <f>AG7*AK7</f>
        <v>6.3</v>
      </c>
      <c r="AM7" s="7">
        <f>AG7-AI7-AJ7-AL7</f>
        <v>25.199999999999996</v>
      </c>
    </row>
    <row r="8" spans="1:39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P8" s="1" t="s">
        <v>5</v>
      </c>
      <c r="Q8" s="6">
        <v>1</v>
      </c>
      <c r="R8" s="18">
        <v>187</v>
      </c>
      <c r="S8" s="34">
        <v>1</v>
      </c>
      <c r="T8" s="19">
        <f>R8*S8</f>
        <v>187</v>
      </c>
      <c r="U8" s="6">
        <f>SUM(V8,W8,Y8)</f>
        <v>89</v>
      </c>
      <c r="V8" s="43">
        <v>50</v>
      </c>
      <c r="W8" s="18">
        <f>24+15</f>
        <v>39</v>
      </c>
      <c r="X8" s="34">
        <v>0.2</v>
      </c>
      <c r="Y8" s="19"/>
      <c r="Z8" s="7">
        <f>T8-V8-W8-Y8</f>
        <v>98</v>
      </c>
      <c r="AA8" s="3"/>
      <c r="AC8" s="1" t="s">
        <v>5</v>
      </c>
      <c r="AD8" s="6">
        <v>1</v>
      </c>
      <c r="AE8" s="18">
        <v>187</v>
      </c>
      <c r="AF8" s="34">
        <v>0.7</v>
      </c>
      <c r="AG8" s="19">
        <f>AE8*AF8</f>
        <v>130.9</v>
      </c>
      <c r="AH8" s="6">
        <f>SUM(AI8,AJ8,AL8)</f>
        <v>165.18</v>
      </c>
      <c r="AI8" s="18">
        <v>100</v>
      </c>
      <c r="AJ8" s="18">
        <f>24+15</f>
        <v>39</v>
      </c>
      <c r="AK8" s="34">
        <v>0.2</v>
      </c>
      <c r="AL8" s="19">
        <f>AG8*AK8</f>
        <v>26.180000000000003</v>
      </c>
      <c r="AM8" s="7">
        <f>AG8-AI8-AJ8-AL8</f>
        <v>-34.28</v>
      </c>
    </row>
    <row r="9" spans="1:39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P9" s="1" t="s">
        <v>7</v>
      </c>
      <c r="Q9" s="6">
        <v>4</v>
      </c>
      <c r="R9" s="18">
        <v>155</v>
      </c>
      <c r="S9" s="34">
        <v>0.7</v>
      </c>
      <c r="T9" s="19">
        <f>R9*S9</f>
        <v>108.5</v>
      </c>
      <c r="U9" s="6">
        <f>SUM(V9,W9,Y9)</f>
        <v>66</v>
      </c>
      <c r="V9" s="18">
        <v>0</v>
      </c>
      <c r="W9" s="18">
        <f>58+8*1</f>
        <v>66</v>
      </c>
      <c r="X9" s="34">
        <v>0.4</v>
      </c>
      <c r="Y9" s="19"/>
      <c r="Z9" s="7">
        <f>T9-V9-W9-Y9</f>
        <v>42.5</v>
      </c>
      <c r="AA9" s="3"/>
      <c r="AC9" s="1" t="s">
        <v>7</v>
      </c>
      <c r="AD9" s="6">
        <v>4</v>
      </c>
      <c r="AE9" s="18">
        <v>155</v>
      </c>
      <c r="AF9" s="34">
        <v>0.7</v>
      </c>
      <c r="AG9" s="19">
        <f>AE9*AF9</f>
        <v>108.5</v>
      </c>
      <c r="AH9" s="6">
        <f>SUM(AI9,AJ9,AL9)</f>
        <v>93.4</v>
      </c>
      <c r="AI9" s="18">
        <v>0</v>
      </c>
      <c r="AJ9" s="18">
        <f>50+8*0</f>
        <v>50</v>
      </c>
      <c r="AK9" s="34">
        <v>0.4</v>
      </c>
      <c r="AL9" s="19">
        <f>AG9*AK9</f>
        <v>43.400000000000006</v>
      </c>
      <c r="AM9" s="7">
        <f>AG9-AI9-AJ9-AL9</f>
        <v>15.099999999999994</v>
      </c>
    </row>
    <row r="10" spans="1:3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P10" s="8" t="s">
        <v>16</v>
      </c>
      <c r="Q10" s="14">
        <f>SUM(Q5:Q9)</f>
        <v>26</v>
      </c>
      <c r="R10" s="14">
        <f>SUM(R5:R9)</f>
        <v>949</v>
      </c>
      <c r="S10" s="16">
        <f>SUMPRODUCT(S5:S9,R5:R9)/R10</f>
        <v>0.90547945205479452</v>
      </c>
      <c r="T10" s="15">
        <f>SUM(T5:T9)</f>
        <v>859.3</v>
      </c>
      <c r="U10" s="14">
        <f>SUM(U5:U9)</f>
        <v>947</v>
      </c>
      <c r="V10" s="14">
        <f>SUM(V5:V9)</f>
        <v>650</v>
      </c>
      <c r="W10" s="14">
        <f>SUM(W5:W9)</f>
        <v>297</v>
      </c>
      <c r="X10" s="16">
        <f>SUMPRODUCT(X5:X9,T5:T9)/T10</f>
        <v>0.18638426626323754</v>
      </c>
      <c r="Y10" s="15">
        <f>SUM(Y5:Y9)</f>
        <v>0</v>
      </c>
      <c r="Z10" s="15">
        <f>SUM(Z5:Z9)</f>
        <v>-87.700000000000045</v>
      </c>
      <c r="AA10" s="3"/>
      <c r="AC10" s="8" t="s">
        <v>16</v>
      </c>
      <c r="AD10" s="14">
        <f>SUM(AD5:AD9)</f>
        <v>26</v>
      </c>
      <c r="AE10" s="14">
        <f>SUM(AE5:AE9)</f>
        <v>949</v>
      </c>
      <c r="AF10" s="16">
        <f>SUMPRODUCT(AF5:AF9,AE5:AE9)/AE10</f>
        <v>0.7</v>
      </c>
      <c r="AG10" s="15">
        <f>SUM(AG5:AG9)</f>
        <v>664.3</v>
      </c>
      <c r="AH10" s="14">
        <f>SUM(AH5:AH9)</f>
        <v>1113.18</v>
      </c>
      <c r="AI10" s="14">
        <f>SUM(AI5:AI9)</f>
        <v>717</v>
      </c>
      <c r="AJ10" s="14">
        <f>SUM(AJ5:AJ9)</f>
        <v>265</v>
      </c>
      <c r="AK10" s="16">
        <f>SUMPRODUCT(AK5:AK9,AG5:AG9)/AG10</f>
        <v>0.19747102212855641</v>
      </c>
      <c r="AL10" s="15">
        <f>SUM(AL5:AL9)</f>
        <v>131.18</v>
      </c>
      <c r="AM10" s="15">
        <f>SUM(AM5:AM9)</f>
        <v>-448.88</v>
      </c>
    </row>
    <row r="11" spans="1:3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1" t="s">
        <v>22</v>
      </c>
      <c r="Q11" s="6"/>
      <c r="R11" s="20"/>
      <c r="S11" s="21"/>
      <c r="T11" s="22"/>
      <c r="U11" s="20"/>
      <c r="V11" s="20"/>
      <c r="W11" s="18">
        <v>-3</v>
      </c>
      <c r="X11" s="21"/>
      <c r="Y11" s="22"/>
      <c r="Z11" s="7">
        <f>T11-V11-W11-Y11</f>
        <v>3</v>
      </c>
      <c r="AA11" s="3"/>
      <c r="AC11" s="1" t="s">
        <v>22</v>
      </c>
      <c r="AD11" s="6"/>
      <c r="AE11" s="20"/>
      <c r="AF11" s="21"/>
      <c r="AG11" s="22"/>
      <c r="AH11" s="20"/>
      <c r="AI11" s="20"/>
      <c r="AJ11" s="18"/>
      <c r="AK11" s="21"/>
      <c r="AL11" s="22"/>
      <c r="AM11" s="7">
        <f>AG11-AI11-AJ11-AL11</f>
        <v>0</v>
      </c>
    </row>
    <row r="12" spans="1:39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1" t="s">
        <v>23</v>
      </c>
      <c r="Q12" s="6"/>
      <c r="R12" s="20"/>
      <c r="S12" s="21"/>
      <c r="T12" s="22"/>
      <c r="U12" s="20"/>
      <c r="V12" s="20"/>
      <c r="W12" s="18">
        <f>-12*0</f>
        <v>0</v>
      </c>
      <c r="X12" s="21"/>
      <c r="Y12" s="22"/>
      <c r="Z12" s="7">
        <f>T12-V12-W12-Y12</f>
        <v>0</v>
      </c>
      <c r="AA12" s="3"/>
      <c r="AC12" s="1" t="s">
        <v>23</v>
      </c>
      <c r="AD12" s="6"/>
      <c r="AE12" s="20"/>
      <c r="AF12" s="21"/>
      <c r="AG12" s="22"/>
      <c r="AH12" s="20"/>
      <c r="AI12" s="20"/>
      <c r="AJ12" s="18"/>
      <c r="AK12" s="21"/>
      <c r="AL12" s="22"/>
      <c r="AM12" s="7">
        <f>AG12-AI12-AJ12-AL12</f>
        <v>0</v>
      </c>
    </row>
    <row r="13" spans="1:39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1" t="s">
        <v>9</v>
      </c>
      <c r="Q13" s="6">
        <v>4</v>
      </c>
      <c r="R13" s="18">
        <v>350</v>
      </c>
      <c r="S13" s="12">
        <v>0.7</v>
      </c>
      <c r="T13" s="19">
        <f>R13*S13</f>
        <v>244.99999999999997</v>
      </c>
      <c r="U13" s="6">
        <f>SUM(V13,W13,Y13)</f>
        <v>92</v>
      </c>
      <c r="V13" s="18"/>
      <c r="W13" s="43">
        <f>48+44*1</f>
        <v>92</v>
      </c>
      <c r="X13" s="12">
        <v>0.15</v>
      </c>
      <c r="Y13" s="19"/>
      <c r="Z13" s="7">
        <f>T13-V13-W13-Y13</f>
        <v>152.99999999999997</v>
      </c>
      <c r="AA13" s="3"/>
      <c r="AC13" s="1" t="s">
        <v>9</v>
      </c>
      <c r="AD13" s="6">
        <v>4</v>
      </c>
      <c r="AE13" s="18">
        <v>350</v>
      </c>
      <c r="AF13" s="12">
        <v>0.6</v>
      </c>
      <c r="AG13" s="19">
        <f>AE13*AF13</f>
        <v>210</v>
      </c>
      <c r="AH13" s="6">
        <f>SUM(AI13,AJ13,AL13)</f>
        <v>119.5</v>
      </c>
      <c r="AI13" s="18">
        <v>40</v>
      </c>
      <c r="AJ13" s="42">
        <f>48+44*0</f>
        <v>48</v>
      </c>
      <c r="AK13" s="12">
        <v>0.15</v>
      </c>
      <c r="AL13" s="19">
        <f>AG13*AK13</f>
        <v>31.5</v>
      </c>
      <c r="AM13" s="7">
        <f>AG13-AI13-AJ13-AL13</f>
        <v>90.5</v>
      </c>
    </row>
    <row r="14" spans="1:39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1" t="s">
        <v>10</v>
      </c>
      <c r="Q14" s="41">
        <v>2</v>
      </c>
      <c r="R14" s="18">
        <v>45</v>
      </c>
      <c r="S14" s="12">
        <v>0.7</v>
      </c>
      <c r="T14" s="19">
        <f>R14*S14</f>
        <v>31.499999999999996</v>
      </c>
      <c r="U14" s="6">
        <f>SUM(V14,W14,Y14)</f>
        <v>47</v>
      </c>
      <c r="V14" s="18"/>
      <c r="W14" s="43">
        <f>(32+15*1)</f>
        <v>47</v>
      </c>
      <c r="X14" s="12">
        <v>0.15</v>
      </c>
      <c r="Y14" s="19"/>
      <c r="Z14" s="7">
        <f>T14-V14-W14-Y14</f>
        <v>-15.500000000000004</v>
      </c>
      <c r="AA14" s="3"/>
      <c r="AC14" s="1" t="s">
        <v>10</v>
      </c>
      <c r="AD14" s="41">
        <v>2</v>
      </c>
      <c r="AE14" s="18">
        <v>60</v>
      </c>
      <c r="AF14" s="12">
        <v>0.7</v>
      </c>
      <c r="AG14" s="19">
        <f>AE14*AF14</f>
        <v>42</v>
      </c>
      <c r="AH14" s="6">
        <f>SUM(AI14,AJ14,AL14)</f>
        <v>46.3</v>
      </c>
      <c r="AI14" s="18">
        <v>0</v>
      </c>
      <c r="AJ14" s="42">
        <f>(40+15*0)</f>
        <v>40</v>
      </c>
      <c r="AK14" s="12">
        <v>0.15</v>
      </c>
      <c r="AL14" s="19">
        <f>AG14*AK14</f>
        <v>6.3</v>
      </c>
      <c r="AM14" s="7">
        <f>AG14-AI14-AJ14-AL14</f>
        <v>-4.3</v>
      </c>
    </row>
    <row r="15" spans="1:39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8" t="s">
        <v>6</v>
      </c>
      <c r="Q15" s="14">
        <f>SUM(Q10:Q14)</f>
        <v>32</v>
      </c>
      <c r="R15" s="14">
        <f>SUM(R10:R14)</f>
        <v>1344</v>
      </c>
      <c r="S15" s="16">
        <f>SUMPRODUCT(S10:S14,R10:R14)/R15</f>
        <v>0.84508928571428565</v>
      </c>
      <c r="T15" s="15">
        <f>SUM(T10:T14)</f>
        <v>1135.8</v>
      </c>
      <c r="U15" s="14">
        <f>SUM(U10:U14)</f>
        <v>1086</v>
      </c>
      <c r="V15" s="14">
        <f>SUM(V10:V14)</f>
        <v>650</v>
      </c>
      <c r="W15" s="14">
        <f>SUM(W10:W14)</f>
        <v>433</v>
      </c>
      <c r="X15" s="17">
        <f>SUMPRODUCT(X10:X14,T10:T14)/T15</f>
        <v>0.17752685331924634</v>
      </c>
      <c r="Y15" s="15">
        <f>SUM(Y10:Y14)</f>
        <v>0</v>
      </c>
      <c r="Z15" s="15">
        <f>SUM(Z10:Z14)</f>
        <v>52.799999999999926</v>
      </c>
      <c r="AA15" s="3"/>
      <c r="AC15" s="8" t="s">
        <v>6</v>
      </c>
      <c r="AD15" s="14">
        <f>SUM(AD10:AD14)</f>
        <v>32</v>
      </c>
      <c r="AE15" s="14">
        <f>SUM(AE10:AE14)</f>
        <v>1359</v>
      </c>
      <c r="AF15" s="16">
        <f>SUMPRODUCT(AF10:AF14,AE10:AE14)/AE15</f>
        <v>0.67424576894775567</v>
      </c>
      <c r="AG15" s="15">
        <f>SUM(AG10:AG14)</f>
        <v>916.3</v>
      </c>
      <c r="AH15" s="14">
        <f>SUM(AH10:AH14)</f>
        <v>1278.98</v>
      </c>
      <c r="AI15" s="14">
        <f>SUM(AI10:AI14)</f>
        <v>757</v>
      </c>
      <c r="AJ15" s="14">
        <f>SUM(AJ10:AJ14)</f>
        <v>353</v>
      </c>
      <c r="AK15" s="17">
        <f>SUMPRODUCT(AK10:AK14,AG10:AG14)/AG15</f>
        <v>0.18441558441558445</v>
      </c>
      <c r="AL15" s="15">
        <f>SUM(AL10:AL14)</f>
        <v>168.98000000000002</v>
      </c>
      <c r="AM15" s="15">
        <f>SUM(AM10:AM14)</f>
        <v>-362.68</v>
      </c>
    </row>
    <row r="16" spans="1:39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5" t="s">
        <v>11</v>
      </c>
      <c r="Q17" s="5"/>
      <c r="R17" s="3"/>
      <c r="S17" s="3"/>
      <c r="T17" s="3"/>
      <c r="U17" s="3"/>
      <c r="V17" s="3"/>
      <c r="W17" s="3"/>
      <c r="X17" s="3"/>
      <c r="Y17" s="3"/>
      <c r="Z17" s="3"/>
      <c r="AA17" s="3"/>
      <c r="AC17" s="5" t="s">
        <v>11</v>
      </c>
      <c r="AD17" s="5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 t="s">
        <v>21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 t="s">
        <v>88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39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39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39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39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39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39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4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0"/>
    </row>
    <row r="40" spans="1:14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mergeCells count="18">
    <mergeCell ref="AH2:AL2"/>
    <mergeCell ref="AM2:AM4"/>
    <mergeCell ref="AJ3:AJ4"/>
    <mergeCell ref="AK3:AL3"/>
    <mergeCell ref="AD2:AD4"/>
    <mergeCell ref="AH3:AH4"/>
    <mergeCell ref="AI3:AI4"/>
    <mergeCell ref="U2:Y2"/>
    <mergeCell ref="V3:V4"/>
    <mergeCell ref="Q2:Q4"/>
    <mergeCell ref="AE2:AE4"/>
    <mergeCell ref="AF2:AG3"/>
    <mergeCell ref="W3:W4"/>
    <mergeCell ref="U3:U4"/>
    <mergeCell ref="S2:T3"/>
    <mergeCell ref="R2:R4"/>
    <mergeCell ref="Z2:Z4"/>
    <mergeCell ref="X3:Y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3" sqref="B3"/>
    </sheetView>
  </sheetViews>
  <sheetFormatPr defaultRowHeight="14.5" x14ac:dyDescent="0.35"/>
  <sheetData>
    <row r="2" spans="2:4" x14ac:dyDescent="0.35">
      <c r="B2" t="s">
        <v>2</v>
      </c>
      <c r="C2" t="s">
        <v>0</v>
      </c>
      <c r="D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8" sqref="G8"/>
    </sheetView>
  </sheetViews>
  <sheetFormatPr defaultRowHeight="14.5" x14ac:dyDescent="0.35"/>
  <cols>
    <col min="2" max="2" width="22.81640625" customWidth="1"/>
    <col min="3" max="3" width="10.6328125" customWidth="1"/>
    <col min="4" max="4" width="24.26953125" customWidth="1"/>
  </cols>
  <sheetData>
    <row r="1" spans="1:5" x14ac:dyDescent="0.35">
      <c r="A1" s="3"/>
      <c r="B1" s="3"/>
      <c r="C1" s="3"/>
      <c r="D1" s="3"/>
      <c r="E1" s="3"/>
    </row>
    <row r="2" spans="1:5" x14ac:dyDescent="0.35">
      <c r="A2" s="3"/>
      <c r="B2" s="3"/>
      <c r="C2" s="3"/>
      <c r="D2" s="3"/>
      <c r="E2" s="3"/>
    </row>
    <row r="3" spans="1:5" x14ac:dyDescent="0.35">
      <c r="A3" s="3"/>
      <c r="B3" s="9" t="s">
        <v>31</v>
      </c>
      <c r="C3" s="23">
        <v>10000</v>
      </c>
      <c r="D3" s="31"/>
      <c r="E3" s="3"/>
    </row>
    <row r="4" spans="1:5" x14ac:dyDescent="0.35">
      <c r="A4" s="3"/>
      <c r="B4" s="26" t="s">
        <v>27</v>
      </c>
      <c r="C4" s="27">
        <f>C3*50%</f>
        <v>5000</v>
      </c>
      <c r="D4" s="32">
        <v>44221</v>
      </c>
      <c r="E4" s="3"/>
    </row>
    <row r="5" spans="1:5" x14ac:dyDescent="0.35">
      <c r="A5" s="3"/>
      <c r="B5" s="28" t="s">
        <v>26</v>
      </c>
      <c r="C5" s="29">
        <f>C3*50%</f>
        <v>5000</v>
      </c>
      <c r="D5" s="33">
        <v>44221</v>
      </c>
      <c r="E5" s="3"/>
    </row>
    <row r="6" spans="1:5" x14ac:dyDescent="0.35">
      <c r="A6" s="3"/>
      <c r="B6" s="3"/>
      <c r="C6" s="3"/>
      <c r="D6" s="3"/>
      <c r="E6" s="3"/>
    </row>
    <row r="7" spans="1:5" x14ac:dyDescent="0.35">
      <c r="A7" s="3"/>
      <c r="B7" s="9" t="s">
        <v>24</v>
      </c>
      <c r="C7" s="23">
        <v>585000</v>
      </c>
      <c r="D7" s="24"/>
      <c r="E7" s="3"/>
    </row>
    <row r="8" spans="1:5" x14ac:dyDescent="0.35">
      <c r="A8" s="3"/>
      <c r="B8" s="1" t="s">
        <v>25</v>
      </c>
      <c r="C8" s="6">
        <f>C7*10%</f>
        <v>58500</v>
      </c>
      <c r="D8" s="25"/>
      <c r="E8" s="3"/>
    </row>
    <row r="9" spans="1:5" x14ac:dyDescent="0.35">
      <c r="A9" s="3"/>
      <c r="B9" s="26" t="s">
        <v>27</v>
      </c>
      <c r="C9" s="27">
        <f>C8*50%</f>
        <v>29250</v>
      </c>
      <c r="D9" s="25" t="s">
        <v>29</v>
      </c>
      <c r="E9" s="3"/>
    </row>
    <row r="10" spans="1:5" x14ac:dyDescent="0.35">
      <c r="A10" s="3"/>
      <c r="B10" s="26" t="s">
        <v>26</v>
      </c>
      <c r="C10" s="27">
        <f>C8*50%</f>
        <v>29250</v>
      </c>
      <c r="D10" s="25" t="s">
        <v>29</v>
      </c>
      <c r="E10" s="3"/>
    </row>
    <row r="11" spans="1:5" x14ac:dyDescent="0.35">
      <c r="A11" s="3"/>
      <c r="B11" s="1" t="s">
        <v>28</v>
      </c>
      <c r="C11" s="6">
        <f>6000-1700-7300</f>
        <v>-3000</v>
      </c>
      <c r="D11" s="25"/>
      <c r="E11" s="3"/>
    </row>
    <row r="12" spans="1:5" x14ac:dyDescent="0.35">
      <c r="A12" s="3"/>
      <c r="B12" s="26" t="s">
        <v>27</v>
      </c>
      <c r="C12" s="27">
        <f>C11*50%</f>
        <v>-1500</v>
      </c>
      <c r="D12" s="25" t="s">
        <v>30</v>
      </c>
      <c r="E12" s="3"/>
    </row>
    <row r="13" spans="1:5" x14ac:dyDescent="0.35">
      <c r="A13" s="3"/>
      <c r="B13" s="28" t="s">
        <v>26</v>
      </c>
      <c r="C13" s="29">
        <f>C11*50%</f>
        <v>-1500</v>
      </c>
      <c r="D13" s="30" t="s">
        <v>30</v>
      </c>
      <c r="E13" s="3"/>
    </row>
    <row r="14" spans="1:5" x14ac:dyDescent="0.35">
      <c r="A14" s="3"/>
      <c r="B14" s="3"/>
      <c r="C14" s="3"/>
      <c r="D14" s="3"/>
      <c r="E14" s="3"/>
    </row>
    <row r="15" spans="1:5" x14ac:dyDescent="0.35">
      <c r="A15" s="3"/>
      <c r="B15" s="3"/>
      <c r="C15" s="3"/>
      <c r="D15" s="3"/>
      <c r="E1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2"/>
  <sheetViews>
    <sheetView tabSelected="1" workbookViewId="0">
      <selection activeCell="E11" sqref="E11"/>
    </sheetView>
  </sheetViews>
  <sheetFormatPr defaultRowHeight="14.5" x14ac:dyDescent="0.35"/>
  <cols>
    <col min="2" max="2" width="7" customWidth="1"/>
    <col min="5" max="5" width="13.1796875" customWidth="1"/>
    <col min="6" max="6" width="14.7265625" customWidth="1"/>
    <col min="7" max="7" width="15.08984375" customWidth="1"/>
    <col min="8" max="8" width="31.453125" customWidth="1"/>
    <col min="9" max="9" width="10.7265625" customWidth="1"/>
    <col min="11" max="11" width="11.453125" customWidth="1"/>
    <col min="13" max="13" width="16.7265625" customWidth="1"/>
    <col min="14" max="19" width="9.81640625" customWidth="1"/>
  </cols>
  <sheetData>
    <row r="1" spans="1:19" x14ac:dyDescent="0.35">
      <c r="A1" s="3"/>
      <c r="B1" s="3"/>
      <c r="C1" s="3"/>
      <c r="D1" s="3"/>
      <c r="E1" s="3"/>
      <c r="F1" s="3"/>
      <c r="G1" s="3"/>
      <c r="H1" s="3"/>
      <c r="I1" s="3"/>
    </row>
    <row r="2" spans="1:19" x14ac:dyDescent="0.35">
      <c r="A2" s="3"/>
      <c r="B2" s="3" t="s">
        <v>3</v>
      </c>
      <c r="C2" s="3"/>
      <c r="D2" s="3"/>
      <c r="E2" s="3"/>
      <c r="F2" s="3"/>
      <c r="G2" s="3"/>
      <c r="H2" s="3"/>
      <c r="I2" s="3"/>
      <c r="K2" t="s">
        <v>36</v>
      </c>
    </row>
    <row r="3" spans="1:19" x14ac:dyDescent="0.35">
      <c r="A3" s="3"/>
      <c r="B3" s="3"/>
      <c r="C3" s="3"/>
      <c r="D3" s="3"/>
      <c r="E3" s="3"/>
      <c r="F3" s="3"/>
      <c r="G3" s="3"/>
      <c r="H3" s="3"/>
      <c r="I3" s="3"/>
      <c r="M3" t="s">
        <v>87</v>
      </c>
    </row>
    <row r="4" spans="1:19" x14ac:dyDescent="0.35">
      <c r="A4" s="3"/>
      <c r="B4" s="39" t="s">
        <v>33</v>
      </c>
      <c r="C4" s="39" t="s">
        <v>34</v>
      </c>
      <c r="D4" s="39" t="s">
        <v>35</v>
      </c>
      <c r="E4" s="39" t="s">
        <v>79</v>
      </c>
      <c r="F4" s="39" t="s">
        <v>37</v>
      </c>
      <c r="G4" s="39" t="s">
        <v>82</v>
      </c>
      <c r="H4" s="39" t="s">
        <v>80</v>
      </c>
      <c r="I4" s="39" t="s">
        <v>83</v>
      </c>
      <c r="M4" s="62" t="s">
        <v>33</v>
      </c>
      <c r="N4" t="s">
        <v>92</v>
      </c>
    </row>
    <row r="5" spans="1:19" x14ac:dyDescent="0.35">
      <c r="A5" s="3"/>
      <c r="B5" s="3" t="s">
        <v>32</v>
      </c>
      <c r="C5" s="39">
        <v>1</v>
      </c>
      <c r="D5" s="38">
        <v>1</v>
      </c>
      <c r="E5" s="50">
        <v>44237</v>
      </c>
      <c r="F5" s="3" t="s">
        <v>85</v>
      </c>
      <c r="G5" s="3"/>
      <c r="H5" s="3"/>
      <c r="I5" s="59">
        <v>1</v>
      </c>
      <c r="K5" t="s">
        <v>84</v>
      </c>
    </row>
    <row r="6" spans="1:19" x14ac:dyDescent="0.35">
      <c r="A6" s="3"/>
      <c r="B6" s="3" t="s">
        <v>32</v>
      </c>
      <c r="C6" s="39">
        <v>1</v>
      </c>
      <c r="D6" s="38">
        <v>2</v>
      </c>
      <c r="E6" s="50">
        <v>44237</v>
      </c>
      <c r="F6" s="3" t="s">
        <v>85</v>
      </c>
      <c r="G6" s="3"/>
      <c r="H6" s="3" t="s">
        <v>89</v>
      </c>
      <c r="I6" s="59">
        <v>1</v>
      </c>
      <c r="K6" t="s">
        <v>85</v>
      </c>
      <c r="M6" s="62" t="s">
        <v>95</v>
      </c>
      <c r="N6" s="62" t="s">
        <v>96</v>
      </c>
    </row>
    <row r="7" spans="1:19" x14ac:dyDescent="0.35">
      <c r="A7" s="3"/>
      <c r="B7" s="3" t="s">
        <v>32</v>
      </c>
      <c r="C7" s="39">
        <v>1</v>
      </c>
      <c r="D7" s="38">
        <v>3</v>
      </c>
      <c r="E7" s="50">
        <v>44237</v>
      </c>
      <c r="F7" s="3" t="s">
        <v>85</v>
      </c>
      <c r="G7" s="3"/>
      <c r="H7" s="3"/>
      <c r="I7" s="59">
        <v>1</v>
      </c>
      <c r="K7" t="s">
        <v>86</v>
      </c>
      <c r="M7" s="62" t="s">
        <v>93</v>
      </c>
      <c r="N7">
        <v>1</v>
      </c>
      <c r="O7">
        <v>2</v>
      </c>
      <c r="P7">
        <v>3</v>
      </c>
      <c r="Q7">
        <v>4</v>
      </c>
      <c r="R7">
        <v>5</v>
      </c>
      <c r="S7" t="s">
        <v>94</v>
      </c>
    </row>
    <row r="8" spans="1:19" x14ac:dyDescent="0.35">
      <c r="A8" s="3"/>
      <c r="B8" s="3" t="s">
        <v>32</v>
      </c>
      <c r="C8" s="39">
        <v>1</v>
      </c>
      <c r="D8" s="38">
        <v>4</v>
      </c>
      <c r="E8" s="50">
        <v>44237</v>
      </c>
      <c r="F8" s="3" t="s">
        <v>85</v>
      </c>
      <c r="G8" s="3"/>
      <c r="H8" s="3"/>
      <c r="I8" s="59">
        <v>1</v>
      </c>
      <c r="K8" t="s">
        <v>22</v>
      </c>
      <c r="M8" s="63" t="s">
        <v>85</v>
      </c>
      <c r="N8" s="64">
        <v>23</v>
      </c>
      <c r="O8" s="64">
        <v>21</v>
      </c>
      <c r="P8" s="64">
        <v>5</v>
      </c>
      <c r="Q8" s="64">
        <v>55</v>
      </c>
      <c r="R8" s="64">
        <v>59</v>
      </c>
      <c r="S8" s="64">
        <v>163</v>
      </c>
    </row>
    <row r="9" spans="1:19" x14ac:dyDescent="0.35">
      <c r="A9" s="3"/>
      <c r="B9" s="3" t="s">
        <v>32</v>
      </c>
      <c r="C9" s="39">
        <v>1</v>
      </c>
      <c r="D9" s="38">
        <v>5</v>
      </c>
      <c r="E9" s="50">
        <v>44237</v>
      </c>
      <c r="F9" s="3" t="s">
        <v>85</v>
      </c>
      <c r="G9" s="3"/>
      <c r="H9" s="3"/>
      <c r="I9" s="59">
        <v>1</v>
      </c>
      <c r="M9" s="63" t="s">
        <v>97</v>
      </c>
      <c r="N9" s="64">
        <v>2</v>
      </c>
      <c r="O9" s="64">
        <v>7</v>
      </c>
      <c r="P9" s="64">
        <v>34</v>
      </c>
      <c r="Q9" s="64">
        <v>10</v>
      </c>
      <c r="R9" s="64">
        <v>8</v>
      </c>
      <c r="S9" s="64">
        <v>61</v>
      </c>
    </row>
    <row r="10" spans="1:19" x14ac:dyDescent="0.35">
      <c r="A10" s="3"/>
      <c r="B10" s="3" t="s">
        <v>32</v>
      </c>
      <c r="C10" s="39">
        <v>1</v>
      </c>
      <c r="D10" s="38">
        <v>6</v>
      </c>
      <c r="E10" s="50">
        <v>44237</v>
      </c>
      <c r="F10" s="3" t="s">
        <v>85</v>
      </c>
      <c r="G10" s="3"/>
      <c r="H10" s="3"/>
      <c r="I10" s="59">
        <v>1</v>
      </c>
      <c r="M10" s="63" t="s">
        <v>91</v>
      </c>
      <c r="N10" s="64"/>
      <c r="O10" s="64"/>
      <c r="P10" s="64">
        <v>26</v>
      </c>
      <c r="Q10" s="64"/>
      <c r="R10" s="64"/>
      <c r="S10" s="64">
        <v>26</v>
      </c>
    </row>
    <row r="11" spans="1:19" x14ac:dyDescent="0.35">
      <c r="A11" s="3"/>
      <c r="B11" s="3" t="s">
        <v>32</v>
      </c>
      <c r="C11" s="39">
        <v>1</v>
      </c>
      <c r="D11" s="38">
        <v>7</v>
      </c>
      <c r="E11" s="50">
        <v>44237</v>
      </c>
      <c r="F11" s="3" t="s">
        <v>85</v>
      </c>
      <c r="G11" s="3"/>
      <c r="H11" s="3"/>
      <c r="I11" s="59">
        <v>1</v>
      </c>
      <c r="M11" s="63" t="s">
        <v>22</v>
      </c>
      <c r="N11" s="64">
        <v>9</v>
      </c>
      <c r="O11" s="64">
        <v>10</v>
      </c>
      <c r="P11" s="64"/>
      <c r="Q11" s="64"/>
      <c r="R11" s="64"/>
      <c r="S11" s="64">
        <v>19</v>
      </c>
    </row>
    <row r="12" spans="1:19" x14ac:dyDescent="0.35">
      <c r="A12" s="3"/>
      <c r="B12" s="3" t="s">
        <v>32</v>
      </c>
      <c r="C12" s="39">
        <v>1</v>
      </c>
      <c r="D12" s="38">
        <v>8</v>
      </c>
      <c r="E12" s="50">
        <v>44237</v>
      </c>
      <c r="F12" s="3" t="s">
        <v>85</v>
      </c>
      <c r="G12" s="3"/>
      <c r="H12" s="3"/>
      <c r="I12" s="59">
        <v>1</v>
      </c>
      <c r="M12" s="63" t="s">
        <v>90</v>
      </c>
      <c r="N12" s="64">
        <v>4</v>
      </c>
      <c r="O12" s="64">
        <v>4</v>
      </c>
      <c r="P12" s="64"/>
      <c r="Q12" s="64"/>
      <c r="R12" s="64"/>
      <c r="S12" s="64">
        <v>8</v>
      </c>
    </row>
    <row r="13" spans="1:19" x14ac:dyDescent="0.35">
      <c r="A13" s="3"/>
      <c r="B13" s="3" t="s">
        <v>32</v>
      </c>
      <c r="C13" s="39">
        <v>1</v>
      </c>
      <c r="D13" s="38">
        <v>9</v>
      </c>
      <c r="E13" s="50">
        <v>44237</v>
      </c>
      <c r="F13" s="3" t="s">
        <v>85</v>
      </c>
      <c r="G13" s="3"/>
      <c r="H13" s="3"/>
      <c r="I13" s="59">
        <v>1</v>
      </c>
      <c r="M13" s="63" t="s">
        <v>94</v>
      </c>
      <c r="N13" s="64">
        <v>38</v>
      </c>
      <c r="O13" s="64">
        <v>42</v>
      </c>
      <c r="P13" s="64">
        <v>65</v>
      </c>
      <c r="Q13" s="64">
        <v>65</v>
      </c>
      <c r="R13" s="64">
        <v>67</v>
      </c>
      <c r="S13" s="64">
        <v>277</v>
      </c>
    </row>
    <row r="14" spans="1:19" x14ac:dyDescent="0.35">
      <c r="A14" s="3"/>
      <c r="B14" s="3" t="s">
        <v>32</v>
      </c>
      <c r="C14" s="39">
        <v>1</v>
      </c>
      <c r="D14" s="38">
        <v>10</v>
      </c>
      <c r="E14" s="50">
        <v>44237</v>
      </c>
      <c r="F14" s="3" t="s">
        <v>85</v>
      </c>
      <c r="G14" s="3"/>
      <c r="H14" s="3"/>
      <c r="I14" s="59">
        <v>1</v>
      </c>
    </row>
    <row r="15" spans="1:19" x14ac:dyDescent="0.35">
      <c r="A15" s="3"/>
      <c r="B15" s="3" t="s">
        <v>32</v>
      </c>
      <c r="C15" s="39">
        <v>1</v>
      </c>
      <c r="D15" s="38">
        <v>11</v>
      </c>
      <c r="E15" s="50">
        <v>44237</v>
      </c>
      <c r="F15" s="3" t="s">
        <v>85</v>
      </c>
      <c r="G15" s="3"/>
      <c r="H15" s="3"/>
      <c r="I15" s="59">
        <v>1</v>
      </c>
    </row>
    <row r="16" spans="1:19" x14ac:dyDescent="0.35">
      <c r="A16" s="3"/>
      <c r="B16" s="3" t="s">
        <v>32</v>
      </c>
      <c r="C16" s="39">
        <v>1</v>
      </c>
      <c r="D16" s="38">
        <v>12</v>
      </c>
      <c r="E16" s="50">
        <v>44237</v>
      </c>
      <c r="F16" s="3" t="s">
        <v>85</v>
      </c>
      <c r="G16" s="3"/>
      <c r="H16" s="3"/>
      <c r="I16" s="59">
        <v>1</v>
      </c>
    </row>
    <row r="17" spans="1:9" x14ac:dyDescent="0.35">
      <c r="A17" s="3"/>
      <c r="B17" s="3" t="s">
        <v>32</v>
      </c>
      <c r="C17" s="39">
        <v>1</v>
      </c>
      <c r="D17" s="38">
        <v>13</v>
      </c>
      <c r="E17" s="50">
        <v>44237</v>
      </c>
      <c r="F17" s="3" t="s">
        <v>85</v>
      </c>
      <c r="G17" s="3"/>
      <c r="H17" s="3"/>
      <c r="I17" s="59">
        <v>1</v>
      </c>
    </row>
    <row r="18" spans="1:9" x14ac:dyDescent="0.35">
      <c r="A18" s="3"/>
      <c r="B18" s="3" t="s">
        <v>32</v>
      </c>
      <c r="C18" s="39">
        <v>1</v>
      </c>
      <c r="D18" s="38">
        <v>14</v>
      </c>
      <c r="E18" s="50">
        <v>44237</v>
      </c>
      <c r="F18" s="3" t="s">
        <v>85</v>
      </c>
      <c r="G18" s="3"/>
      <c r="H18" s="3"/>
      <c r="I18" s="59">
        <v>1</v>
      </c>
    </row>
    <row r="19" spans="1:9" x14ac:dyDescent="0.35">
      <c r="A19" s="3"/>
      <c r="B19" s="3" t="s">
        <v>32</v>
      </c>
      <c r="C19" s="39">
        <v>1</v>
      </c>
      <c r="D19" s="38">
        <v>15</v>
      </c>
      <c r="E19" s="50">
        <v>44237</v>
      </c>
      <c r="F19" s="3" t="s">
        <v>90</v>
      </c>
      <c r="G19" s="3"/>
      <c r="H19" s="3"/>
      <c r="I19" s="59">
        <v>1</v>
      </c>
    </row>
    <row r="20" spans="1:9" x14ac:dyDescent="0.35">
      <c r="A20" s="3"/>
      <c r="B20" s="3" t="s">
        <v>32</v>
      </c>
      <c r="C20" s="39">
        <v>1</v>
      </c>
      <c r="D20" s="38">
        <v>16</v>
      </c>
      <c r="E20" s="50">
        <v>44237</v>
      </c>
      <c r="F20" s="3" t="s">
        <v>90</v>
      </c>
      <c r="G20" s="3"/>
      <c r="H20" s="3"/>
      <c r="I20" s="59">
        <v>1</v>
      </c>
    </row>
    <row r="21" spans="1:9" x14ac:dyDescent="0.35">
      <c r="A21" s="3"/>
      <c r="B21" s="51" t="s">
        <v>32</v>
      </c>
      <c r="C21" s="52">
        <v>1</v>
      </c>
      <c r="D21" s="53">
        <v>17</v>
      </c>
      <c r="E21" s="54">
        <v>44237</v>
      </c>
      <c r="F21" s="51" t="s">
        <v>22</v>
      </c>
      <c r="G21" s="51"/>
      <c r="H21" s="51" t="s">
        <v>81</v>
      </c>
      <c r="I21" s="60">
        <v>1</v>
      </c>
    </row>
    <row r="22" spans="1:9" x14ac:dyDescent="0.35">
      <c r="A22" s="3"/>
      <c r="B22" s="51" t="s">
        <v>32</v>
      </c>
      <c r="C22" s="52">
        <v>1</v>
      </c>
      <c r="D22" s="53">
        <v>18</v>
      </c>
      <c r="E22" s="54">
        <v>44237</v>
      </c>
      <c r="F22" s="51" t="s">
        <v>22</v>
      </c>
      <c r="G22" s="51"/>
      <c r="H22" s="51" t="s">
        <v>81</v>
      </c>
      <c r="I22" s="60">
        <v>1</v>
      </c>
    </row>
    <row r="23" spans="1:9" x14ac:dyDescent="0.35">
      <c r="A23" s="3"/>
      <c r="B23" s="51" t="s">
        <v>32</v>
      </c>
      <c r="C23" s="52">
        <v>1</v>
      </c>
      <c r="D23" s="53">
        <v>19</v>
      </c>
      <c r="E23" s="54">
        <v>44237</v>
      </c>
      <c r="F23" s="51" t="s">
        <v>22</v>
      </c>
      <c r="G23" s="51"/>
      <c r="H23" s="51" t="s">
        <v>81</v>
      </c>
      <c r="I23" s="60">
        <v>1</v>
      </c>
    </row>
    <row r="24" spans="1:9" x14ac:dyDescent="0.35">
      <c r="A24" s="3"/>
      <c r="B24" s="51" t="s">
        <v>32</v>
      </c>
      <c r="C24" s="52">
        <v>1</v>
      </c>
      <c r="D24" s="53">
        <v>20</v>
      </c>
      <c r="E24" s="54">
        <v>44237</v>
      </c>
      <c r="F24" s="51" t="s">
        <v>22</v>
      </c>
      <c r="G24" s="51"/>
      <c r="H24" s="51" t="s">
        <v>81</v>
      </c>
      <c r="I24" s="60">
        <v>1</v>
      </c>
    </row>
    <row r="25" spans="1:9" x14ac:dyDescent="0.35">
      <c r="A25" s="3"/>
      <c r="B25" s="51" t="s">
        <v>32</v>
      </c>
      <c r="C25" s="52">
        <v>1</v>
      </c>
      <c r="D25" s="53">
        <v>21</v>
      </c>
      <c r="E25" s="54">
        <v>44237</v>
      </c>
      <c r="F25" s="51" t="s">
        <v>22</v>
      </c>
      <c r="G25" s="51"/>
      <c r="H25" s="51" t="s">
        <v>81</v>
      </c>
      <c r="I25" s="60">
        <v>1</v>
      </c>
    </row>
    <row r="26" spans="1:9" x14ac:dyDescent="0.35">
      <c r="A26" s="3"/>
      <c r="B26" s="51" t="s">
        <v>32</v>
      </c>
      <c r="C26" s="52">
        <v>1</v>
      </c>
      <c r="D26" s="53">
        <v>22</v>
      </c>
      <c r="E26" s="54">
        <v>44237</v>
      </c>
      <c r="F26" s="51" t="s">
        <v>22</v>
      </c>
      <c r="G26" s="51"/>
      <c r="H26" s="51" t="s">
        <v>81</v>
      </c>
      <c r="I26" s="60">
        <v>1</v>
      </c>
    </row>
    <row r="27" spans="1:9" x14ac:dyDescent="0.35">
      <c r="A27" s="3"/>
      <c r="B27" s="51" t="s">
        <v>32</v>
      </c>
      <c r="C27" s="52">
        <v>1</v>
      </c>
      <c r="D27" s="53">
        <v>23</v>
      </c>
      <c r="E27" s="54">
        <v>44237</v>
      </c>
      <c r="F27" s="51" t="s">
        <v>22</v>
      </c>
      <c r="G27" s="51"/>
      <c r="H27" s="51" t="s">
        <v>81</v>
      </c>
      <c r="I27" s="60">
        <v>1</v>
      </c>
    </row>
    <row r="28" spans="1:9" x14ac:dyDescent="0.35">
      <c r="A28" s="3"/>
      <c r="B28" s="51" t="s">
        <v>32</v>
      </c>
      <c r="C28" s="52">
        <v>1</v>
      </c>
      <c r="D28" s="53">
        <v>24</v>
      </c>
      <c r="E28" s="54">
        <v>44237</v>
      </c>
      <c r="F28" s="51" t="s">
        <v>22</v>
      </c>
      <c r="G28" s="51"/>
      <c r="H28" s="51" t="s">
        <v>81</v>
      </c>
      <c r="I28" s="60">
        <v>1</v>
      </c>
    </row>
    <row r="29" spans="1:9" x14ac:dyDescent="0.35">
      <c r="A29" s="3"/>
      <c r="B29" s="51" t="s">
        <v>32</v>
      </c>
      <c r="C29" s="52">
        <v>1</v>
      </c>
      <c r="D29" s="53">
        <v>25</v>
      </c>
      <c r="E29" s="54">
        <v>44237</v>
      </c>
      <c r="F29" s="51" t="s">
        <v>22</v>
      </c>
      <c r="G29" s="51"/>
      <c r="H29" s="51" t="s">
        <v>81</v>
      </c>
      <c r="I29" s="60">
        <v>1</v>
      </c>
    </row>
    <row r="30" spans="1:9" x14ac:dyDescent="0.35">
      <c r="A30" s="3"/>
      <c r="B30" s="3" t="s">
        <v>32</v>
      </c>
      <c r="C30" s="39">
        <v>1</v>
      </c>
      <c r="D30" s="38">
        <v>26</v>
      </c>
      <c r="E30" s="50">
        <v>44237</v>
      </c>
      <c r="F30" s="3" t="s">
        <v>90</v>
      </c>
      <c r="G30" s="3"/>
      <c r="H30" s="3"/>
      <c r="I30" s="59">
        <v>1</v>
      </c>
    </row>
    <row r="31" spans="1:9" x14ac:dyDescent="0.35">
      <c r="A31" s="3"/>
      <c r="B31" s="3" t="s">
        <v>32</v>
      </c>
      <c r="C31" s="39">
        <v>1</v>
      </c>
      <c r="D31" s="38">
        <v>27</v>
      </c>
      <c r="E31" s="50">
        <v>44237</v>
      </c>
      <c r="F31" s="3" t="s">
        <v>90</v>
      </c>
      <c r="G31" s="3"/>
      <c r="H31" s="3"/>
      <c r="I31" s="59">
        <v>1</v>
      </c>
    </row>
    <row r="32" spans="1:9" x14ac:dyDescent="0.35">
      <c r="A32" s="3"/>
      <c r="B32" s="3" t="s">
        <v>32</v>
      </c>
      <c r="C32" s="39">
        <v>1</v>
      </c>
      <c r="D32" s="38">
        <v>28</v>
      </c>
      <c r="E32" s="50">
        <v>44237</v>
      </c>
      <c r="F32" s="3" t="s">
        <v>85</v>
      </c>
      <c r="G32" s="3"/>
      <c r="H32" s="3"/>
      <c r="I32" s="59">
        <v>1</v>
      </c>
    </row>
    <row r="33" spans="1:9" x14ac:dyDescent="0.35">
      <c r="A33" s="3"/>
      <c r="B33" s="3" t="s">
        <v>32</v>
      </c>
      <c r="C33" s="39">
        <v>1</v>
      </c>
      <c r="D33" s="38">
        <v>29</v>
      </c>
      <c r="E33" s="50">
        <v>44237</v>
      </c>
      <c r="F33" s="3" t="s">
        <v>85</v>
      </c>
      <c r="G33" s="3"/>
      <c r="H33" s="3"/>
      <c r="I33" s="59">
        <v>1</v>
      </c>
    </row>
    <row r="34" spans="1:9" x14ac:dyDescent="0.35">
      <c r="A34" s="3"/>
      <c r="B34" s="3" t="s">
        <v>32</v>
      </c>
      <c r="C34" s="39">
        <v>1</v>
      </c>
      <c r="D34" s="38">
        <v>30</v>
      </c>
      <c r="E34" s="50">
        <v>44237</v>
      </c>
      <c r="F34" s="3" t="s">
        <v>85</v>
      </c>
      <c r="G34" s="3"/>
      <c r="H34" s="3"/>
      <c r="I34" s="59">
        <v>1</v>
      </c>
    </row>
    <row r="35" spans="1:9" x14ac:dyDescent="0.35">
      <c r="A35" s="3"/>
      <c r="B35" s="3" t="s">
        <v>32</v>
      </c>
      <c r="C35" s="39">
        <v>1</v>
      </c>
      <c r="D35" s="38">
        <v>31</v>
      </c>
      <c r="E35" s="50">
        <v>44237</v>
      </c>
      <c r="F35" s="3" t="s">
        <v>85</v>
      </c>
      <c r="G35" s="3"/>
      <c r="H35" s="3"/>
      <c r="I35" s="59">
        <v>1</v>
      </c>
    </row>
    <row r="36" spans="1:9" x14ac:dyDescent="0.35">
      <c r="A36" s="3"/>
      <c r="B36" s="3" t="s">
        <v>32</v>
      </c>
      <c r="C36" s="39">
        <v>1</v>
      </c>
      <c r="D36" s="38">
        <v>32</v>
      </c>
      <c r="E36" s="50">
        <v>44237</v>
      </c>
      <c r="F36" s="3" t="s">
        <v>85</v>
      </c>
      <c r="G36" s="3"/>
      <c r="H36" s="3"/>
      <c r="I36" s="59">
        <v>1</v>
      </c>
    </row>
    <row r="37" spans="1:9" x14ac:dyDescent="0.35">
      <c r="A37" s="3"/>
      <c r="B37" s="3" t="s">
        <v>32</v>
      </c>
      <c r="C37" s="39">
        <v>1</v>
      </c>
      <c r="D37" s="38">
        <v>33</v>
      </c>
      <c r="E37" s="50">
        <v>44237</v>
      </c>
      <c r="F37" s="3" t="s">
        <v>97</v>
      </c>
      <c r="G37" s="3"/>
      <c r="H37" s="3"/>
      <c r="I37" s="59">
        <v>1</v>
      </c>
    </row>
    <row r="38" spans="1:9" x14ac:dyDescent="0.35">
      <c r="A38" s="3"/>
      <c r="B38" s="3" t="s">
        <v>32</v>
      </c>
      <c r="C38" s="39">
        <v>1</v>
      </c>
      <c r="D38" s="38">
        <v>34</v>
      </c>
      <c r="E38" s="50">
        <v>44237</v>
      </c>
      <c r="F38" s="3" t="s">
        <v>85</v>
      </c>
      <c r="G38" s="3"/>
      <c r="H38" s="3" t="s">
        <v>98</v>
      </c>
      <c r="I38" s="59">
        <v>1</v>
      </c>
    </row>
    <row r="39" spans="1:9" x14ac:dyDescent="0.35">
      <c r="A39" s="3"/>
      <c r="B39" s="3" t="s">
        <v>32</v>
      </c>
      <c r="C39" s="39">
        <v>1</v>
      </c>
      <c r="D39" s="38">
        <v>35</v>
      </c>
      <c r="E39" s="50">
        <v>44237</v>
      </c>
      <c r="F39" s="3" t="s">
        <v>85</v>
      </c>
      <c r="G39" s="3"/>
      <c r="H39" s="3" t="s">
        <v>98</v>
      </c>
      <c r="I39" s="59">
        <v>1</v>
      </c>
    </row>
    <row r="40" spans="1:9" x14ac:dyDescent="0.35">
      <c r="A40" s="3"/>
      <c r="B40" s="3" t="s">
        <v>32</v>
      </c>
      <c r="C40" s="39">
        <v>1</v>
      </c>
      <c r="D40" s="38">
        <v>36</v>
      </c>
      <c r="E40" s="50">
        <v>44237</v>
      </c>
      <c r="F40" s="3" t="s">
        <v>97</v>
      </c>
      <c r="G40" s="3"/>
      <c r="H40" s="3"/>
      <c r="I40" s="59">
        <v>1</v>
      </c>
    </row>
    <row r="41" spans="1:9" x14ac:dyDescent="0.35">
      <c r="A41" s="3"/>
      <c r="B41" s="3" t="s">
        <v>32</v>
      </c>
      <c r="C41" s="39">
        <v>1</v>
      </c>
      <c r="D41" s="38">
        <v>37</v>
      </c>
      <c r="E41" s="50">
        <v>44237</v>
      </c>
      <c r="F41" s="3" t="s">
        <v>85</v>
      </c>
      <c r="G41" s="3"/>
      <c r="H41" s="3"/>
      <c r="I41" s="59">
        <v>1</v>
      </c>
    </row>
    <row r="42" spans="1:9" x14ac:dyDescent="0.35">
      <c r="A42" s="3"/>
      <c r="B42" s="3" t="s">
        <v>32</v>
      </c>
      <c r="C42" s="39">
        <v>1</v>
      </c>
      <c r="D42" s="38">
        <v>38</v>
      </c>
      <c r="E42" s="50">
        <v>44237</v>
      </c>
      <c r="F42" s="3" t="s">
        <v>85</v>
      </c>
      <c r="G42" s="3"/>
      <c r="H42" s="3"/>
      <c r="I42" s="59">
        <v>1</v>
      </c>
    </row>
    <row r="43" spans="1:9" x14ac:dyDescent="0.35">
      <c r="A43" s="3"/>
      <c r="B43" s="55" t="s">
        <v>32</v>
      </c>
      <c r="C43" s="56">
        <v>2</v>
      </c>
      <c r="D43" s="57">
        <v>39</v>
      </c>
      <c r="E43" s="58">
        <v>44237</v>
      </c>
      <c r="F43" s="55" t="s">
        <v>85</v>
      </c>
      <c r="G43" s="55"/>
      <c r="H43" s="55"/>
      <c r="I43" s="61">
        <v>1</v>
      </c>
    </row>
    <row r="44" spans="1:9" x14ac:dyDescent="0.35">
      <c r="A44" s="3"/>
      <c r="B44" s="3" t="s">
        <v>32</v>
      </c>
      <c r="C44" s="39">
        <v>2</v>
      </c>
      <c r="D44" s="38">
        <v>40</v>
      </c>
      <c r="E44" s="50">
        <v>44237</v>
      </c>
      <c r="F44" s="3" t="s">
        <v>85</v>
      </c>
      <c r="G44" s="3"/>
      <c r="H44" s="3"/>
      <c r="I44" s="59">
        <v>1</v>
      </c>
    </row>
    <row r="45" spans="1:9" x14ac:dyDescent="0.35">
      <c r="A45" s="3"/>
      <c r="B45" s="3" t="s">
        <v>32</v>
      </c>
      <c r="C45" s="39">
        <v>2</v>
      </c>
      <c r="D45" s="38">
        <v>41</v>
      </c>
      <c r="E45" s="50">
        <v>44237</v>
      </c>
      <c r="F45" s="3" t="s">
        <v>85</v>
      </c>
      <c r="G45" s="3"/>
      <c r="H45" s="3"/>
      <c r="I45" s="59">
        <v>1</v>
      </c>
    </row>
    <row r="46" spans="1:9" x14ac:dyDescent="0.35">
      <c r="A46" s="3"/>
      <c r="B46" s="3" t="s">
        <v>32</v>
      </c>
      <c r="C46" s="39">
        <v>2</v>
      </c>
      <c r="D46" s="38">
        <v>42</v>
      </c>
      <c r="E46" s="50">
        <v>44237</v>
      </c>
      <c r="F46" s="3" t="s">
        <v>85</v>
      </c>
      <c r="G46" s="3"/>
      <c r="H46" s="3"/>
      <c r="I46" s="59">
        <v>1</v>
      </c>
    </row>
    <row r="47" spans="1:9" x14ac:dyDescent="0.35">
      <c r="A47" s="3"/>
      <c r="B47" s="3" t="s">
        <v>32</v>
      </c>
      <c r="C47" s="39">
        <v>2</v>
      </c>
      <c r="D47" s="38">
        <v>43</v>
      </c>
      <c r="E47" s="50">
        <v>44237</v>
      </c>
      <c r="F47" s="3" t="s">
        <v>85</v>
      </c>
      <c r="G47" s="3"/>
      <c r="H47" s="3"/>
      <c r="I47" s="59">
        <v>1</v>
      </c>
    </row>
    <row r="48" spans="1:9" x14ac:dyDescent="0.35">
      <c r="A48" s="3"/>
      <c r="B48" s="3" t="s">
        <v>32</v>
      </c>
      <c r="C48" s="39">
        <v>2</v>
      </c>
      <c r="D48" s="38">
        <v>44</v>
      </c>
      <c r="E48" s="50">
        <v>44237</v>
      </c>
      <c r="F48" s="3" t="s">
        <v>85</v>
      </c>
      <c r="G48" s="3"/>
      <c r="H48" s="3"/>
      <c r="I48" s="59">
        <v>1</v>
      </c>
    </row>
    <row r="49" spans="1:9" x14ac:dyDescent="0.35">
      <c r="A49" s="3"/>
      <c r="B49" s="3" t="s">
        <v>32</v>
      </c>
      <c r="C49" s="39">
        <v>2</v>
      </c>
      <c r="D49" s="38">
        <v>45</v>
      </c>
      <c r="E49" s="50">
        <v>44237</v>
      </c>
      <c r="F49" s="3" t="s">
        <v>85</v>
      </c>
      <c r="G49" s="3"/>
      <c r="H49" s="3"/>
      <c r="I49" s="59">
        <v>1</v>
      </c>
    </row>
    <row r="50" spans="1:9" x14ac:dyDescent="0.35">
      <c r="A50" s="3"/>
      <c r="B50" s="3" t="s">
        <v>32</v>
      </c>
      <c r="C50" s="39">
        <v>2</v>
      </c>
      <c r="D50" s="38">
        <v>46</v>
      </c>
      <c r="E50" s="50">
        <v>44237</v>
      </c>
      <c r="F50" s="3" t="s">
        <v>85</v>
      </c>
      <c r="G50" s="3"/>
      <c r="H50" s="3"/>
      <c r="I50" s="59">
        <v>1</v>
      </c>
    </row>
    <row r="51" spans="1:9" x14ac:dyDescent="0.35">
      <c r="A51" s="3"/>
      <c r="B51" s="3" t="s">
        <v>32</v>
      </c>
      <c r="C51" s="39">
        <v>2</v>
      </c>
      <c r="D51" s="38">
        <v>47</v>
      </c>
      <c r="E51" s="50">
        <v>44237</v>
      </c>
      <c r="F51" s="3" t="s">
        <v>85</v>
      </c>
      <c r="G51" s="3"/>
      <c r="H51" s="3"/>
      <c r="I51" s="59">
        <v>1</v>
      </c>
    </row>
    <row r="52" spans="1:9" x14ac:dyDescent="0.35">
      <c r="A52" s="3"/>
      <c r="B52" s="3" t="s">
        <v>32</v>
      </c>
      <c r="C52" s="39">
        <v>2</v>
      </c>
      <c r="D52" s="38">
        <v>48</v>
      </c>
      <c r="E52" s="50">
        <v>44237</v>
      </c>
      <c r="F52" s="3" t="s">
        <v>85</v>
      </c>
      <c r="G52" s="3"/>
      <c r="H52" s="3"/>
      <c r="I52" s="59">
        <v>1</v>
      </c>
    </row>
    <row r="53" spans="1:9" x14ac:dyDescent="0.35">
      <c r="A53" s="3"/>
      <c r="B53" s="3" t="s">
        <v>32</v>
      </c>
      <c r="C53" s="39">
        <v>2</v>
      </c>
      <c r="D53" s="38">
        <v>49</v>
      </c>
      <c r="E53" s="50">
        <v>44237</v>
      </c>
      <c r="F53" s="3" t="s">
        <v>85</v>
      </c>
      <c r="G53" s="3"/>
      <c r="H53" s="3"/>
      <c r="I53" s="59">
        <v>1</v>
      </c>
    </row>
    <row r="54" spans="1:9" x14ac:dyDescent="0.35">
      <c r="A54" s="3"/>
      <c r="B54" s="3" t="s">
        <v>32</v>
      </c>
      <c r="C54" s="39">
        <v>2</v>
      </c>
      <c r="D54" s="38">
        <v>50</v>
      </c>
      <c r="E54" s="50">
        <v>44237</v>
      </c>
      <c r="F54" s="3" t="s">
        <v>97</v>
      </c>
      <c r="G54" s="3"/>
      <c r="H54" s="3"/>
      <c r="I54" s="59">
        <v>1</v>
      </c>
    </row>
    <row r="55" spans="1:9" x14ac:dyDescent="0.35">
      <c r="A55" s="3"/>
      <c r="B55" s="3" t="s">
        <v>32</v>
      </c>
      <c r="C55" s="39">
        <v>2</v>
      </c>
      <c r="D55" s="38">
        <v>51</v>
      </c>
      <c r="E55" s="50">
        <v>44237</v>
      </c>
      <c r="F55" s="3" t="s">
        <v>90</v>
      </c>
      <c r="G55" s="3"/>
      <c r="H55" s="3"/>
      <c r="I55" s="59">
        <v>1</v>
      </c>
    </row>
    <row r="56" spans="1:9" x14ac:dyDescent="0.35">
      <c r="A56" s="3"/>
      <c r="B56" s="3" t="s">
        <v>32</v>
      </c>
      <c r="C56" s="39">
        <v>2</v>
      </c>
      <c r="D56" s="38">
        <v>52</v>
      </c>
      <c r="E56" s="50">
        <v>44237</v>
      </c>
      <c r="F56" s="3" t="s">
        <v>90</v>
      </c>
      <c r="G56" s="3"/>
      <c r="H56" s="3"/>
      <c r="I56" s="59">
        <v>1</v>
      </c>
    </row>
    <row r="57" spans="1:9" x14ac:dyDescent="0.35">
      <c r="A57" s="3"/>
      <c r="B57" s="3" t="s">
        <v>32</v>
      </c>
      <c r="C57" s="39">
        <v>2</v>
      </c>
      <c r="D57" s="38">
        <v>53</v>
      </c>
      <c r="E57" s="54">
        <v>44237</v>
      </c>
      <c r="F57" s="51" t="s">
        <v>22</v>
      </c>
      <c r="G57" s="51"/>
      <c r="H57" s="51" t="s">
        <v>81</v>
      </c>
      <c r="I57" s="60">
        <v>1</v>
      </c>
    </row>
    <row r="58" spans="1:9" x14ac:dyDescent="0.35">
      <c r="A58" s="3"/>
      <c r="B58" s="3" t="s">
        <v>32</v>
      </c>
      <c r="C58" s="39">
        <v>2</v>
      </c>
      <c r="D58" s="38">
        <v>54</v>
      </c>
      <c r="E58" s="54">
        <v>44237</v>
      </c>
      <c r="F58" s="51" t="s">
        <v>22</v>
      </c>
      <c r="G58" s="51"/>
      <c r="H58" s="51" t="s">
        <v>81</v>
      </c>
      <c r="I58" s="60">
        <v>1</v>
      </c>
    </row>
    <row r="59" spans="1:9" x14ac:dyDescent="0.35">
      <c r="A59" s="3"/>
      <c r="B59" s="3" t="s">
        <v>32</v>
      </c>
      <c r="C59" s="39">
        <v>2</v>
      </c>
      <c r="D59" s="38">
        <v>55</v>
      </c>
      <c r="E59" s="54">
        <v>44237</v>
      </c>
      <c r="F59" s="51" t="s">
        <v>22</v>
      </c>
      <c r="G59" s="51"/>
      <c r="H59" s="51" t="s">
        <v>81</v>
      </c>
      <c r="I59" s="60">
        <v>1</v>
      </c>
    </row>
    <row r="60" spans="1:9" x14ac:dyDescent="0.35">
      <c r="A60" s="3"/>
      <c r="B60" s="3" t="s">
        <v>32</v>
      </c>
      <c r="C60" s="39">
        <v>2</v>
      </c>
      <c r="D60" s="38">
        <v>56</v>
      </c>
      <c r="E60" s="54">
        <v>44237</v>
      </c>
      <c r="F60" s="51" t="s">
        <v>22</v>
      </c>
      <c r="G60" s="51"/>
      <c r="H60" s="51" t="s">
        <v>81</v>
      </c>
      <c r="I60" s="60">
        <v>1</v>
      </c>
    </row>
    <row r="61" spans="1:9" x14ac:dyDescent="0.35">
      <c r="A61" s="3"/>
      <c r="B61" s="3" t="s">
        <v>32</v>
      </c>
      <c r="C61" s="39">
        <v>2</v>
      </c>
      <c r="D61" s="38">
        <v>57</v>
      </c>
      <c r="E61" s="54">
        <v>44237</v>
      </c>
      <c r="F61" s="51" t="s">
        <v>22</v>
      </c>
      <c r="G61" s="51"/>
      <c r="H61" s="51" t="s">
        <v>81</v>
      </c>
      <c r="I61" s="60">
        <v>1</v>
      </c>
    </row>
    <row r="62" spans="1:9" x14ac:dyDescent="0.35">
      <c r="A62" s="3"/>
      <c r="B62" s="3" t="s">
        <v>32</v>
      </c>
      <c r="C62" s="39">
        <v>2</v>
      </c>
      <c r="D62" s="38">
        <v>58</v>
      </c>
      <c r="E62" s="54">
        <v>44237</v>
      </c>
      <c r="F62" s="51" t="s">
        <v>22</v>
      </c>
      <c r="G62" s="51"/>
      <c r="H62" s="51" t="s">
        <v>81</v>
      </c>
      <c r="I62" s="60">
        <v>1</v>
      </c>
    </row>
    <row r="63" spans="1:9" x14ac:dyDescent="0.35">
      <c r="A63" s="3"/>
      <c r="B63" s="3" t="s">
        <v>32</v>
      </c>
      <c r="C63" s="39">
        <v>2</v>
      </c>
      <c r="D63" s="38">
        <v>59</v>
      </c>
      <c r="E63" s="54">
        <v>44237</v>
      </c>
      <c r="F63" s="51" t="s">
        <v>22</v>
      </c>
      <c r="G63" s="51"/>
      <c r="H63" s="51" t="s">
        <v>81</v>
      </c>
      <c r="I63" s="60">
        <v>1</v>
      </c>
    </row>
    <row r="64" spans="1:9" x14ac:dyDescent="0.35">
      <c r="A64" s="3"/>
      <c r="B64" s="3" t="s">
        <v>32</v>
      </c>
      <c r="C64" s="39">
        <v>2</v>
      </c>
      <c r="D64" s="38">
        <v>60</v>
      </c>
      <c r="E64" s="54">
        <v>44237</v>
      </c>
      <c r="F64" s="51" t="s">
        <v>22</v>
      </c>
      <c r="G64" s="51"/>
      <c r="H64" s="51" t="s">
        <v>81</v>
      </c>
      <c r="I64" s="60">
        <v>1</v>
      </c>
    </row>
    <row r="65" spans="1:9" x14ac:dyDescent="0.35">
      <c r="A65" s="3"/>
      <c r="B65" s="3" t="s">
        <v>32</v>
      </c>
      <c r="C65" s="39">
        <v>2</v>
      </c>
      <c r="D65" s="38">
        <v>61</v>
      </c>
      <c r="E65" s="54">
        <v>44237</v>
      </c>
      <c r="F65" s="51" t="s">
        <v>22</v>
      </c>
      <c r="G65" s="51"/>
      <c r="H65" s="51" t="s">
        <v>81</v>
      </c>
      <c r="I65" s="60">
        <v>1</v>
      </c>
    </row>
    <row r="66" spans="1:9" x14ac:dyDescent="0.35">
      <c r="A66" s="3"/>
      <c r="B66" s="3" t="s">
        <v>32</v>
      </c>
      <c r="C66" s="39">
        <v>2</v>
      </c>
      <c r="D66" s="38">
        <v>62</v>
      </c>
      <c r="E66" s="54">
        <v>44237</v>
      </c>
      <c r="F66" s="51" t="s">
        <v>22</v>
      </c>
      <c r="G66" s="51"/>
      <c r="H66" s="51" t="s">
        <v>81</v>
      </c>
      <c r="I66" s="60">
        <v>1</v>
      </c>
    </row>
    <row r="67" spans="1:9" x14ac:dyDescent="0.35">
      <c r="A67" s="3"/>
      <c r="B67" s="3" t="s">
        <v>32</v>
      </c>
      <c r="C67" s="39">
        <v>2</v>
      </c>
      <c r="D67" s="38">
        <v>63</v>
      </c>
      <c r="E67" s="50">
        <v>44237</v>
      </c>
      <c r="F67" s="3" t="s">
        <v>90</v>
      </c>
      <c r="G67" s="3"/>
      <c r="H67" s="3"/>
      <c r="I67" s="59">
        <v>1</v>
      </c>
    </row>
    <row r="68" spans="1:9" x14ac:dyDescent="0.35">
      <c r="A68" s="3"/>
      <c r="B68" s="3" t="s">
        <v>32</v>
      </c>
      <c r="C68" s="39">
        <v>2</v>
      </c>
      <c r="D68" s="38">
        <v>64</v>
      </c>
      <c r="E68" s="50">
        <v>44237</v>
      </c>
      <c r="F68" s="3" t="s">
        <v>90</v>
      </c>
      <c r="G68" s="3"/>
      <c r="H68" s="3"/>
      <c r="I68" s="59">
        <v>1</v>
      </c>
    </row>
    <row r="69" spans="1:9" x14ac:dyDescent="0.35">
      <c r="A69" s="3"/>
      <c r="B69" s="3" t="s">
        <v>32</v>
      </c>
      <c r="C69" s="39">
        <v>2</v>
      </c>
      <c r="D69" s="38">
        <v>65</v>
      </c>
      <c r="E69" s="50">
        <v>44237</v>
      </c>
      <c r="F69" s="3" t="s">
        <v>97</v>
      </c>
      <c r="G69" s="3"/>
      <c r="H69" s="3"/>
      <c r="I69" s="59">
        <v>1</v>
      </c>
    </row>
    <row r="70" spans="1:9" x14ac:dyDescent="0.35">
      <c r="A70" s="3"/>
      <c r="B70" s="3" t="s">
        <v>32</v>
      </c>
      <c r="C70" s="39">
        <v>2</v>
      </c>
      <c r="D70" s="38">
        <v>66</v>
      </c>
      <c r="E70" s="50">
        <v>44237</v>
      </c>
      <c r="F70" s="3" t="s">
        <v>85</v>
      </c>
      <c r="G70" s="3"/>
      <c r="H70" s="3"/>
      <c r="I70" s="59">
        <v>1</v>
      </c>
    </row>
    <row r="71" spans="1:9" x14ac:dyDescent="0.35">
      <c r="A71" s="3"/>
      <c r="B71" s="3" t="s">
        <v>32</v>
      </c>
      <c r="C71" s="39">
        <v>2</v>
      </c>
      <c r="D71" s="38">
        <v>67</v>
      </c>
      <c r="E71" s="50">
        <v>44237</v>
      </c>
      <c r="F71" s="3" t="s">
        <v>85</v>
      </c>
      <c r="G71" s="3"/>
      <c r="H71" s="3"/>
      <c r="I71" s="59">
        <v>1</v>
      </c>
    </row>
    <row r="72" spans="1:9" x14ac:dyDescent="0.35">
      <c r="A72" s="3"/>
      <c r="B72" s="3" t="s">
        <v>32</v>
      </c>
      <c r="C72" s="39">
        <v>2</v>
      </c>
      <c r="D72" s="38">
        <v>68</v>
      </c>
      <c r="E72" s="50">
        <v>44237</v>
      </c>
      <c r="F72" s="3" t="s">
        <v>85</v>
      </c>
      <c r="G72" s="3"/>
      <c r="H72" s="3"/>
      <c r="I72" s="59">
        <v>1</v>
      </c>
    </row>
    <row r="73" spans="1:9" x14ac:dyDescent="0.35">
      <c r="A73" s="3"/>
      <c r="B73" s="3" t="s">
        <v>32</v>
      </c>
      <c r="C73" s="39">
        <v>2</v>
      </c>
      <c r="D73" s="38">
        <v>69</v>
      </c>
      <c r="E73" s="50">
        <v>44237</v>
      </c>
      <c r="F73" s="3" t="s">
        <v>85</v>
      </c>
      <c r="G73" s="3"/>
      <c r="H73" s="3"/>
      <c r="I73" s="59">
        <v>1</v>
      </c>
    </row>
    <row r="74" spans="1:9" x14ac:dyDescent="0.35">
      <c r="A74" s="3"/>
      <c r="B74" s="3" t="s">
        <v>32</v>
      </c>
      <c r="C74" s="39">
        <v>2</v>
      </c>
      <c r="D74" s="38">
        <v>70</v>
      </c>
      <c r="E74" s="50">
        <v>44237</v>
      </c>
      <c r="F74" s="3" t="s">
        <v>85</v>
      </c>
      <c r="G74" s="3"/>
      <c r="H74" s="3"/>
      <c r="I74" s="59">
        <v>1</v>
      </c>
    </row>
    <row r="75" spans="1:9" x14ac:dyDescent="0.35">
      <c r="A75" s="3"/>
      <c r="B75" s="3" t="s">
        <v>32</v>
      </c>
      <c r="C75" s="39">
        <v>2</v>
      </c>
      <c r="D75" s="38">
        <v>71</v>
      </c>
      <c r="E75" s="50">
        <v>44237</v>
      </c>
      <c r="F75" s="3" t="s">
        <v>85</v>
      </c>
      <c r="G75" s="3"/>
      <c r="H75" s="3"/>
      <c r="I75" s="59">
        <v>1</v>
      </c>
    </row>
    <row r="76" spans="1:9" x14ac:dyDescent="0.35">
      <c r="A76" s="3"/>
      <c r="B76" s="3" t="s">
        <v>32</v>
      </c>
      <c r="C76" s="39">
        <v>2</v>
      </c>
      <c r="D76" s="38">
        <v>72</v>
      </c>
      <c r="E76" s="50">
        <v>44237</v>
      </c>
      <c r="F76" s="3" t="s">
        <v>97</v>
      </c>
      <c r="G76" s="3"/>
      <c r="H76" s="3"/>
      <c r="I76" s="59">
        <v>1</v>
      </c>
    </row>
    <row r="77" spans="1:9" x14ac:dyDescent="0.35">
      <c r="A77" s="3"/>
      <c r="B77" s="3" t="s">
        <v>32</v>
      </c>
      <c r="C77" s="39">
        <v>2</v>
      </c>
      <c r="D77" s="38">
        <v>73</v>
      </c>
      <c r="E77" s="50">
        <v>44237</v>
      </c>
      <c r="F77" s="3" t="s">
        <v>85</v>
      </c>
      <c r="G77" s="3"/>
      <c r="H77" s="3"/>
      <c r="I77" s="59">
        <v>1</v>
      </c>
    </row>
    <row r="78" spans="1:9" x14ac:dyDescent="0.35">
      <c r="A78" s="3"/>
      <c r="B78" s="3" t="s">
        <v>32</v>
      </c>
      <c r="C78" s="39">
        <v>2</v>
      </c>
      <c r="D78" s="38">
        <v>74</v>
      </c>
      <c r="E78" s="50">
        <v>44237</v>
      </c>
      <c r="F78" s="3" t="s">
        <v>85</v>
      </c>
      <c r="G78" s="3"/>
      <c r="H78" s="3"/>
      <c r="I78" s="59">
        <v>1</v>
      </c>
    </row>
    <row r="79" spans="1:9" x14ac:dyDescent="0.35">
      <c r="A79" s="3"/>
      <c r="B79" s="3" t="s">
        <v>32</v>
      </c>
      <c r="C79" s="39">
        <v>2</v>
      </c>
      <c r="D79" s="38">
        <v>75</v>
      </c>
      <c r="E79" s="50">
        <v>44237</v>
      </c>
      <c r="F79" s="3" t="s">
        <v>97</v>
      </c>
      <c r="G79" s="3"/>
      <c r="H79" s="3"/>
      <c r="I79" s="59">
        <v>1</v>
      </c>
    </row>
    <row r="80" spans="1:9" x14ac:dyDescent="0.35">
      <c r="A80" s="3"/>
      <c r="B80" s="3" t="s">
        <v>32</v>
      </c>
      <c r="C80" s="39">
        <v>2</v>
      </c>
      <c r="D80" s="38">
        <v>76</v>
      </c>
      <c r="E80" s="50">
        <v>44237</v>
      </c>
      <c r="F80" s="3" t="s">
        <v>85</v>
      </c>
      <c r="G80" s="3"/>
      <c r="H80" s="3"/>
      <c r="I80" s="59">
        <v>1</v>
      </c>
    </row>
    <row r="81" spans="1:9" x14ac:dyDescent="0.35">
      <c r="A81" s="3"/>
      <c r="B81" s="3" t="s">
        <v>32</v>
      </c>
      <c r="C81" s="39">
        <v>2</v>
      </c>
      <c r="D81" s="38">
        <v>77</v>
      </c>
      <c r="E81" s="50">
        <v>44237</v>
      </c>
      <c r="F81" s="3" t="s">
        <v>97</v>
      </c>
      <c r="G81" s="3"/>
      <c r="H81" s="3"/>
      <c r="I81" s="59">
        <v>1</v>
      </c>
    </row>
    <row r="82" spans="1:9" x14ac:dyDescent="0.35">
      <c r="A82" s="3"/>
      <c r="B82" s="3" t="s">
        <v>32</v>
      </c>
      <c r="C82" s="39">
        <v>2</v>
      </c>
      <c r="D82" s="38">
        <v>78</v>
      </c>
      <c r="E82" s="50">
        <v>44237</v>
      </c>
      <c r="F82" s="3" t="s">
        <v>85</v>
      </c>
      <c r="G82" s="3"/>
      <c r="H82" s="3"/>
      <c r="I82" s="59">
        <v>1</v>
      </c>
    </row>
    <row r="83" spans="1:9" x14ac:dyDescent="0.35">
      <c r="A83" s="3"/>
      <c r="B83" s="3" t="s">
        <v>32</v>
      </c>
      <c r="C83" s="39">
        <v>2</v>
      </c>
      <c r="D83" s="38">
        <v>79</v>
      </c>
      <c r="E83" s="50">
        <v>44237</v>
      </c>
      <c r="F83" s="3" t="s">
        <v>97</v>
      </c>
      <c r="G83" s="3"/>
      <c r="H83" s="3"/>
      <c r="I83" s="59">
        <v>1</v>
      </c>
    </row>
    <row r="84" spans="1:9" x14ac:dyDescent="0.35">
      <c r="A84" s="3"/>
      <c r="B84" s="3" t="s">
        <v>32</v>
      </c>
      <c r="C84" s="39">
        <v>2</v>
      </c>
      <c r="D84" s="38">
        <v>80</v>
      </c>
      <c r="E84" s="50">
        <v>44237</v>
      </c>
      <c r="F84" s="3" t="s">
        <v>97</v>
      </c>
      <c r="G84" s="3"/>
      <c r="H84" s="3"/>
      <c r="I84" s="59">
        <v>1</v>
      </c>
    </row>
    <row r="85" spans="1:9" x14ac:dyDescent="0.35">
      <c r="A85" s="3"/>
      <c r="B85" s="55" t="s">
        <v>32</v>
      </c>
      <c r="C85" s="56">
        <v>3</v>
      </c>
      <c r="D85" s="57">
        <v>81</v>
      </c>
      <c r="E85" s="58">
        <v>44237</v>
      </c>
      <c r="F85" s="55" t="s">
        <v>97</v>
      </c>
      <c r="G85" s="55"/>
      <c r="H85" s="55"/>
      <c r="I85" s="61">
        <v>1</v>
      </c>
    </row>
    <row r="86" spans="1:9" x14ac:dyDescent="0.35">
      <c r="A86" s="3"/>
      <c r="B86" s="3" t="s">
        <v>32</v>
      </c>
      <c r="C86" s="39">
        <v>3</v>
      </c>
      <c r="D86" s="38">
        <v>82</v>
      </c>
      <c r="E86" s="50">
        <v>44237</v>
      </c>
      <c r="F86" s="3" t="s">
        <v>97</v>
      </c>
      <c r="G86" s="3"/>
      <c r="H86" s="3"/>
      <c r="I86" s="59">
        <v>1</v>
      </c>
    </row>
    <row r="87" spans="1:9" x14ac:dyDescent="0.35">
      <c r="A87" s="3"/>
      <c r="B87" s="3" t="s">
        <v>32</v>
      </c>
      <c r="C87" s="39">
        <v>3</v>
      </c>
      <c r="D87" s="38">
        <v>83</v>
      </c>
      <c r="E87" s="50">
        <v>44237</v>
      </c>
      <c r="F87" s="3" t="s">
        <v>91</v>
      </c>
      <c r="G87" s="3"/>
      <c r="H87" s="3"/>
      <c r="I87" s="59">
        <v>1</v>
      </c>
    </row>
    <row r="88" spans="1:9" x14ac:dyDescent="0.35">
      <c r="A88" s="3"/>
      <c r="B88" s="3" t="s">
        <v>32</v>
      </c>
      <c r="C88" s="39">
        <v>3</v>
      </c>
      <c r="D88" s="38">
        <v>84</v>
      </c>
      <c r="E88" s="50">
        <v>44237</v>
      </c>
      <c r="F88" s="3" t="s">
        <v>91</v>
      </c>
      <c r="G88" s="3"/>
      <c r="H88" s="3"/>
      <c r="I88" s="59">
        <v>1</v>
      </c>
    </row>
    <row r="89" spans="1:9" x14ac:dyDescent="0.35">
      <c r="A89" s="3"/>
      <c r="B89" s="3" t="s">
        <v>32</v>
      </c>
      <c r="C89" s="39">
        <v>3</v>
      </c>
      <c r="D89" s="38">
        <v>85</v>
      </c>
      <c r="E89" s="50">
        <v>44237</v>
      </c>
      <c r="F89" s="3" t="s">
        <v>97</v>
      </c>
      <c r="G89" s="3"/>
      <c r="H89" s="3"/>
      <c r="I89" s="59">
        <v>1</v>
      </c>
    </row>
    <row r="90" spans="1:9" x14ac:dyDescent="0.35">
      <c r="A90" s="3"/>
      <c r="B90" s="3" t="s">
        <v>32</v>
      </c>
      <c r="C90" s="39">
        <v>3</v>
      </c>
      <c r="D90" s="38">
        <v>86</v>
      </c>
      <c r="E90" s="50">
        <v>44237</v>
      </c>
      <c r="F90" s="3" t="s">
        <v>97</v>
      </c>
      <c r="G90" s="3"/>
      <c r="H90" s="3"/>
      <c r="I90" s="59">
        <v>1</v>
      </c>
    </row>
    <row r="91" spans="1:9" x14ac:dyDescent="0.35">
      <c r="A91" s="3"/>
      <c r="B91" s="3" t="s">
        <v>32</v>
      </c>
      <c r="C91" s="39">
        <v>3</v>
      </c>
      <c r="D91" s="38">
        <v>87</v>
      </c>
      <c r="E91" s="50">
        <v>44237</v>
      </c>
      <c r="F91" s="3" t="s">
        <v>97</v>
      </c>
      <c r="G91" s="3"/>
      <c r="H91" s="3"/>
      <c r="I91" s="59">
        <v>1</v>
      </c>
    </row>
    <row r="92" spans="1:9" x14ac:dyDescent="0.35">
      <c r="A92" s="3"/>
      <c r="B92" s="3" t="s">
        <v>32</v>
      </c>
      <c r="C92" s="39">
        <v>3</v>
      </c>
      <c r="D92" s="38">
        <v>88</v>
      </c>
      <c r="E92" s="50">
        <v>44237</v>
      </c>
      <c r="F92" s="3" t="s">
        <v>91</v>
      </c>
      <c r="G92" s="3"/>
      <c r="H92" s="3"/>
      <c r="I92" s="59">
        <v>1</v>
      </c>
    </row>
    <row r="93" spans="1:9" x14ac:dyDescent="0.35">
      <c r="A93" s="3"/>
      <c r="B93" s="3" t="s">
        <v>32</v>
      </c>
      <c r="C93" s="39">
        <v>3</v>
      </c>
      <c r="D93" s="38">
        <v>89</v>
      </c>
      <c r="E93" s="50">
        <v>44237</v>
      </c>
      <c r="F93" s="3" t="s">
        <v>91</v>
      </c>
      <c r="G93" s="3"/>
      <c r="H93" s="3"/>
      <c r="I93" s="59">
        <v>1</v>
      </c>
    </row>
    <row r="94" spans="1:9" x14ac:dyDescent="0.35">
      <c r="A94" s="3"/>
      <c r="B94" s="3" t="s">
        <v>32</v>
      </c>
      <c r="C94" s="39">
        <v>3</v>
      </c>
      <c r="D94" s="38">
        <v>90</v>
      </c>
      <c r="E94" s="50">
        <v>44237</v>
      </c>
      <c r="F94" s="3" t="s">
        <v>91</v>
      </c>
      <c r="G94" s="3"/>
      <c r="H94" s="3"/>
      <c r="I94" s="59">
        <v>1</v>
      </c>
    </row>
    <row r="95" spans="1:9" x14ac:dyDescent="0.35">
      <c r="A95" s="3"/>
      <c r="B95" s="3" t="s">
        <v>32</v>
      </c>
      <c r="C95" s="39">
        <v>3</v>
      </c>
      <c r="D95" s="38">
        <v>91</v>
      </c>
      <c r="E95" s="50">
        <v>44237</v>
      </c>
      <c r="F95" s="3" t="s">
        <v>97</v>
      </c>
      <c r="G95" s="3"/>
      <c r="H95" s="3"/>
      <c r="I95" s="59">
        <v>1</v>
      </c>
    </row>
    <row r="96" spans="1:9" x14ac:dyDescent="0.35">
      <c r="A96" s="3"/>
      <c r="B96" s="3" t="s">
        <v>32</v>
      </c>
      <c r="C96" s="39">
        <v>3</v>
      </c>
      <c r="D96" s="38">
        <v>92</v>
      </c>
      <c r="E96" s="50">
        <v>44237</v>
      </c>
      <c r="F96" s="3" t="s">
        <v>97</v>
      </c>
      <c r="G96" s="3"/>
      <c r="H96" s="3"/>
      <c r="I96" s="59">
        <v>1</v>
      </c>
    </row>
    <row r="97" spans="1:9" x14ac:dyDescent="0.35">
      <c r="A97" s="3"/>
      <c r="B97" s="3" t="s">
        <v>32</v>
      </c>
      <c r="C97" s="39">
        <v>3</v>
      </c>
      <c r="D97" s="38">
        <v>93</v>
      </c>
      <c r="E97" s="50">
        <v>44237</v>
      </c>
      <c r="F97" s="3" t="s">
        <v>85</v>
      </c>
      <c r="G97" s="3"/>
      <c r="H97" s="3"/>
      <c r="I97" s="59">
        <v>1</v>
      </c>
    </row>
    <row r="98" spans="1:9" x14ac:dyDescent="0.35">
      <c r="A98" s="3"/>
      <c r="B98" s="3" t="s">
        <v>32</v>
      </c>
      <c r="C98" s="39">
        <v>3</v>
      </c>
      <c r="D98" s="38">
        <v>94</v>
      </c>
      <c r="E98" s="50">
        <v>44237</v>
      </c>
      <c r="F98" s="3" t="s">
        <v>85</v>
      </c>
      <c r="G98" s="3"/>
      <c r="H98" s="3"/>
      <c r="I98" s="59">
        <v>1</v>
      </c>
    </row>
    <row r="99" spans="1:9" x14ac:dyDescent="0.35">
      <c r="A99" s="3"/>
      <c r="B99" s="3" t="s">
        <v>32</v>
      </c>
      <c r="C99" s="39">
        <v>3</v>
      </c>
      <c r="D99" s="38">
        <v>95</v>
      </c>
      <c r="E99" s="50">
        <v>44237</v>
      </c>
      <c r="F99" s="3" t="s">
        <v>97</v>
      </c>
      <c r="G99" s="3"/>
      <c r="H99" s="3"/>
      <c r="I99" s="59">
        <v>1</v>
      </c>
    </row>
    <row r="100" spans="1:9" x14ac:dyDescent="0.35">
      <c r="A100" s="3"/>
      <c r="B100" s="3" t="s">
        <v>32</v>
      </c>
      <c r="C100" s="39">
        <v>3</v>
      </c>
      <c r="D100" s="38">
        <v>96</v>
      </c>
      <c r="E100" s="50">
        <v>44237</v>
      </c>
      <c r="F100" s="3" t="s">
        <v>85</v>
      </c>
      <c r="G100" s="3"/>
      <c r="H100" s="3"/>
      <c r="I100" s="59">
        <v>1</v>
      </c>
    </row>
    <row r="101" spans="1:9" x14ac:dyDescent="0.35">
      <c r="A101" s="3"/>
      <c r="B101" s="3" t="s">
        <v>32</v>
      </c>
      <c r="C101" s="39">
        <v>3</v>
      </c>
      <c r="D101" s="38">
        <v>97</v>
      </c>
      <c r="E101" s="50">
        <v>44237</v>
      </c>
      <c r="F101" s="3" t="s">
        <v>97</v>
      </c>
      <c r="G101" s="3"/>
      <c r="H101" s="3"/>
      <c r="I101" s="59">
        <v>1</v>
      </c>
    </row>
    <row r="102" spans="1:9" x14ac:dyDescent="0.35">
      <c r="A102" s="3"/>
      <c r="B102" s="3" t="s">
        <v>32</v>
      </c>
      <c r="C102" s="39">
        <v>3</v>
      </c>
      <c r="D102" s="38">
        <v>98</v>
      </c>
      <c r="E102" s="50">
        <v>44237</v>
      </c>
      <c r="F102" s="3" t="s">
        <v>97</v>
      </c>
      <c r="G102" s="3"/>
      <c r="H102" s="3"/>
      <c r="I102" s="59">
        <v>1</v>
      </c>
    </row>
    <row r="103" spans="1:9" x14ac:dyDescent="0.35">
      <c r="A103" s="3"/>
      <c r="B103" s="3" t="s">
        <v>32</v>
      </c>
      <c r="C103" s="39">
        <v>3</v>
      </c>
      <c r="D103" s="38">
        <v>99</v>
      </c>
      <c r="E103" s="50">
        <v>44237</v>
      </c>
      <c r="F103" s="3" t="s">
        <v>97</v>
      </c>
      <c r="G103" s="3"/>
      <c r="H103" s="3"/>
      <c r="I103" s="59">
        <v>1</v>
      </c>
    </row>
    <row r="104" spans="1:9" x14ac:dyDescent="0.35">
      <c r="A104" s="3"/>
      <c r="B104" s="3" t="s">
        <v>32</v>
      </c>
      <c r="C104" s="39">
        <v>3</v>
      </c>
      <c r="D104" s="38">
        <v>100</v>
      </c>
      <c r="E104" s="50">
        <v>44237</v>
      </c>
      <c r="F104" s="3" t="s">
        <v>97</v>
      </c>
      <c r="G104" s="3"/>
      <c r="H104" s="3"/>
      <c r="I104" s="59">
        <v>1</v>
      </c>
    </row>
    <row r="105" spans="1:9" x14ac:dyDescent="0.35">
      <c r="A105" s="3"/>
      <c r="B105" s="3" t="s">
        <v>32</v>
      </c>
      <c r="C105" s="39">
        <v>3</v>
      </c>
      <c r="D105" s="38">
        <v>101</v>
      </c>
      <c r="E105" s="50">
        <v>44237</v>
      </c>
      <c r="F105" s="3" t="s">
        <v>91</v>
      </c>
      <c r="G105" s="3"/>
      <c r="H105" s="3"/>
      <c r="I105" s="59">
        <v>1</v>
      </c>
    </row>
    <row r="106" spans="1:9" x14ac:dyDescent="0.35">
      <c r="A106" s="3"/>
      <c r="B106" s="3" t="s">
        <v>32</v>
      </c>
      <c r="C106" s="39">
        <v>3</v>
      </c>
      <c r="D106" s="38">
        <v>102</v>
      </c>
      <c r="E106" s="50">
        <v>44237</v>
      </c>
      <c r="F106" s="3" t="s">
        <v>91</v>
      </c>
      <c r="G106" s="3"/>
      <c r="H106" s="3"/>
      <c r="I106" s="59">
        <v>1</v>
      </c>
    </row>
    <row r="107" spans="1:9" x14ac:dyDescent="0.35">
      <c r="A107" s="3"/>
      <c r="B107" s="3" t="s">
        <v>32</v>
      </c>
      <c r="C107" s="39">
        <v>3</v>
      </c>
      <c r="D107" s="38">
        <v>103</v>
      </c>
      <c r="E107" s="50">
        <v>44237</v>
      </c>
      <c r="F107" s="3" t="s">
        <v>91</v>
      </c>
      <c r="G107" s="3"/>
      <c r="H107" s="3"/>
      <c r="I107" s="59">
        <v>1</v>
      </c>
    </row>
    <row r="108" spans="1:9" x14ac:dyDescent="0.35">
      <c r="A108" s="3"/>
      <c r="B108" s="3" t="s">
        <v>32</v>
      </c>
      <c r="C108" s="39">
        <v>3</v>
      </c>
      <c r="D108" s="38">
        <v>104</v>
      </c>
      <c r="E108" s="50">
        <v>44237</v>
      </c>
      <c r="F108" s="3" t="s">
        <v>91</v>
      </c>
      <c r="G108" s="3"/>
      <c r="H108" s="3"/>
      <c r="I108" s="59">
        <v>1</v>
      </c>
    </row>
    <row r="109" spans="1:9" x14ac:dyDescent="0.35">
      <c r="A109" s="3"/>
      <c r="B109" s="3" t="s">
        <v>32</v>
      </c>
      <c r="C109" s="39">
        <v>3</v>
      </c>
      <c r="D109" s="38">
        <v>105</v>
      </c>
      <c r="E109" s="50">
        <v>44237</v>
      </c>
      <c r="F109" s="3" t="s">
        <v>91</v>
      </c>
      <c r="G109" s="3"/>
      <c r="H109" s="3"/>
      <c r="I109" s="59">
        <v>1</v>
      </c>
    </row>
    <row r="110" spans="1:9" x14ac:dyDescent="0.35">
      <c r="A110" s="3"/>
      <c r="B110" s="3" t="s">
        <v>32</v>
      </c>
      <c r="C110" s="39">
        <v>3</v>
      </c>
      <c r="D110" s="38">
        <v>106</v>
      </c>
      <c r="E110" s="50">
        <v>44237</v>
      </c>
      <c r="F110" s="3" t="s">
        <v>91</v>
      </c>
      <c r="G110" s="3"/>
      <c r="H110" s="3"/>
      <c r="I110" s="59">
        <v>1</v>
      </c>
    </row>
    <row r="111" spans="1:9" x14ac:dyDescent="0.35">
      <c r="A111" s="3"/>
      <c r="B111" s="3" t="s">
        <v>32</v>
      </c>
      <c r="C111" s="39">
        <v>3</v>
      </c>
      <c r="D111" s="38">
        <v>107</v>
      </c>
      <c r="E111" s="50">
        <v>44237</v>
      </c>
      <c r="F111" s="3" t="s">
        <v>91</v>
      </c>
      <c r="G111" s="3"/>
      <c r="H111" s="3"/>
      <c r="I111" s="59">
        <v>1</v>
      </c>
    </row>
    <row r="112" spans="1:9" x14ac:dyDescent="0.35">
      <c r="A112" s="3"/>
      <c r="B112" s="3" t="s">
        <v>32</v>
      </c>
      <c r="C112" s="39">
        <v>3</v>
      </c>
      <c r="D112" s="38">
        <v>108</v>
      </c>
      <c r="E112" s="50">
        <v>44237</v>
      </c>
      <c r="F112" s="3" t="s">
        <v>91</v>
      </c>
      <c r="G112" s="3"/>
      <c r="H112" s="3"/>
      <c r="I112" s="59">
        <v>1</v>
      </c>
    </row>
    <row r="113" spans="1:9" x14ac:dyDescent="0.35">
      <c r="A113" s="3"/>
      <c r="B113" s="3" t="s">
        <v>32</v>
      </c>
      <c r="C113" s="39">
        <v>3</v>
      </c>
      <c r="D113" s="38">
        <v>109</v>
      </c>
      <c r="E113" s="50">
        <v>44237</v>
      </c>
      <c r="F113" s="3" t="s">
        <v>85</v>
      </c>
      <c r="G113" s="3"/>
      <c r="H113" s="3"/>
      <c r="I113" s="59">
        <v>1</v>
      </c>
    </row>
    <row r="114" spans="1:9" x14ac:dyDescent="0.35">
      <c r="A114" s="3"/>
      <c r="B114" s="3" t="s">
        <v>32</v>
      </c>
      <c r="C114" s="39">
        <v>3</v>
      </c>
      <c r="D114" s="38">
        <v>110</v>
      </c>
      <c r="E114" s="50">
        <v>44237</v>
      </c>
      <c r="F114" s="3" t="s">
        <v>85</v>
      </c>
      <c r="G114" s="3"/>
      <c r="H114" s="3"/>
      <c r="I114" s="59">
        <v>1</v>
      </c>
    </row>
    <row r="115" spans="1:9" x14ac:dyDescent="0.35">
      <c r="A115" s="3"/>
      <c r="B115" s="3" t="s">
        <v>32</v>
      </c>
      <c r="C115" s="39">
        <v>3</v>
      </c>
      <c r="D115" s="38">
        <v>111</v>
      </c>
      <c r="E115" s="50">
        <v>44237</v>
      </c>
      <c r="F115" s="3" t="s">
        <v>97</v>
      </c>
      <c r="G115" s="3"/>
      <c r="H115" s="3"/>
      <c r="I115" s="59">
        <v>1</v>
      </c>
    </row>
    <row r="116" spans="1:9" x14ac:dyDescent="0.35">
      <c r="A116" s="3"/>
      <c r="B116" s="3" t="s">
        <v>32</v>
      </c>
      <c r="C116" s="39">
        <v>3</v>
      </c>
      <c r="D116" s="38">
        <v>112</v>
      </c>
      <c r="E116" s="50">
        <v>44237</v>
      </c>
      <c r="F116" s="3" t="s">
        <v>91</v>
      </c>
      <c r="G116" s="3"/>
      <c r="H116" s="3"/>
      <c r="I116" s="59">
        <v>1</v>
      </c>
    </row>
    <row r="117" spans="1:9" x14ac:dyDescent="0.35">
      <c r="A117" s="3"/>
      <c r="B117" s="3" t="s">
        <v>32</v>
      </c>
      <c r="C117" s="39">
        <v>3</v>
      </c>
      <c r="D117" s="38">
        <v>113</v>
      </c>
      <c r="E117" s="50">
        <v>44237</v>
      </c>
      <c r="F117" s="3" t="s">
        <v>91</v>
      </c>
      <c r="G117" s="3"/>
      <c r="H117" s="3"/>
      <c r="I117" s="59">
        <v>1</v>
      </c>
    </row>
    <row r="118" spans="1:9" x14ac:dyDescent="0.35">
      <c r="A118" s="3"/>
      <c r="B118" s="3" t="s">
        <v>32</v>
      </c>
      <c r="C118" s="39">
        <v>3</v>
      </c>
      <c r="D118" s="38">
        <v>114</v>
      </c>
      <c r="E118" s="50">
        <v>44237</v>
      </c>
      <c r="F118" s="3" t="s">
        <v>97</v>
      </c>
      <c r="G118" s="3"/>
      <c r="H118" s="3"/>
      <c r="I118" s="59">
        <v>1</v>
      </c>
    </row>
    <row r="119" spans="1:9" x14ac:dyDescent="0.35">
      <c r="A119" s="3"/>
      <c r="B119" s="3" t="s">
        <v>32</v>
      </c>
      <c r="C119" s="39">
        <v>3</v>
      </c>
      <c r="D119" s="38">
        <v>115</v>
      </c>
      <c r="E119" s="50">
        <v>44237</v>
      </c>
      <c r="F119" s="3" t="s">
        <v>97</v>
      </c>
      <c r="G119" s="3"/>
      <c r="H119" s="3"/>
      <c r="I119" s="59">
        <v>1</v>
      </c>
    </row>
    <row r="120" spans="1:9" x14ac:dyDescent="0.35">
      <c r="A120" s="3"/>
      <c r="B120" s="3" t="s">
        <v>32</v>
      </c>
      <c r="C120" s="39">
        <v>3</v>
      </c>
      <c r="D120" s="38">
        <v>116</v>
      </c>
      <c r="E120" s="50">
        <v>44237</v>
      </c>
      <c r="F120" s="3" t="s">
        <v>97</v>
      </c>
      <c r="G120" s="3"/>
      <c r="H120" s="3"/>
      <c r="I120" s="59">
        <v>1</v>
      </c>
    </row>
    <row r="121" spans="1:9" x14ac:dyDescent="0.35">
      <c r="A121" s="3"/>
      <c r="B121" s="3" t="s">
        <v>32</v>
      </c>
      <c r="C121" s="39">
        <v>3</v>
      </c>
      <c r="D121" s="38">
        <v>117</v>
      </c>
      <c r="E121" s="50">
        <v>44237</v>
      </c>
      <c r="F121" s="3" t="s">
        <v>91</v>
      </c>
      <c r="G121" s="3"/>
      <c r="H121" s="3"/>
      <c r="I121" s="59">
        <v>1</v>
      </c>
    </row>
    <row r="122" spans="1:9" x14ac:dyDescent="0.35">
      <c r="A122" s="3"/>
      <c r="B122" s="3" t="s">
        <v>32</v>
      </c>
      <c r="C122" s="39">
        <v>3</v>
      </c>
      <c r="D122" s="38">
        <v>118</v>
      </c>
      <c r="E122" s="50">
        <v>44237</v>
      </c>
      <c r="F122" s="3" t="s">
        <v>91</v>
      </c>
      <c r="G122" s="3"/>
      <c r="H122" s="3"/>
      <c r="I122" s="59">
        <v>1</v>
      </c>
    </row>
    <row r="123" spans="1:9" x14ac:dyDescent="0.35">
      <c r="A123" s="3"/>
      <c r="B123" s="3" t="s">
        <v>32</v>
      </c>
      <c r="C123" s="39">
        <v>3</v>
      </c>
      <c r="D123" s="38">
        <v>119</v>
      </c>
      <c r="E123" s="50">
        <v>44237</v>
      </c>
      <c r="F123" s="3" t="s">
        <v>91</v>
      </c>
      <c r="G123" s="3"/>
      <c r="H123" s="3"/>
      <c r="I123" s="59">
        <v>1</v>
      </c>
    </row>
    <row r="124" spans="1:9" x14ac:dyDescent="0.35">
      <c r="A124" s="3"/>
      <c r="B124" s="3" t="s">
        <v>32</v>
      </c>
      <c r="C124" s="39">
        <v>3</v>
      </c>
      <c r="D124" s="38">
        <v>120</v>
      </c>
      <c r="E124" s="50">
        <v>44237</v>
      </c>
      <c r="F124" s="3" t="s">
        <v>91</v>
      </c>
      <c r="G124" s="3"/>
      <c r="H124" s="3"/>
      <c r="I124" s="59">
        <v>1</v>
      </c>
    </row>
    <row r="125" spans="1:9" x14ac:dyDescent="0.35">
      <c r="A125" s="3"/>
      <c r="B125" s="3" t="s">
        <v>32</v>
      </c>
      <c r="C125" s="39">
        <v>3</v>
      </c>
      <c r="D125" s="38">
        <v>121</v>
      </c>
      <c r="E125" s="50">
        <v>44237</v>
      </c>
      <c r="F125" s="3" t="s">
        <v>97</v>
      </c>
      <c r="G125" s="3"/>
      <c r="H125" s="3"/>
      <c r="I125" s="59">
        <v>1</v>
      </c>
    </row>
    <row r="126" spans="1:9" x14ac:dyDescent="0.35">
      <c r="A126" s="3"/>
      <c r="B126" s="3" t="s">
        <v>32</v>
      </c>
      <c r="C126" s="39">
        <v>3</v>
      </c>
      <c r="D126" s="38">
        <v>122</v>
      </c>
      <c r="E126" s="50">
        <v>44237</v>
      </c>
      <c r="F126" s="3" t="s">
        <v>97</v>
      </c>
      <c r="G126" s="3"/>
      <c r="H126" s="3"/>
      <c r="I126" s="59">
        <v>1</v>
      </c>
    </row>
    <row r="127" spans="1:9" x14ac:dyDescent="0.35">
      <c r="A127" s="3"/>
      <c r="B127" s="3" t="s">
        <v>32</v>
      </c>
      <c r="C127" s="39">
        <v>3</v>
      </c>
      <c r="D127" s="38">
        <v>123</v>
      </c>
      <c r="E127" s="50">
        <v>44237</v>
      </c>
      <c r="F127" s="3" t="s">
        <v>97</v>
      </c>
      <c r="G127" s="3"/>
      <c r="H127" s="3"/>
      <c r="I127" s="59">
        <v>1</v>
      </c>
    </row>
    <row r="128" spans="1:9" x14ac:dyDescent="0.35">
      <c r="A128" s="3"/>
      <c r="B128" s="3" t="s">
        <v>32</v>
      </c>
      <c r="C128" s="39">
        <v>3</v>
      </c>
      <c r="D128" s="38">
        <v>124</v>
      </c>
      <c r="E128" s="50">
        <v>44237</v>
      </c>
      <c r="F128" s="3" t="s">
        <v>97</v>
      </c>
      <c r="G128" s="3"/>
      <c r="H128" s="3"/>
      <c r="I128" s="59">
        <v>1</v>
      </c>
    </row>
    <row r="129" spans="1:9" x14ac:dyDescent="0.35">
      <c r="A129" s="3"/>
      <c r="B129" s="3" t="s">
        <v>32</v>
      </c>
      <c r="C129" s="39">
        <v>3</v>
      </c>
      <c r="D129" s="38">
        <v>125</v>
      </c>
      <c r="E129" s="50">
        <v>44237</v>
      </c>
      <c r="F129" s="3" t="s">
        <v>97</v>
      </c>
      <c r="G129" s="3"/>
      <c r="H129" s="3"/>
      <c r="I129" s="59">
        <v>1</v>
      </c>
    </row>
    <row r="130" spans="1:9" x14ac:dyDescent="0.35">
      <c r="A130" s="3"/>
      <c r="B130" s="3" t="s">
        <v>32</v>
      </c>
      <c r="C130" s="39">
        <v>3</v>
      </c>
      <c r="D130" s="38">
        <v>126</v>
      </c>
      <c r="E130" s="50">
        <v>44237</v>
      </c>
      <c r="F130" s="3" t="s">
        <v>97</v>
      </c>
      <c r="G130" s="3"/>
      <c r="H130" s="3"/>
      <c r="I130" s="59">
        <v>1</v>
      </c>
    </row>
    <row r="131" spans="1:9" x14ac:dyDescent="0.35">
      <c r="A131" s="3"/>
      <c r="B131" s="3" t="s">
        <v>32</v>
      </c>
      <c r="C131" s="39">
        <v>3</v>
      </c>
      <c r="D131" s="38">
        <v>127</v>
      </c>
      <c r="E131" s="50">
        <v>44237</v>
      </c>
      <c r="F131" s="3" t="s">
        <v>97</v>
      </c>
      <c r="G131" s="3"/>
      <c r="H131" s="3"/>
      <c r="I131" s="59">
        <v>1</v>
      </c>
    </row>
    <row r="132" spans="1:9" x14ac:dyDescent="0.35">
      <c r="A132" s="3"/>
      <c r="B132" s="3" t="s">
        <v>32</v>
      </c>
      <c r="C132" s="39">
        <v>3</v>
      </c>
      <c r="D132" s="38">
        <v>128</v>
      </c>
      <c r="E132" s="50">
        <v>44237</v>
      </c>
      <c r="F132" s="3" t="s">
        <v>97</v>
      </c>
      <c r="G132" s="3"/>
      <c r="H132" s="3"/>
      <c r="I132" s="59">
        <v>1</v>
      </c>
    </row>
    <row r="133" spans="1:9" x14ac:dyDescent="0.35">
      <c r="A133" s="3"/>
      <c r="B133" s="3" t="s">
        <v>32</v>
      </c>
      <c r="C133" s="39">
        <v>3</v>
      </c>
      <c r="D133" s="38">
        <v>129</v>
      </c>
      <c r="E133" s="50">
        <v>44237</v>
      </c>
      <c r="F133" s="3" t="s">
        <v>97</v>
      </c>
      <c r="G133" s="3"/>
      <c r="H133" s="3"/>
      <c r="I133" s="59">
        <v>1</v>
      </c>
    </row>
    <row r="134" spans="1:9" x14ac:dyDescent="0.35">
      <c r="A134" s="3"/>
      <c r="B134" s="3" t="s">
        <v>32</v>
      </c>
      <c r="C134" s="39">
        <v>3</v>
      </c>
      <c r="D134" s="38">
        <v>130</v>
      </c>
      <c r="E134" s="50">
        <v>44237</v>
      </c>
      <c r="F134" s="3" t="s">
        <v>97</v>
      </c>
      <c r="G134" s="3"/>
      <c r="H134" s="3"/>
      <c r="I134" s="59">
        <v>1</v>
      </c>
    </row>
    <row r="135" spans="1:9" x14ac:dyDescent="0.35">
      <c r="A135" s="3"/>
      <c r="B135" s="3" t="s">
        <v>32</v>
      </c>
      <c r="C135" s="39">
        <v>3</v>
      </c>
      <c r="D135" s="38">
        <v>131</v>
      </c>
      <c r="E135" s="50">
        <v>44237</v>
      </c>
      <c r="F135" s="3" t="s">
        <v>97</v>
      </c>
      <c r="G135" s="3"/>
      <c r="H135" s="3"/>
      <c r="I135" s="59">
        <v>1</v>
      </c>
    </row>
    <row r="136" spans="1:9" x14ac:dyDescent="0.35">
      <c r="A136" s="3"/>
      <c r="B136" s="3" t="s">
        <v>32</v>
      </c>
      <c r="C136" s="39">
        <v>3</v>
      </c>
      <c r="D136" s="38">
        <v>132</v>
      </c>
      <c r="E136" s="50">
        <v>44237</v>
      </c>
      <c r="F136" s="3" t="s">
        <v>91</v>
      </c>
      <c r="G136" s="3"/>
      <c r="H136" s="3"/>
      <c r="I136" s="59">
        <v>1</v>
      </c>
    </row>
    <row r="137" spans="1:9" x14ac:dyDescent="0.35">
      <c r="A137" s="3"/>
      <c r="B137" s="3" t="s">
        <v>32</v>
      </c>
      <c r="C137" s="39">
        <v>3</v>
      </c>
      <c r="D137" s="38">
        <v>133</v>
      </c>
      <c r="E137" s="50">
        <v>44237</v>
      </c>
      <c r="F137" s="3" t="s">
        <v>91</v>
      </c>
      <c r="G137" s="3"/>
      <c r="H137" s="3"/>
      <c r="I137" s="59">
        <v>1</v>
      </c>
    </row>
    <row r="138" spans="1:9" x14ac:dyDescent="0.35">
      <c r="A138" s="3"/>
      <c r="B138" s="3" t="s">
        <v>32</v>
      </c>
      <c r="C138" s="39">
        <v>3</v>
      </c>
      <c r="D138" s="38">
        <v>134</v>
      </c>
      <c r="E138" s="50">
        <v>44237</v>
      </c>
      <c r="F138" s="3" t="s">
        <v>91</v>
      </c>
      <c r="G138" s="3"/>
      <c r="H138" s="3"/>
      <c r="I138" s="59">
        <v>1</v>
      </c>
    </row>
    <row r="139" spans="1:9" x14ac:dyDescent="0.35">
      <c r="A139" s="3"/>
      <c r="B139" s="3" t="s">
        <v>32</v>
      </c>
      <c r="C139" s="39">
        <v>3</v>
      </c>
      <c r="D139" s="38">
        <v>135</v>
      </c>
      <c r="E139" s="50">
        <v>44237</v>
      </c>
      <c r="F139" s="3" t="s">
        <v>97</v>
      </c>
      <c r="G139" s="3"/>
      <c r="H139" s="3"/>
      <c r="I139" s="59">
        <v>1</v>
      </c>
    </row>
    <row r="140" spans="1:9" x14ac:dyDescent="0.35">
      <c r="A140" s="3"/>
      <c r="B140" s="3" t="s">
        <v>32</v>
      </c>
      <c r="C140" s="39">
        <v>3</v>
      </c>
      <c r="D140" s="38">
        <v>136</v>
      </c>
      <c r="E140" s="50">
        <v>44237</v>
      </c>
      <c r="F140" s="3" t="s">
        <v>97</v>
      </c>
      <c r="G140" s="3"/>
      <c r="H140" s="3"/>
      <c r="I140" s="59">
        <v>1</v>
      </c>
    </row>
    <row r="141" spans="1:9" x14ac:dyDescent="0.35">
      <c r="A141" s="3"/>
      <c r="B141" s="3" t="s">
        <v>32</v>
      </c>
      <c r="C141" s="39">
        <v>3</v>
      </c>
      <c r="D141" s="38">
        <v>137</v>
      </c>
      <c r="E141" s="50">
        <v>44237</v>
      </c>
      <c r="F141" s="3" t="s">
        <v>97</v>
      </c>
      <c r="G141" s="3"/>
      <c r="H141" s="3"/>
      <c r="I141" s="59">
        <v>1</v>
      </c>
    </row>
    <row r="142" spans="1:9" x14ac:dyDescent="0.35">
      <c r="A142" s="3"/>
      <c r="B142" s="3" t="s">
        <v>32</v>
      </c>
      <c r="C142" s="39">
        <v>3</v>
      </c>
      <c r="D142" s="38">
        <v>138</v>
      </c>
      <c r="E142" s="50">
        <v>44237</v>
      </c>
      <c r="F142" s="3" t="s">
        <v>91</v>
      </c>
      <c r="G142" s="3"/>
      <c r="H142" s="3"/>
      <c r="I142" s="59">
        <v>1</v>
      </c>
    </row>
    <row r="143" spans="1:9" x14ac:dyDescent="0.35">
      <c r="A143" s="3"/>
      <c r="B143" s="3" t="s">
        <v>32</v>
      </c>
      <c r="C143" s="39">
        <v>3</v>
      </c>
      <c r="D143" s="38">
        <v>139</v>
      </c>
      <c r="E143" s="50">
        <v>44237</v>
      </c>
      <c r="F143" s="3" t="s">
        <v>91</v>
      </c>
      <c r="G143" s="3"/>
      <c r="H143" s="3"/>
      <c r="I143" s="59">
        <v>1</v>
      </c>
    </row>
    <row r="144" spans="1:9" x14ac:dyDescent="0.35">
      <c r="A144" s="3"/>
      <c r="B144" s="3" t="s">
        <v>32</v>
      </c>
      <c r="C144" s="39">
        <v>3</v>
      </c>
      <c r="D144" s="38">
        <v>140</v>
      </c>
      <c r="E144" s="50">
        <v>44237</v>
      </c>
      <c r="F144" s="3" t="s">
        <v>91</v>
      </c>
      <c r="G144" s="3"/>
      <c r="H144" s="3"/>
      <c r="I144" s="59">
        <v>1</v>
      </c>
    </row>
    <row r="145" spans="1:9" x14ac:dyDescent="0.35">
      <c r="A145" s="3"/>
      <c r="B145" s="3" t="s">
        <v>32</v>
      </c>
      <c r="C145" s="39">
        <v>3</v>
      </c>
      <c r="D145" s="38">
        <v>141</v>
      </c>
      <c r="E145" s="50">
        <v>44237</v>
      </c>
      <c r="F145" s="3" t="s">
        <v>97</v>
      </c>
      <c r="G145" s="3"/>
      <c r="H145" s="3"/>
      <c r="I145" s="59">
        <v>1</v>
      </c>
    </row>
    <row r="146" spans="1:9" x14ac:dyDescent="0.35">
      <c r="A146" s="3"/>
      <c r="B146" s="3" t="s">
        <v>32</v>
      </c>
      <c r="C146" s="39">
        <v>3</v>
      </c>
      <c r="D146" s="38">
        <v>142</v>
      </c>
      <c r="E146" s="50">
        <v>44237</v>
      </c>
      <c r="F146" s="3" t="s">
        <v>97</v>
      </c>
      <c r="G146" s="3"/>
      <c r="H146" s="3"/>
      <c r="I146" s="59">
        <v>1</v>
      </c>
    </row>
    <row r="147" spans="1:9" x14ac:dyDescent="0.35">
      <c r="A147" s="3"/>
      <c r="B147" s="3" t="s">
        <v>32</v>
      </c>
      <c r="C147" s="39">
        <v>3</v>
      </c>
      <c r="D147" s="38">
        <v>143</v>
      </c>
      <c r="E147" s="50">
        <v>44237</v>
      </c>
      <c r="F147" s="3" t="s">
        <v>97</v>
      </c>
      <c r="G147" s="3"/>
      <c r="H147" s="3"/>
      <c r="I147" s="59">
        <v>1</v>
      </c>
    </row>
    <row r="148" spans="1:9" x14ac:dyDescent="0.35">
      <c r="A148" s="3"/>
      <c r="B148" s="3" t="s">
        <v>32</v>
      </c>
      <c r="C148" s="39">
        <v>3</v>
      </c>
      <c r="D148" s="38">
        <v>144</v>
      </c>
      <c r="E148" s="50">
        <v>44237</v>
      </c>
      <c r="F148" s="3" t="s">
        <v>91</v>
      </c>
      <c r="G148" s="3"/>
      <c r="H148" s="3"/>
      <c r="I148" s="59">
        <v>1</v>
      </c>
    </row>
    <row r="149" spans="1:9" x14ac:dyDescent="0.35">
      <c r="A149" s="3"/>
      <c r="B149" s="3" t="s">
        <v>32</v>
      </c>
      <c r="C149" s="39">
        <v>3</v>
      </c>
      <c r="D149" s="38">
        <v>145</v>
      </c>
      <c r="E149" s="50">
        <v>44237</v>
      </c>
      <c r="F149" s="3" t="s">
        <v>97</v>
      </c>
      <c r="G149" s="3"/>
      <c r="H149" s="3"/>
      <c r="I149" s="59">
        <v>1</v>
      </c>
    </row>
    <row r="150" spans="1:9" x14ac:dyDescent="0.35">
      <c r="A150" s="3"/>
      <c r="B150" s="55" t="s">
        <v>32</v>
      </c>
      <c r="C150" s="56">
        <v>4</v>
      </c>
      <c r="D150" s="57">
        <v>146</v>
      </c>
      <c r="E150" s="58">
        <v>44237</v>
      </c>
      <c r="F150" s="55" t="s">
        <v>85</v>
      </c>
      <c r="G150" s="55"/>
      <c r="H150" s="55"/>
      <c r="I150" s="61">
        <v>1</v>
      </c>
    </row>
    <row r="151" spans="1:9" x14ac:dyDescent="0.35">
      <c r="A151" s="3"/>
      <c r="B151" s="3" t="s">
        <v>32</v>
      </c>
      <c r="C151" s="39">
        <v>4</v>
      </c>
      <c r="D151" s="38">
        <v>147</v>
      </c>
      <c r="E151" s="50">
        <v>44237</v>
      </c>
      <c r="F151" s="3" t="s">
        <v>85</v>
      </c>
      <c r="G151" s="3"/>
      <c r="H151" s="3"/>
      <c r="I151" s="59">
        <v>1</v>
      </c>
    </row>
    <row r="152" spans="1:9" x14ac:dyDescent="0.35">
      <c r="A152" s="3"/>
      <c r="B152" s="3" t="s">
        <v>32</v>
      </c>
      <c r="C152" s="39">
        <v>4</v>
      </c>
      <c r="D152" s="38">
        <v>148</v>
      </c>
      <c r="E152" s="50">
        <v>44237</v>
      </c>
      <c r="F152" s="3" t="s">
        <v>97</v>
      </c>
      <c r="G152" s="3"/>
      <c r="H152" s="3"/>
      <c r="I152" s="59">
        <v>1</v>
      </c>
    </row>
    <row r="153" spans="1:9" x14ac:dyDescent="0.35">
      <c r="A153" s="3"/>
      <c r="B153" s="3" t="s">
        <v>32</v>
      </c>
      <c r="C153" s="39">
        <v>4</v>
      </c>
      <c r="D153" s="38">
        <v>149</v>
      </c>
      <c r="E153" s="50">
        <v>44237</v>
      </c>
      <c r="F153" s="3" t="s">
        <v>85</v>
      </c>
      <c r="G153" s="3"/>
      <c r="H153" s="3"/>
      <c r="I153" s="59">
        <v>1</v>
      </c>
    </row>
    <row r="154" spans="1:9" x14ac:dyDescent="0.35">
      <c r="A154" s="3"/>
      <c r="B154" s="3" t="s">
        <v>32</v>
      </c>
      <c r="C154" s="39">
        <v>4</v>
      </c>
      <c r="D154" s="38">
        <v>150</v>
      </c>
      <c r="E154" s="50">
        <v>44237</v>
      </c>
      <c r="F154" s="3" t="s">
        <v>85</v>
      </c>
      <c r="G154" s="3"/>
      <c r="H154" s="3"/>
      <c r="I154" s="59">
        <v>1</v>
      </c>
    </row>
    <row r="155" spans="1:9" x14ac:dyDescent="0.35">
      <c r="A155" s="3"/>
      <c r="B155" s="3" t="s">
        <v>32</v>
      </c>
      <c r="C155" s="39">
        <v>4</v>
      </c>
      <c r="D155" s="38">
        <v>151</v>
      </c>
      <c r="E155" s="50">
        <v>44237</v>
      </c>
      <c r="F155" s="3" t="s">
        <v>85</v>
      </c>
      <c r="G155" s="3"/>
      <c r="H155" s="3"/>
      <c r="I155" s="59">
        <v>1</v>
      </c>
    </row>
    <row r="156" spans="1:9" x14ac:dyDescent="0.35">
      <c r="A156" s="3"/>
      <c r="B156" s="3" t="s">
        <v>32</v>
      </c>
      <c r="C156" s="39">
        <v>4</v>
      </c>
      <c r="D156" s="38">
        <v>152</v>
      </c>
      <c r="E156" s="50">
        <v>44237</v>
      </c>
      <c r="F156" s="3" t="s">
        <v>97</v>
      </c>
      <c r="G156" s="3"/>
      <c r="H156" s="3"/>
      <c r="I156" s="59">
        <v>1</v>
      </c>
    </row>
    <row r="157" spans="1:9" x14ac:dyDescent="0.35">
      <c r="A157" s="3"/>
      <c r="B157" s="3" t="s">
        <v>32</v>
      </c>
      <c r="C157" s="39">
        <v>4</v>
      </c>
      <c r="D157" s="38">
        <v>153</v>
      </c>
      <c r="E157" s="50">
        <v>44237</v>
      </c>
      <c r="F157" s="3" t="s">
        <v>85</v>
      </c>
      <c r="G157" s="3"/>
      <c r="H157" s="3"/>
      <c r="I157" s="59">
        <v>1</v>
      </c>
    </row>
    <row r="158" spans="1:9" x14ac:dyDescent="0.35">
      <c r="A158" s="3"/>
      <c r="B158" s="3" t="s">
        <v>32</v>
      </c>
      <c r="C158" s="39">
        <v>4</v>
      </c>
      <c r="D158" s="38">
        <v>154</v>
      </c>
      <c r="E158" s="50">
        <v>44237</v>
      </c>
      <c r="F158" s="3" t="s">
        <v>85</v>
      </c>
      <c r="G158" s="3"/>
      <c r="H158" s="3"/>
      <c r="I158" s="59">
        <v>1</v>
      </c>
    </row>
    <row r="159" spans="1:9" x14ac:dyDescent="0.35">
      <c r="A159" s="3"/>
      <c r="B159" s="3" t="s">
        <v>32</v>
      </c>
      <c r="C159" s="39">
        <v>4</v>
      </c>
      <c r="D159" s="38">
        <v>155</v>
      </c>
      <c r="E159" s="50">
        <v>44237</v>
      </c>
      <c r="F159" s="3" t="s">
        <v>85</v>
      </c>
      <c r="G159" s="3"/>
      <c r="H159" s="3"/>
      <c r="I159" s="59">
        <v>1</v>
      </c>
    </row>
    <row r="160" spans="1:9" x14ac:dyDescent="0.35">
      <c r="A160" s="3"/>
      <c r="B160" s="3" t="s">
        <v>32</v>
      </c>
      <c r="C160" s="39">
        <v>4</v>
      </c>
      <c r="D160" s="38">
        <v>156</v>
      </c>
      <c r="E160" s="50">
        <v>44237</v>
      </c>
      <c r="F160" s="3" t="s">
        <v>85</v>
      </c>
      <c r="G160" s="3"/>
      <c r="H160" s="3"/>
      <c r="I160" s="59">
        <v>1</v>
      </c>
    </row>
    <row r="161" spans="1:9" x14ac:dyDescent="0.35">
      <c r="A161" s="3"/>
      <c r="B161" s="3" t="s">
        <v>32</v>
      </c>
      <c r="C161" s="39">
        <v>4</v>
      </c>
      <c r="D161" s="38">
        <v>157</v>
      </c>
      <c r="E161" s="50">
        <v>44237</v>
      </c>
      <c r="F161" s="3" t="s">
        <v>85</v>
      </c>
      <c r="G161" s="3"/>
      <c r="H161" s="3"/>
      <c r="I161" s="59">
        <v>1</v>
      </c>
    </row>
    <row r="162" spans="1:9" x14ac:dyDescent="0.35">
      <c r="A162" s="3"/>
      <c r="B162" s="3" t="s">
        <v>32</v>
      </c>
      <c r="C162" s="39">
        <v>4</v>
      </c>
      <c r="D162" s="38">
        <v>158</v>
      </c>
      <c r="E162" s="50">
        <v>44237</v>
      </c>
      <c r="F162" s="3" t="s">
        <v>85</v>
      </c>
      <c r="G162" s="3"/>
      <c r="H162" s="3"/>
      <c r="I162" s="59">
        <v>1</v>
      </c>
    </row>
    <row r="163" spans="1:9" x14ac:dyDescent="0.35">
      <c r="A163" s="3"/>
      <c r="B163" s="3" t="s">
        <v>32</v>
      </c>
      <c r="C163" s="39">
        <v>4</v>
      </c>
      <c r="D163" s="38">
        <v>159</v>
      </c>
      <c r="E163" s="50">
        <v>44237</v>
      </c>
      <c r="F163" s="3" t="s">
        <v>85</v>
      </c>
      <c r="G163" s="3"/>
      <c r="H163" s="3"/>
      <c r="I163" s="59">
        <v>1</v>
      </c>
    </row>
    <row r="164" spans="1:9" x14ac:dyDescent="0.35">
      <c r="A164" s="3"/>
      <c r="B164" s="3" t="s">
        <v>32</v>
      </c>
      <c r="C164" s="39">
        <v>4</v>
      </c>
      <c r="D164" s="38">
        <v>160</v>
      </c>
      <c r="E164" s="50">
        <v>44237</v>
      </c>
      <c r="F164" s="3" t="s">
        <v>97</v>
      </c>
      <c r="G164" s="3"/>
      <c r="H164" s="3"/>
      <c r="I164" s="59">
        <v>1</v>
      </c>
    </row>
    <row r="165" spans="1:9" x14ac:dyDescent="0.35">
      <c r="A165" s="3"/>
      <c r="B165" s="3" t="s">
        <v>32</v>
      </c>
      <c r="C165" s="39">
        <v>4</v>
      </c>
      <c r="D165" s="38">
        <v>161</v>
      </c>
      <c r="E165" s="50">
        <v>44237</v>
      </c>
      <c r="F165" s="3" t="s">
        <v>85</v>
      </c>
      <c r="G165" s="3"/>
      <c r="H165" s="3"/>
      <c r="I165" s="59">
        <v>1</v>
      </c>
    </row>
    <row r="166" spans="1:9" x14ac:dyDescent="0.35">
      <c r="A166" s="3"/>
      <c r="B166" s="3" t="s">
        <v>32</v>
      </c>
      <c r="C166" s="39">
        <v>4</v>
      </c>
      <c r="D166" s="38">
        <v>162</v>
      </c>
      <c r="E166" s="50">
        <v>44237</v>
      </c>
      <c r="F166" s="3" t="s">
        <v>85</v>
      </c>
      <c r="G166" s="3"/>
      <c r="H166" s="3"/>
      <c r="I166" s="59">
        <v>1</v>
      </c>
    </row>
    <row r="167" spans="1:9" x14ac:dyDescent="0.35">
      <c r="A167" s="3"/>
      <c r="B167" s="3" t="s">
        <v>32</v>
      </c>
      <c r="C167" s="39">
        <v>4</v>
      </c>
      <c r="D167" s="38">
        <v>163</v>
      </c>
      <c r="E167" s="50">
        <v>44237</v>
      </c>
      <c r="F167" s="3" t="s">
        <v>85</v>
      </c>
      <c r="G167" s="3"/>
      <c r="H167" s="3"/>
      <c r="I167" s="59">
        <v>1</v>
      </c>
    </row>
    <row r="168" spans="1:9" x14ac:dyDescent="0.35">
      <c r="A168" s="3"/>
      <c r="B168" s="3" t="s">
        <v>32</v>
      </c>
      <c r="C168" s="39">
        <v>4</v>
      </c>
      <c r="D168" s="38">
        <v>164</v>
      </c>
      <c r="E168" s="50">
        <v>44237</v>
      </c>
      <c r="F168" s="3" t="s">
        <v>97</v>
      </c>
      <c r="G168" s="3"/>
      <c r="H168" s="3"/>
      <c r="I168" s="59">
        <v>1</v>
      </c>
    </row>
    <row r="169" spans="1:9" x14ac:dyDescent="0.35">
      <c r="A169" s="3"/>
      <c r="B169" s="3" t="s">
        <v>32</v>
      </c>
      <c r="C169" s="39">
        <v>4</v>
      </c>
      <c r="D169" s="38">
        <v>165</v>
      </c>
      <c r="E169" s="50">
        <v>44237</v>
      </c>
      <c r="F169" s="3" t="s">
        <v>85</v>
      </c>
      <c r="G169" s="3"/>
      <c r="H169" s="3"/>
      <c r="I169" s="59">
        <v>1</v>
      </c>
    </row>
    <row r="170" spans="1:9" x14ac:dyDescent="0.35">
      <c r="A170" s="3"/>
      <c r="B170" s="3" t="s">
        <v>32</v>
      </c>
      <c r="C170" s="39">
        <v>4</v>
      </c>
      <c r="D170" s="38">
        <v>166</v>
      </c>
      <c r="E170" s="50">
        <v>44237</v>
      </c>
      <c r="F170" s="3" t="s">
        <v>97</v>
      </c>
      <c r="G170" s="3"/>
      <c r="H170" s="3"/>
      <c r="I170" s="59">
        <v>1</v>
      </c>
    </row>
    <row r="171" spans="1:9" x14ac:dyDescent="0.35">
      <c r="A171" s="3"/>
      <c r="B171" s="3" t="s">
        <v>32</v>
      </c>
      <c r="C171" s="39">
        <v>4</v>
      </c>
      <c r="D171" s="38">
        <v>167</v>
      </c>
      <c r="E171" s="50">
        <v>44237</v>
      </c>
      <c r="F171" s="3" t="s">
        <v>85</v>
      </c>
      <c r="G171" s="3"/>
      <c r="H171" s="3"/>
      <c r="I171" s="59">
        <v>1</v>
      </c>
    </row>
    <row r="172" spans="1:9" x14ac:dyDescent="0.35">
      <c r="A172" s="3"/>
      <c r="B172" s="3" t="s">
        <v>32</v>
      </c>
      <c r="C172" s="39">
        <v>4</v>
      </c>
      <c r="D172" s="38">
        <v>168</v>
      </c>
      <c r="E172" s="50">
        <v>44237</v>
      </c>
      <c r="F172" s="3" t="s">
        <v>85</v>
      </c>
      <c r="G172" s="3"/>
      <c r="H172" s="3"/>
      <c r="I172" s="59">
        <v>1</v>
      </c>
    </row>
    <row r="173" spans="1:9" x14ac:dyDescent="0.35">
      <c r="A173" s="3"/>
      <c r="B173" s="3" t="s">
        <v>32</v>
      </c>
      <c r="C173" s="39">
        <v>4</v>
      </c>
      <c r="D173" s="38">
        <v>169</v>
      </c>
      <c r="E173" s="50">
        <v>44237</v>
      </c>
      <c r="F173" s="3" t="s">
        <v>85</v>
      </c>
      <c r="G173" s="3"/>
      <c r="H173" s="3"/>
      <c r="I173" s="59">
        <v>1</v>
      </c>
    </row>
    <row r="174" spans="1:9" x14ac:dyDescent="0.35">
      <c r="A174" s="3"/>
      <c r="B174" s="3" t="s">
        <v>32</v>
      </c>
      <c r="C174" s="39">
        <v>4</v>
      </c>
      <c r="D174" s="38">
        <v>170</v>
      </c>
      <c r="E174" s="50">
        <v>44237</v>
      </c>
      <c r="F174" s="3" t="s">
        <v>85</v>
      </c>
      <c r="G174" s="3"/>
      <c r="H174" s="3"/>
      <c r="I174" s="59">
        <v>1</v>
      </c>
    </row>
    <row r="175" spans="1:9" x14ac:dyDescent="0.35">
      <c r="A175" s="3"/>
      <c r="B175" s="3" t="s">
        <v>32</v>
      </c>
      <c r="C175" s="39">
        <v>4</v>
      </c>
      <c r="D175" s="38">
        <v>171</v>
      </c>
      <c r="E175" s="50">
        <v>44237</v>
      </c>
      <c r="F175" s="3" t="s">
        <v>85</v>
      </c>
      <c r="G175" s="3"/>
      <c r="H175" s="3"/>
      <c r="I175" s="59">
        <v>1</v>
      </c>
    </row>
    <row r="176" spans="1:9" x14ac:dyDescent="0.35">
      <c r="A176" s="3"/>
      <c r="B176" s="3" t="s">
        <v>32</v>
      </c>
      <c r="C176" s="39">
        <v>4</v>
      </c>
      <c r="D176" s="38">
        <v>172</v>
      </c>
      <c r="E176" s="50">
        <v>44237</v>
      </c>
      <c r="F176" s="3" t="s">
        <v>85</v>
      </c>
      <c r="G176" s="3"/>
      <c r="H176" s="3"/>
      <c r="I176" s="59">
        <v>1</v>
      </c>
    </row>
    <row r="177" spans="1:9" x14ac:dyDescent="0.35">
      <c r="A177" s="3"/>
      <c r="B177" s="3" t="s">
        <v>32</v>
      </c>
      <c r="C177" s="39">
        <v>4</v>
      </c>
      <c r="D177" s="38">
        <v>173</v>
      </c>
      <c r="E177" s="50">
        <v>44237</v>
      </c>
      <c r="F177" s="3" t="s">
        <v>85</v>
      </c>
      <c r="G177" s="3"/>
      <c r="H177" s="3"/>
      <c r="I177" s="59">
        <v>1</v>
      </c>
    </row>
    <row r="178" spans="1:9" x14ac:dyDescent="0.35">
      <c r="A178" s="3"/>
      <c r="B178" s="3" t="s">
        <v>32</v>
      </c>
      <c r="C178" s="39">
        <v>4</v>
      </c>
      <c r="D178" s="38">
        <v>174</v>
      </c>
      <c r="E178" s="50">
        <v>44237</v>
      </c>
      <c r="F178" s="3" t="s">
        <v>85</v>
      </c>
      <c r="G178" s="3"/>
      <c r="H178" s="3"/>
      <c r="I178" s="59">
        <v>1</v>
      </c>
    </row>
    <row r="179" spans="1:9" x14ac:dyDescent="0.35">
      <c r="A179" s="3"/>
      <c r="B179" s="3" t="s">
        <v>32</v>
      </c>
      <c r="C179" s="39">
        <v>4</v>
      </c>
      <c r="D179" s="38">
        <v>175</v>
      </c>
      <c r="E179" s="50">
        <v>44237</v>
      </c>
      <c r="F179" s="3" t="s">
        <v>85</v>
      </c>
      <c r="G179" s="3"/>
      <c r="H179" s="3"/>
      <c r="I179" s="59">
        <v>1</v>
      </c>
    </row>
    <row r="180" spans="1:9" x14ac:dyDescent="0.35">
      <c r="A180" s="3"/>
      <c r="B180" s="3" t="s">
        <v>32</v>
      </c>
      <c r="C180" s="39">
        <v>4</v>
      </c>
      <c r="D180" s="38">
        <v>176</v>
      </c>
      <c r="E180" s="50">
        <v>44237</v>
      </c>
      <c r="F180" s="3" t="s">
        <v>85</v>
      </c>
      <c r="G180" s="3"/>
      <c r="H180" s="3"/>
      <c r="I180" s="59">
        <v>1</v>
      </c>
    </row>
    <row r="181" spans="1:9" x14ac:dyDescent="0.35">
      <c r="A181" s="3"/>
      <c r="B181" s="3" t="s">
        <v>32</v>
      </c>
      <c r="C181" s="39">
        <v>4</v>
      </c>
      <c r="D181" s="38">
        <v>177</v>
      </c>
      <c r="E181" s="50">
        <v>44237</v>
      </c>
      <c r="F181" s="3" t="s">
        <v>85</v>
      </c>
      <c r="G181" s="3"/>
      <c r="H181" s="3"/>
      <c r="I181" s="59">
        <v>1</v>
      </c>
    </row>
    <row r="182" spans="1:9" x14ac:dyDescent="0.35">
      <c r="A182" s="3"/>
      <c r="B182" s="3" t="s">
        <v>32</v>
      </c>
      <c r="C182" s="39">
        <v>4</v>
      </c>
      <c r="D182" s="38">
        <v>178</v>
      </c>
      <c r="E182" s="50">
        <v>44237</v>
      </c>
      <c r="F182" s="3" t="s">
        <v>85</v>
      </c>
      <c r="G182" s="3"/>
      <c r="H182" s="3"/>
      <c r="I182" s="59">
        <v>1</v>
      </c>
    </row>
    <row r="183" spans="1:9" x14ac:dyDescent="0.35">
      <c r="A183" s="3"/>
      <c r="B183" s="3" t="s">
        <v>32</v>
      </c>
      <c r="C183" s="39">
        <v>4</v>
      </c>
      <c r="D183" s="38">
        <v>179</v>
      </c>
      <c r="E183" s="50">
        <v>44237</v>
      </c>
      <c r="F183" s="3" t="s">
        <v>85</v>
      </c>
      <c r="G183" s="3"/>
      <c r="H183" s="3"/>
      <c r="I183" s="59">
        <v>1</v>
      </c>
    </row>
    <row r="184" spans="1:9" x14ac:dyDescent="0.35">
      <c r="A184" s="3"/>
      <c r="B184" s="3" t="s">
        <v>32</v>
      </c>
      <c r="C184" s="39">
        <v>4</v>
      </c>
      <c r="D184" s="38">
        <v>180</v>
      </c>
      <c r="E184" s="50">
        <v>44237</v>
      </c>
      <c r="F184" s="3" t="s">
        <v>85</v>
      </c>
      <c r="G184" s="3"/>
      <c r="H184" s="3"/>
      <c r="I184" s="59">
        <v>1</v>
      </c>
    </row>
    <row r="185" spans="1:9" x14ac:dyDescent="0.35">
      <c r="A185" s="3"/>
      <c r="B185" s="3" t="s">
        <v>32</v>
      </c>
      <c r="C185" s="39">
        <v>4</v>
      </c>
      <c r="D185" s="38">
        <v>181</v>
      </c>
      <c r="E185" s="50">
        <v>44237</v>
      </c>
      <c r="F185" s="3" t="s">
        <v>85</v>
      </c>
      <c r="G185" s="3"/>
      <c r="H185" s="3"/>
      <c r="I185" s="59">
        <v>1</v>
      </c>
    </row>
    <row r="186" spans="1:9" x14ac:dyDescent="0.35">
      <c r="A186" s="3"/>
      <c r="B186" s="3" t="s">
        <v>32</v>
      </c>
      <c r="C186" s="39">
        <v>4</v>
      </c>
      <c r="D186" s="38">
        <v>182</v>
      </c>
      <c r="E186" s="50">
        <v>44237</v>
      </c>
      <c r="F186" s="3" t="s">
        <v>85</v>
      </c>
      <c r="G186" s="3"/>
      <c r="H186" s="3"/>
      <c r="I186" s="59">
        <v>1</v>
      </c>
    </row>
    <row r="187" spans="1:9" x14ac:dyDescent="0.35">
      <c r="A187" s="3"/>
      <c r="B187" s="3" t="s">
        <v>32</v>
      </c>
      <c r="C187" s="39">
        <v>4</v>
      </c>
      <c r="D187" s="38">
        <v>183</v>
      </c>
      <c r="E187" s="50">
        <v>44237</v>
      </c>
      <c r="F187" s="3" t="s">
        <v>85</v>
      </c>
      <c r="G187" s="3"/>
      <c r="H187" s="3"/>
      <c r="I187" s="59">
        <v>1</v>
      </c>
    </row>
    <row r="188" spans="1:9" x14ac:dyDescent="0.35">
      <c r="A188" s="3"/>
      <c r="B188" s="3" t="s">
        <v>32</v>
      </c>
      <c r="C188" s="39">
        <v>4</v>
      </c>
      <c r="D188" s="38">
        <v>184</v>
      </c>
      <c r="E188" s="50">
        <v>44237</v>
      </c>
      <c r="F188" s="3" t="s">
        <v>85</v>
      </c>
      <c r="G188" s="3"/>
      <c r="H188" s="3"/>
      <c r="I188" s="59">
        <v>1</v>
      </c>
    </row>
    <row r="189" spans="1:9" x14ac:dyDescent="0.35">
      <c r="A189" s="3"/>
      <c r="B189" s="3" t="s">
        <v>32</v>
      </c>
      <c r="C189" s="39">
        <v>4</v>
      </c>
      <c r="D189" s="38">
        <v>185</v>
      </c>
      <c r="E189" s="50">
        <v>44237</v>
      </c>
      <c r="F189" s="3" t="s">
        <v>85</v>
      </c>
      <c r="G189" s="3"/>
      <c r="H189" s="3"/>
      <c r="I189" s="59">
        <v>1</v>
      </c>
    </row>
    <row r="190" spans="1:9" x14ac:dyDescent="0.35">
      <c r="A190" s="3"/>
      <c r="B190" s="3" t="s">
        <v>32</v>
      </c>
      <c r="C190" s="39">
        <v>4</v>
      </c>
      <c r="D190" s="38">
        <v>186</v>
      </c>
      <c r="E190" s="50">
        <v>44237</v>
      </c>
      <c r="F190" s="3" t="s">
        <v>85</v>
      </c>
      <c r="G190" s="3"/>
      <c r="H190" s="3" t="s">
        <v>99</v>
      </c>
      <c r="I190" s="59">
        <v>1</v>
      </c>
    </row>
    <row r="191" spans="1:9" x14ac:dyDescent="0.35">
      <c r="A191" s="3"/>
      <c r="B191" s="3" t="s">
        <v>32</v>
      </c>
      <c r="C191" s="39">
        <v>4</v>
      </c>
      <c r="D191" s="38">
        <v>187</v>
      </c>
      <c r="E191" s="50">
        <v>44237</v>
      </c>
      <c r="F191" s="3" t="s">
        <v>85</v>
      </c>
      <c r="G191" s="3"/>
      <c r="H191" s="3"/>
      <c r="I191" s="59">
        <v>1</v>
      </c>
    </row>
    <row r="192" spans="1:9" x14ac:dyDescent="0.35">
      <c r="A192" s="3"/>
      <c r="B192" s="3" t="s">
        <v>32</v>
      </c>
      <c r="C192" s="39">
        <v>4</v>
      </c>
      <c r="D192" s="38">
        <v>188</v>
      </c>
      <c r="E192" s="50">
        <v>44237</v>
      </c>
      <c r="F192" s="3" t="s">
        <v>85</v>
      </c>
      <c r="G192" s="3"/>
      <c r="H192" s="3"/>
      <c r="I192" s="59">
        <v>1</v>
      </c>
    </row>
    <row r="193" spans="1:9" x14ac:dyDescent="0.35">
      <c r="A193" s="3"/>
      <c r="B193" s="3" t="s">
        <v>32</v>
      </c>
      <c r="C193" s="39">
        <v>4</v>
      </c>
      <c r="D193" s="38">
        <v>189</v>
      </c>
      <c r="E193" s="50">
        <v>44237</v>
      </c>
      <c r="F193" s="3" t="s">
        <v>85</v>
      </c>
      <c r="G193" s="3"/>
      <c r="H193" s="3"/>
      <c r="I193" s="59">
        <v>1</v>
      </c>
    </row>
    <row r="194" spans="1:9" x14ac:dyDescent="0.35">
      <c r="A194" s="3"/>
      <c r="B194" s="3" t="s">
        <v>32</v>
      </c>
      <c r="C194" s="39">
        <v>4</v>
      </c>
      <c r="D194" s="38">
        <v>190</v>
      </c>
      <c r="E194" s="50">
        <v>44237</v>
      </c>
      <c r="F194" s="3" t="s">
        <v>85</v>
      </c>
      <c r="G194" s="3"/>
      <c r="H194" s="3"/>
      <c r="I194" s="59">
        <v>1</v>
      </c>
    </row>
    <row r="195" spans="1:9" x14ac:dyDescent="0.35">
      <c r="A195" s="3"/>
      <c r="B195" s="3" t="s">
        <v>32</v>
      </c>
      <c r="C195" s="39">
        <v>4</v>
      </c>
      <c r="D195" s="38">
        <v>191</v>
      </c>
      <c r="E195" s="50">
        <v>44237</v>
      </c>
      <c r="F195" s="3" t="s">
        <v>85</v>
      </c>
      <c r="G195" s="3"/>
      <c r="H195" s="3"/>
      <c r="I195" s="59">
        <v>1</v>
      </c>
    </row>
    <row r="196" spans="1:9" x14ac:dyDescent="0.35">
      <c r="A196" s="3"/>
      <c r="B196" s="3" t="s">
        <v>32</v>
      </c>
      <c r="C196" s="39">
        <v>4</v>
      </c>
      <c r="D196" s="38">
        <v>192</v>
      </c>
      <c r="E196" s="50">
        <v>44237</v>
      </c>
      <c r="F196" s="3" t="s">
        <v>85</v>
      </c>
      <c r="G196" s="3"/>
      <c r="H196" s="3"/>
      <c r="I196" s="59">
        <v>1</v>
      </c>
    </row>
    <row r="197" spans="1:9" x14ac:dyDescent="0.35">
      <c r="A197" s="3"/>
      <c r="B197" s="3" t="s">
        <v>32</v>
      </c>
      <c r="C197" s="39">
        <v>4</v>
      </c>
      <c r="D197" s="38">
        <v>193</v>
      </c>
      <c r="E197" s="50">
        <v>44237</v>
      </c>
      <c r="F197" s="3" t="s">
        <v>85</v>
      </c>
      <c r="G197" s="3"/>
      <c r="H197" s="3"/>
      <c r="I197" s="59">
        <v>1</v>
      </c>
    </row>
    <row r="198" spans="1:9" x14ac:dyDescent="0.35">
      <c r="A198" s="3"/>
      <c r="B198" s="3" t="s">
        <v>32</v>
      </c>
      <c r="C198" s="39">
        <v>4</v>
      </c>
      <c r="D198" s="38">
        <v>194</v>
      </c>
      <c r="E198" s="50">
        <v>44237</v>
      </c>
      <c r="F198" s="3" t="s">
        <v>85</v>
      </c>
      <c r="G198" s="3"/>
      <c r="H198" s="3"/>
      <c r="I198" s="59">
        <v>1</v>
      </c>
    </row>
    <row r="199" spans="1:9" x14ac:dyDescent="0.35">
      <c r="A199" s="3"/>
      <c r="B199" s="3" t="s">
        <v>32</v>
      </c>
      <c r="C199" s="39">
        <v>4</v>
      </c>
      <c r="D199" s="38">
        <v>195</v>
      </c>
      <c r="E199" s="50">
        <v>44237</v>
      </c>
      <c r="F199" s="3" t="s">
        <v>85</v>
      </c>
      <c r="G199" s="3"/>
      <c r="H199" s="3"/>
      <c r="I199" s="59">
        <v>1</v>
      </c>
    </row>
    <row r="200" spans="1:9" x14ac:dyDescent="0.35">
      <c r="A200" s="3"/>
      <c r="B200" s="3" t="s">
        <v>32</v>
      </c>
      <c r="C200" s="39">
        <v>4</v>
      </c>
      <c r="D200" s="38">
        <v>196</v>
      </c>
      <c r="E200" s="50">
        <v>44237</v>
      </c>
      <c r="F200" s="3" t="s">
        <v>85</v>
      </c>
      <c r="G200" s="3"/>
      <c r="H200" s="3"/>
      <c r="I200" s="59">
        <v>1</v>
      </c>
    </row>
    <row r="201" spans="1:9" x14ac:dyDescent="0.35">
      <c r="A201" s="3"/>
      <c r="B201" s="3" t="s">
        <v>32</v>
      </c>
      <c r="C201" s="39">
        <v>4</v>
      </c>
      <c r="D201" s="38">
        <v>197</v>
      </c>
      <c r="E201" s="50">
        <v>44237</v>
      </c>
      <c r="F201" s="3" t="s">
        <v>85</v>
      </c>
      <c r="G201" s="3"/>
      <c r="H201" s="3" t="s">
        <v>99</v>
      </c>
      <c r="I201" s="59">
        <v>1</v>
      </c>
    </row>
    <row r="202" spans="1:9" x14ac:dyDescent="0.35">
      <c r="A202" s="3"/>
      <c r="B202" s="3" t="s">
        <v>32</v>
      </c>
      <c r="C202" s="39">
        <v>4</v>
      </c>
      <c r="D202" s="38">
        <v>198</v>
      </c>
      <c r="E202" s="50">
        <v>44237</v>
      </c>
      <c r="F202" s="3" t="s">
        <v>85</v>
      </c>
      <c r="G202" s="3"/>
      <c r="H202" s="3"/>
      <c r="I202" s="59">
        <v>1</v>
      </c>
    </row>
    <row r="203" spans="1:9" x14ac:dyDescent="0.35">
      <c r="A203" s="3"/>
      <c r="B203" s="3" t="s">
        <v>32</v>
      </c>
      <c r="C203" s="39">
        <v>4</v>
      </c>
      <c r="D203" s="38">
        <v>199</v>
      </c>
      <c r="E203" s="50">
        <v>44237</v>
      </c>
      <c r="F203" s="3" t="s">
        <v>85</v>
      </c>
      <c r="G203" s="3"/>
      <c r="H203" s="3"/>
      <c r="I203" s="59">
        <v>1</v>
      </c>
    </row>
    <row r="204" spans="1:9" x14ac:dyDescent="0.35">
      <c r="A204" s="3"/>
      <c r="B204" s="3" t="s">
        <v>32</v>
      </c>
      <c r="C204" s="39">
        <v>4</v>
      </c>
      <c r="D204" s="38">
        <v>200</v>
      </c>
      <c r="E204" s="50">
        <v>44237</v>
      </c>
      <c r="F204" s="3" t="s">
        <v>97</v>
      </c>
      <c r="G204" s="3"/>
      <c r="H204" s="3"/>
      <c r="I204" s="59">
        <v>1</v>
      </c>
    </row>
    <row r="205" spans="1:9" x14ac:dyDescent="0.35">
      <c r="A205" s="3"/>
      <c r="B205" s="3" t="s">
        <v>32</v>
      </c>
      <c r="C205" s="39">
        <v>4</v>
      </c>
      <c r="D205" s="38">
        <v>201</v>
      </c>
      <c r="E205" s="50">
        <v>44237</v>
      </c>
      <c r="F205" s="3" t="s">
        <v>85</v>
      </c>
      <c r="G205" s="3"/>
      <c r="H205" s="3"/>
      <c r="I205" s="59">
        <v>1</v>
      </c>
    </row>
    <row r="206" spans="1:9" x14ac:dyDescent="0.35">
      <c r="A206" s="3"/>
      <c r="B206" s="3" t="s">
        <v>32</v>
      </c>
      <c r="C206" s="39">
        <v>4</v>
      </c>
      <c r="D206" s="38">
        <v>202</v>
      </c>
      <c r="E206" s="50">
        <v>44237</v>
      </c>
      <c r="F206" s="3" t="s">
        <v>85</v>
      </c>
      <c r="G206" s="3"/>
      <c r="H206" s="3"/>
      <c r="I206" s="59">
        <v>1</v>
      </c>
    </row>
    <row r="207" spans="1:9" x14ac:dyDescent="0.35">
      <c r="A207" s="3"/>
      <c r="B207" s="3" t="s">
        <v>32</v>
      </c>
      <c r="C207" s="39">
        <v>4</v>
      </c>
      <c r="D207" s="38">
        <v>203</v>
      </c>
      <c r="E207" s="50">
        <v>44237</v>
      </c>
      <c r="F207" s="3" t="s">
        <v>97</v>
      </c>
      <c r="G207" s="3"/>
      <c r="H207" s="3"/>
      <c r="I207" s="59">
        <v>1</v>
      </c>
    </row>
    <row r="208" spans="1:9" x14ac:dyDescent="0.35">
      <c r="A208" s="3"/>
      <c r="B208" s="3" t="s">
        <v>32</v>
      </c>
      <c r="C208" s="39">
        <v>4</v>
      </c>
      <c r="D208" s="38">
        <v>204</v>
      </c>
      <c r="E208" s="50">
        <v>44237</v>
      </c>
      <c r="F208" s="3" t="s">
        <v>97</v>
      </c>
      <c r="G208" s="3"/>
      <c r="H208" s="3"/>
      <c r="I208" s="59">
        <v>1</v>
      </c>
    </row>
    <row r="209" spans="1:9" x14ac:dyDescent="0.35">
      <c r="A209" s="3"/>
      <c r="B209" s="3" t="s">
        <v>32</v>
      </c>
      <c r="C209" s="39">
        <v>4</v>
      </c>
      <c r="D209" s="38">
        <v>205</v>
      </c>
      <c r="E209" s="50">
        <v>44237</v>
      </c>
      <c r="F209" s="3" t="s">
        <v>85</v>
      </c>
      <c r="G209" s="3"/>
      <c r="H209" s="3"/>
      <c r="I209" s="59">
        <v>1</v>
      </c>
    </row>
    <row r="210" spans="1:9" x14ac:dyDescent="0.35">
      <c r="A210" s="3"/>
      <c r="B210" s="3" t="s">
        <v>32</v>
      </c>
      <c r="C210" s="39">
        <v>4</v>
      </c>
      <c r="D210" s="38">
        <v>206</v>
      </c>
      <c r="E210" s="50">
        <v>44237</v>
      </c>
      <c r="F210" s="3" t="s">
        <v>85</v>
      </c>
      <c r="G210" s="3"/>
      <c r="H210" s="3"/>
      <c r="I210" s="59">
        <v>1</v>
      </c>
    </row>
    <row r="211" spans="1:9" x14ac:dyDescent="0.35">
      <c r="A211" s="3"/>
      <c r="B211" s="3" t="s">
        <v>32</v>
      </c>
      <c r="C211" s="39">
        <v>4</v>
      </c>
      <c r="D211" s="38">
        <v>207</v>
      </c>
      <c r="E211" s="50">
        <v>44237</v>
      </c>
      <c r="F211" s="3" t="s">
        <v>85</v>
      </c>
      <c r="G211" s="3"/>
      <c r="H211" s="3"/>
      <c r="I211" s="59">
        <v>1</v>
      </c>
    </row>
    <row r="212" spans="1:9" x14ac:dyDescent="0.35">
      <c r="A212" s="3"/>
      <c r="B212" s="3" t="s">
        <v>32</v>
      </c>
      <c r="C212" s="39">
        <v>4</v>
      </c>
      <c r="D212" s="38">
        <v>208</v>
      </c>
      <c r="E212" s="50">
        <v>44237</v>
      </c>
      <c r="F212" s="3" t="s">
        <v>97</v>
      </c>
      <c r="G212" s="3"/>
      <c r="H212" s="3"/>
      <c r="I212" s="59">
        <v>1</v>
      </c>
    </row>
    <row r="213" spans="1:9" x14ac:dyDescent="0.35">
      <c r="A213" s="3"/>
      <c r="B213" s="3" t="s">
        <v>32</v>
      </c>
      <c r="C213" s="39">
        <v>4</v>
      </c>
      <c r="D213" s="38">
        <v>209</v>
      </c>
      <c r="E213" s="50">
        <v>44237</v>
      </c>
      <c r="F213" s="3" t="s">
        <v>85</v>
      </c>
      <c r="G213" s="3"/>
      <c r="H213" s="3"/>
      <c r="I213" s="59">
        <v>1</v>
      </c>
    </row>
    <row r="214" spans="1:9" x14ac:dyDescent="0.35">
      <c r="A214" s="3"/>
      <c r="B214" s="3" t="s">
        <v>32</v>
      </c>
      <c r="C214" s="39">
        <v>4</v>
      </c>
      <c r="D214" s="38">
        <v>210</v>
      </c>
      <c r="E214" s="50">
        <v>44237</v>
      </c>
      <c r="F214" s="3" t="s">
        <v>97</v>
      </c>
      <c r="G214" s="3"/>
      <c r="H214" s="3"/>
      <c r="I214" s="59">
        <v>1</v>
      </c>
    </row>
    <row r="215" spans="1:9" x14ac:dyDescent="0.35">
      <c r="A215" s="3"/>
      <c r="B215" s="55" t="s">
        <v>32</v>
      </c>
      <c r="C215" s="56">
        <v>5</v>
      </c>
      <c r="D215" s="57">
        <v>211</v>
      </c>
      <c r="E215" s="58">
        <v>44237</v>
      </c>
      <c r="F215" s="55" t="s">
        <v>85</v>
      </c>
      <c r="G215" s="55"/>
      <c r="H215" s="55"/>
      <c r="I215" s="61">
        <v>1</v>
      </c>
    </row>
    <row r="216" spans="1:9" x14ac:dyDescent="0.35">
      <c r="A216" s="3"/>
      <c r="B216" s="3" t="s">
        <v>32</v>
      </c>
      <c r="C216" s="39">
        <v>5</v>
      </c>
      <c r="D216" s="38">
        <v>212</v>
      </c>
      <c r="E216" s="50">
        <v>44237</v>
      </c>
      <c r="F216" s="3" t="s">
        <v>85</v>
      </c>
      <c r="G216" s="3"/>
      <c r="H216" s="3"/>
      <c r="I216" s="59">
        <v>1</v>
      </c>
    </row>
    <row r="217" spans="1:9" x14ac:dyDescent="0.35">
      <c r="A217" s="3"/>
      <c r="B217" s="3" t="s">
        <v>32</v>
      </c>
      <c r="C217" s="39">
        <v>5</v>
      </c>
      <c r="D217" s="38">
        <v>213</v>
      </c>
      <c r="E217" s="50">
        <v>44237</v>
      </c>
      <c r="F217" s="3" t="s">
        <v>85</v>
      </c>
      <c r="G217" s="3"/>
      <c r="H217" s="3"/>
      <c r="I217" s="59">
        <v>1</v>
      </c>
    </row>
    <row r="218" spans="1:9" x14ac:dyDescent="0.35">
      <c r="A218" s="3"/>
      <c r="B218" s="3" t="s">
        <v>32</v>
      </c>
      <c r="C218" s="39">
        <v>5</v>
      </c>
      <c r="D218" s="38">
        <v>214</v>
      </c>
      <c r="E218" s="50">
        <v>44237</v>
      </c>
      <c r="F218" s="3" t="s">
        <v>85</v>
      </c>
      <c r="G218" s="3"/>
      <c r="H218" s="3"/>
      <c r="I218" s="59">
        <v>1</v>
      </c>
    </row>
    <row r="219" spans="1:9" x14ac:dyDescent="0.35">
      <c r="A219" s="3"/>
      <c r="B219" s="3" t="s">
        <v>32</v>
      </c>
      <c r="C219" s="39">
        <v>5</v>
      </c>
      <c r="D219" s="38">
        <v>215</v>
      </c>
      <c r="E219" s="50">
        <v>44237</v>
      </c>
      <c r="F219" s="3" t="s">
        <v>85</v>
      </c>
      <c r="G219" s="3"/>
      <c r="H219" s="3"/>
      <c r="I219" s="59">
        <v>1</v>
      </c>
    </row>
    <row r="220" spans="1:9" x14ac:dyDescent="0.35">
      <c r="A220" s="3"/>
      <c r="B220" s="3" t="s">
        <v>32</v>
      </c>
      <c r="C220" s="39">
        <v>5</v>
      </c>
      <c r="D220" s="38">
        <v>216</v>
      </c>
      <c r="E220" s="50">
        <v>44237</v>
      </c>
      <c r="F220" s="3" t="s">
        <v>85</v>
      </c>
      <c r="G220" s="3"/>
      <c r="H220" s="3"/>
      <c r="I220" s="59">
        <v>1</v>
      </c>
    </row>
    <row r="221" spans="1:9" x14ac:dyDescent="0.35">
      <c r="A221" s="3"/>
      <c r="B221" s="3" t="s">
        <v>32</v>
      </c>
      <c r="C221" s="39">
        <v>5</v>
      </c>
      <c r="D221" s="38">
        <v>217</v>
      </c>
      <c r="E221" s="50">
        <v>44237</v>
      </c>
      <c r="F221" s="3" t="s">
        <v>97</v>
      </c>
      <c r="G221" s="3"/>
      <c r="H221" s="3"/>
      <c r="I221" s="59">
        <v>1</v>
      </c>
    </row>
    <row r="222" spans="1:9" x14ac:dyDescent="0.35">
      <c r="A222" s="3"/>
      <c r="B222" s="3" t="s">
        <v>32</v>
      </c>
      <c r="C222" s="39">
        <v>5</v>
      </c>
      <c r="D222" s="38">
        <v>218</v>
      </c>
      <c r="E222" s="50">
        <v>44237</v>
      </c>
      <c r="F222" s="3" t="s">
        <v>97</v>
      </c>
      <c r="G222" s="3"/>
      <c r="H222" s="3"/>
      <c r="I222" s="59">
        <v>1</v>
      </c>
    </row>
    <row r="223" spans="1:9" x14ac:dyDescent="0.35">
      <c r="A223" s="3"/>
      <c r="B223" s="3" t="s">
        <v>32</v>
      </c>
      <c r="C223" s="39">
        <v>5</v>
      </c>
      <c r="D223" s="38">
        <v>219</v>
      </c>
      <c r="E223" s="50">
        <v>44237</v>
      </c>
      <c r="F223" s="3" t="s">
        <v>85</v>
      </c>
      <c r="G223" s="3"/>
      <c r="H223" s="3"/>
      <c r="I223" s="59">
        <v>1</v>
      </c>
    </row>
    <row r="224" spans="1:9" x14ac:dyDescent="0.35">
      <c r="A224" s="3"/>
      <c r="B224" s="3" t="s">
        <v>32</v>
      </c>
      <c r="C224" s="39">
        <v>5</v>
      </c>
      <c r="D224" s="38">
        <v>220</v>
      </c>
      <c r="E224" s="50">
        <v>44237</v>
      </c>
      <c r="F224" s="3" t="s">
        <v>85</v>
      </c>
      <c r="G224" s="3"/>
      <c r="H224" s="3"/>
      <c r="I224" s="59">
        <v>1</v>
      </c>
    </row>
    <row r="225" spans="1:9" x14ac:dyDescent="0.35">
      <c r="A225" s="3"/>
      <c r="B225" s="3" t="s">
        <v>32</v>
      </c>
      <c r="C225" s="39">
        <v>5</v>
      </c>
      <c r="D225" s="38">
        <v>221</v>
      </c>
      <c r="E225" s="50">
        <v>44237</v>
      </c>
      <c r="F225" s="3" t="s">
        <v>85</v>
      </c>
      <c r="G225" s="3"/>
      <c r="H225" s="3"/>
      <c r="I225" s="59">
        <v>1</v>
      </c>
    </row>
    <row r="226" spans="1:9" x14ac:dyDescent="0.35">
      <c r="A226" s="3"/>
      <c r="B226" s="3" t="s">
        <v>32</v>
      </c>
      <c r="C226" s="39">
        <v>5</v>
      </c>
      <c r="D226" s="38">
        <v>222</v>
      </c>
      <c r="E226" s="50">
        <v>44237</v>
      </c>
      <c r="F226" s="3" t="s">
        <v>85</v>
      </c>
      <c r="G226" s="3"/>
      <c r="H226" s="3"/>
      <c r="I226" s="59">
        <v>1</v>
      </c>
    </row>
    <row r="227" spans="1:9" x14ac:dyDescent="0.35">
      <c r="A227" s="3"/>
      <c r="B227" s="3" t="s">
        <v>32</v>
      </c>
      <c r="C227" s="39">
        <v>5</v>
      </c>
      <c r="D227" s="38">
        <v>223</v>
      </c>
      <c r="E227" s="50">
        <v>44237</v>
      </c>
      <c r="F227" s="3" t="s">
        <v>85</v>
      </c>
      <c r="G227" s="3"/>
      <c r="H227" s="3"/>
      <c r="I227" s="59">
        <v>1</v>
      </c>
    </row>
    <row r="228" spans="1:9" x14ac:dyDescent="0.35">
      <c r="A228" s="3"/>
      <c r="B228" s="3" t="s">
        <v>32</v>
      </c>
      <c r="C228" s="39">
        <v>5</v>
      </c>
      <c r="D228" s="38">
        <v>224</v>
      </c>
      <c r="E228" s="50">
        <v>44237</v>
      </c>
      <c r="F228" s="3" t="s">
        <v>85</v>
      </c>
      <c r="G228" s="3"/>
      <c r="H228" s="3"/>
      <c r="I228" s="59">
        <v>1</v>
      </c>
    </row>
    <row r="229" spans="1:9" x14ac:dyDescent="0.35">
      <c r="A229" s="3"/>
      <c r="B229" s="3" t="s">
        <v>32</v>
      </c>
      <c r="C229" s="39">
        <v>5</v>
      </c>
      <c r="D229" s="38">
        <v>225</v>
      </c>
      <c r="E229" s="50">
        <v>44237</v>
      </c>
      <c r="F229" s="3" t="s">
        <v>97</v>
      </c>
      <c r="G229" s="3"/>
      <c r="H229" s="3"/>
      <c r="I229" s="59">
        <v>1</v>
      </c>
    </row>
    <row r="230" spans="1:9" x14ac:dyDescent="0.35">
      <c r="A230" s="3"/>
      <c r="B230" s="3" t="s">
        <v>32</v>
      </c>
      <c r="C230" s="39">
        <v>5</v>
      </c>
      <c r="D230" s="38">
        <v>226</v>
      </c>
      <c r="E230" s="50">
        <v>44237</v>
      </c>
      <c r="F230" s="3" t="s">
        <v>85</v>
      </c>
      <c r="G230" s="3"/>
      <c r="H230" s="3"/>
      <c r="I230" s="59">
        <v>1</v>
      </c>
    </row>
    <row r="231" spans="1:9" x14ac:dyDescent="0.35">
      <c r="A231" s="3"/>
      <c r="B231" s="3" t="s">
        <v>32</v>
      </c>
      <c r="C231" s="39">
        <v>5</v>
      </c>
      <c r="D231" s="38">
        <v>227</v>
      </c>
      <c r="E231" s="50">
        <v>44237</v>
      </c>
      <c r="F231" s="3" t="s">
        <v>85</v>
      </c>
      <c r="G231" s="3"/>
      <c r="H231" s="3"/>
      <c r="I231" s="59">
        <v>1</v>
      </c>
    </row>
    <row r="232" spans="1:9" x14ac:dyDescent="0.35">
      <c r="A232" s="3"/>
      <c r="B232" s="3" t="s">
        <v>32</v>
      </c>
      <c r="C232" s="39">
        <v>5</v>
      </c>
      <c r="D232" s="38">
        <v>228</v>
      </c>
      <c r="E232" s="50">
        <v>44237</v>
      </c>
      <c r="F232" s="3" t="s">
        <v>85</v>
      </c>
      <c r="G232" s="3"/>
      <c r="H232" s="3"/>
      <c r="I232" s="59">
        <v>1</v>
      </c>
    </row>
    <row r="233" spans="1:9" x14ac:dyDescent="0.35">
      <c r="A233" s="3"/>
      <c r="B233" s="3" t="s">
        <v>32</v>
      </c>
      <c r="C233" s="39">
        <v>5</v>
      </c>
      <c r="D233" s="38">
        <v>229</v>
      </c>
      <c r="E233" s="50">
        <v>44237</v>
      </c>
      <c r="F233" s="3" t="s">
        <v>85</v>
      </c>
      <c r="G233" s="3"/>
      <c r="H233" s="3"/>
      <c r="I233" s="59">
        <v>1</v>
      </c>
    </row>
    <row r="234" spans="1:9" x14ac:dyDescent="0.35">
      <c r="A234" s="3"/>
      <c r="B234" s="3" t="s">
        <v>32</v>
      </c>
      <c r="C234" s="39">
        <v>5</v>
      </c>
      <c r="D234" s="38">
        <v>230</v>
      </c>
      <c r="E234" s="50">
        <v>44237</v>
      </c>
      <c r="F234" s="3" t="s">
        <v>85</v>
      </c>
      <c r="G234" s="3"/>
      <c r="H234" s="3"/>
      <c r="I234" s="59">
        <v>1</v>
      </c>
    </row>
    <row r="235" spans="1:9" x14ac:dyDescent="0.35">
      <c r="A235" s="3"/>
      <c r="B235" s="3" t="s">
        <v>32</v>
      </c>
      <c r="C235" s="39">
        <v>5</v>
      </c>
      <c r="D235" s="38">
        <v>231</v>
      </c>
      <c r="E235" s="50">
        <v>44237</v>
      </c>
      <c r="F235" s="3" t="s">
        <v>85</v>
      </c>
      <c r="G235" s="3"/>
      <c r="H235" s="3"/>
      <c r="I235" s="59">
        <v>1</v>
      </c>
    </row>
    <row r="236" spans="1:9" x14ac:dyDescent="0.35">
      <c r="A236" s="3"/>
      <c r="B236" s="3" t="s">
        <v>32</v>
      </c>
      <c r="C236" s="39">
        <v>5</v>
      </c>
      <c r="D236" s="38">
        <v>232</v>
      </c>
      <c r="E236" s="50">
        <v>44237</v>
      </c>
      <c r="F236" s="3" t="s">
        <v>85</v>
      </c>
      <c r="G236" s="3"/>
      <c r="H236" s="3"/>
      <c r="I236" s="59">
        <v>1</v>
      </c>
    </row>
    <row r="237" spans="1:9" x14ac:dyDescent="0.35">
      <c r="A237" s="3"/>
      <c r="B237" s="3" t="s">
        <v>32</v>
      </c>
      <c r="C237" s="39">
        <v>5</v>
      </c>
      <c r="D237" s="38">
        <v>233</v>
      </c>
      <c r="E237" s="50">
        <v>44237</v>
      </c>
      <c r="F237" s="3" t="s">
        <v>85</v>
      </c>
      <c r="G237" s="3"/>
      <c r="H237" s="3"/>
      <c r="I237" s="59">
        <v>1</v>
      </c>
    </row>
    <row r="238" spans="1:9" x14ac:dyDescent="0.35">
      <c r="A238" s="3"/>
      <c r="B238" s="3" t="s">
        <v>32</v>
      </c>
      <c r="C238" s="39">
        <v>5</v>
      </c>
      <c r="D238" s="38">
        <v>234</v>
      </c>
      <c r="E238" s="50">
        <v>44237</v>
      </c>
      <c r="F238" s="3" t="s">
        <v>85</v>
      </c>
      <c r="G238" s="3"/>
      <c r="H238" s="3"/>
      <c r="I238" s="59">
        <v>1</v>
      </c>
    </row>
    <row r="239" spans="1:9" x14ac:dyDescent="0.35">
      <c r="A239" s="3"/>
      <c r="B239" s="3" t="s">
        <v>32</v>
      </c>
      <c r="C239" s="39">
        <v>5</v>
      </c>
      <c r="D239" s="38">
        <v>235</v>
      </c>
      <c r="E239" s="50">
        <v>44237</v>
      </c>
      <c r="F239" s="3" t="s">
        <v>85</v>
      </c>
      <c r="G239" s="3"/>
      <c r="H239" s="3"/>
      <c r="I239" s="59">
        <v>1</v>
      </c>
    </row>
    <row r="240" spans="1:9" x14ac:dyDescent="0.35">
      <c r="A240" s="3"/>
      <c r="B240" s="3" t="s">
        <v>32</v>
      </c>
      <c r="C240" s="39">
        <v>5</v>
      </c>
      <c r="D240" s="38">
        <v>236</v>
      </c>
      <c r="E240" s="50">
        <v>44237</v>
      </c>
      <c r="F240" s="3" t="s">
        <v>85</v>
      </c>
      <c r="G240" s="3"/>
      <c r="H240" s="3"/>
      <c r="I240" s="59">
        <v>1</v>
      </c>
    </row>
    <row r="241" spans="1:9" x14ac:dyDescent="0.35">
      <c r="A241" s="3"/>
      <c r="B241" s="3" t="s">
        <v>32</v>
      </c>
      <c r="C241" s="39">
        <v>5</v>
      </c>
      <c r="D241" s="38">
        <v>237</v>
      </c>
      <c r="E241" s="50">
        <v>44237</v>
      </c>
      <c r="F241" s="3" t="s">
        <v>85</v>
      </c>
      <c r="G241" s="3"/>
      <c r="H241" s="3"/>
      <c r="I241" s="59">
        <v>1</v>
      </c>
    </row>
    <row r="242" spans="1:9" x14ac:dyDescent="0.35">
      <c r="A242" s="3"/>
      <c r="B242" s="3" t="s">
        <v>32</v>
      </c>
      <c r="C242" s="39">
        <v>5</v>
      </c>
      <c r="D242" s="38">
        <v>238</v>
      </c>
      <c r="E242" s="50">
        <v>44237</v>
      </c>
      <c r="F242" s="3" t="s">
        <v>85</v>
      </c>
      <c r="G242" s="3"/>
      <c r="H242" s="3"/>
      <c r="I242" s="59">
        <v>1</v>
      </c>
    </row>
    <row r="243" spans="1:9" x14ac:dyDescent="0.35">
      <c r="A243" s="3"/>
      <c r="B243" s="3" t="s">
        <v>32</v>
      </c>
      <c r="C243" s="39">
        <v>5</v>
      </c>
      <c r="D243" s="38">
        <v>239</v>
      </c>
      <c r="E243" s="50">
        <v>44237</v>
      </c>
      <c r="F243" s="3" t="s">
        <v>85</v>
      </c>
      <c r="G243" s="3"/>
      <c r="H243" s="3"/>
      <c r="I243" s="59">
        <v>1</v>
      </c>
    </row>
    <row r="244" spans="1:9" x14ac:dyDescent="0.35">
      <c r="A244" s="3"/>
      <c r="B244" s="3" t="s">
        <v>32</v>
      </c>
      <c r="C244" s="39">
        <v>5</v>
      </c>
      <c r="D244" s="38">
        <v>240</v>
      </c>
      <c r="E244" s="50">
        <v>44237</v>
      </c>
      <c r="F244" s="3" t="s">
        <v>85</v>
      </c>
      <c r="G244" s="3"/>
      <c r="H244" s="3"/>
      <c r="I244" s="59">
        <v>1</v>
      </c>
    </row>
    <row r="245" spans="1:9" x14ac:dyDescent="0.35">
      <c r="A245" s="3"/>
      <c r="B245" s="3" t="s">
        <v>32</v>
      </c>
      <c r="C245" s="39">
        <v>5</v>
      </c>
      <c r="D245" s="38">
        <v>241</v>
      </c>
      <c r="E245" s="50">
        <v>44237</v>
      </c>
      <c r="F245" s="3" t="s">
        <v>85</v>
      </c>
      <c r="G245" s="3"/>
      <c r="H245" s="3"/>
      <c r="I245" s="59">
        <v>1</v>
      </c>
    </row>
    <row r="246" spans="1:9" x14ac:dyDescent="0.35">
      <c r="A246" s="3"/>
      <c r="B246" s="3" t="s">
        <v>32</v>
      </c>
      <c r="C246" s="39">
        <v>5</v>
      </c>
      <c r="D246" s="38">
        <v>242</v>
      </c>
      <c r="E246" s="50">
        <v>44237</v>
      </c>
      <c r="F246" s="3" t="s">
        <v>85</v>
      </c>
      <c r="G246" s="3"/>
      <c r="H246" s="3"/>
      <c r="I246" s="59">
        <v>1</v>
      </c>
    </row>
    <row r="247" spans="1:9" x14ac:dyDescent="0.35">
      <c r="A247" s="3"/>
      <c r="B247" s="3" t="s">
        <v>32</v>
      </c>
      <c r="C247" s="39">
        <v>5</v>
      </c>
      <c r="D247" s="38">
        <v>243</v>
      </c>
      <c r="E247" s="50">
        <v>44237</v>
      </c>
      <c r="F247" s="3" t="s">
        <v>85</v>
      </c>
      <c r="G247" s="3"/>
      <c r="H247" s="3"/>
      <c r="I247" s="59">
        <v>1</v>
      </c>
    </row>
    <row r="248" spans="1:9" x14ac:dyDescent="0.35">
      <c r="A248" s="3"/>
      <c r="B248" s="3" t="s">
        <v>32</v>
      </c>
      <c r="C248" s="39">
        <v>5</v>
      </c>
      <c r="D248" s="38">
        <v>244</v>
      </c>
      <c r="E248" s="50">
        <v>44237</v>
      </c>
      <c r="F248" s="3" t="s">
        <v>97</v>
      </c>
      <c r="G248" s="3"/>
      <c r="H248" s="3"/>
      <c r="I248" s="59">
        <v>1</v>
      </c>
    </row>
    <row r="249" spans="1:9" x14ac:dyDescent="0.35">
      <c r="A249" s="3"/>
      <c r="B249" s="3" t="s">
        <v>32</v>
      </c>
      <c r="C249" s="39">
        <v>5</v>
      </c>
      <c r="D249" s="38">
        <v>245</v>
      </c>
      <c r="E249" s="50">
        <v>44237</v>
      </c>
      <c r="F249" s="3" t="s">
        <v>85</v>
      </c>
      <c r="G249" s="3"/>
      <c r="H249" s="3"/>
      <c r="I249" s="59">
        <v>1</v>
      </c>
    </row>
    <row r="250" spans="1:9" x14ac:dyDescent="0.35">
      <c r="A250" s="3"/>
      <c r="B250" s="3" t="s">
        <v>32</v>
      </c>
      <c r="C250" s="39">
        <v>5</v>
      </c>
      <c r="D250" s="38">
        <v>246</v>
      </c>
      <c r="E250" s="50">
        <v>44237</v>
      </c>
      <c r="F250" s="3" t="s">
        <v>85</v>
      </c>
      <c r="G250" s="3"/>
      <c r="H250" s="3"/>
      <c r="I250" s="59">
        <v>1</v>
      </c>
    </row>
    <row r="251" spans="1:9" x14ac:dyDescent="0.35">
      <c r="A251" s="3"/>
      <c r="B251" s="3" t="s">
        <v>32</v>
      </c>
      <c r="C251" s="39">
        <v>5</v>
      </c>
      <c r="D251" s="38">
        <v>247</v>
      </c>
      <c r="E251" s="50">
        <v>44237</v>
      </c>
      <c r="F251" s="3" t="s">
        <v>85</v>
      </c>
      <c r="G251" s="3"/>
      <c r="H251" s="3"/>
      <c r="I251" s="59">
        <v>1</v>
      </c>
    </row>
    <row r="252" spans="1:9" x14ac:dyDescent="0.35">
      <c r="A252" s="3"/>
      <c r="B252" s="3" t="s">
        <v>32</v>
      </c>
      <c r="C252" s="39">
        <v>5</v>
      </c>
      <c r="D252" s="38">
        <v>248</v>
      </c>
      <c r="E252" s="50">
        <v>44237</v>
      </c>
      <c r="F252" s="3" t="s">
        <v>85</v>
      </c>
      <c r="G252" s="3"/>
      <c r="H252" s="3"/>
      <c r="I252" s="59">
        <v>1</v>
      </c>
    </row>
    <row r="253" spans="1:9" x14ac:dyDescent="0.35">
      <c r="A253" s="3"/>
      <c r="B253" s="3" t="s">
        <v>32</v>
      </c>
      <c r="C253" s="39">
        <v>5</v>
      </c>
      <c r="D253" s="38">
        <v>249</v>
      </c>
      <c r="E253" s="50">
        <v>44237</v>
      </c>
      <c r="F253" s="3" t="s">
        <v>85</v>
      </c>
      <c r="G253" s="3"/>
      <c r="H253" s="3"/>
      <c r="I253" s="59">
        <v>1</v>
      </c>
    </row>
    <row r="254" spans="1:9" x14ac:dyDescent="0.35">
      <c r="A254" s="3"/>
      <c r="B254" s="3" t="s">
        <v>32</v>
      </c>
      <c r="C254" s="39">
        <v>5</v>
      </c>
      <c r="D254" s="38">
        <v>250</v>
      </c>
      <c r="E254" s="50">
        <v>44237</v>
      </c>
      <c r="F254" s="3" t="s">
        <v>85</v>
      </c>
      <c r="G254" s="3"/>
      <c r="H254" s="3"/>
      <c r="I254" s="59">
        <v>1</v>
      </c>
    </row>
    <row r="255" spans="1:9" x14ac:dyDescent="0.35">
      <c r="A255" s="3"/>
      <c r="B255" s="3" t="s">
        <v>32</v>
      </c>
      <c r="C255" s="39">
        <v>5</v>
      </c>
      <c r="D255" s="38">
        <v>251</v>
      </c>
      <c r="E255" s="50">
        <v>44237</v>
      </c>
      <c r="F255" s="3" t="s">
        <v>85</v>
      </c>
      <c r="G255" s="3"/>
      <c r="H255" s="3" t="s">
        <v>99</v>
      </c>
      <c r="I255" s="59">
        <v>1</v>
      </c>
    </row>
    <row r="256" spans="1:9" x14ac:dyDescent="0.35">
      <c r="A256" s="3"/>
      <c r="B256" s="3" t="s">
        <v>32</v>
      </c>
      <c r="C256" s="39">
        <v>5</v>
      </c>
      <c r="D256" s="38">
        <v>252</v>
      </c>
      <c r="E256" s="50">
        <v>44237</v>
      </c>
      <c r="F256" s="3" t="s">
        <v>85</v>
      </c>
      <c r="G256" s="3"/>
      <c r="H256" s="3"/>
      <c r="I256" s="59">
        <v>1</v>
      </c>
    </row>
    <row r="257" spans="1:9" x14ac:dyDescent="0.35">
      <c r="A257" s="3"/>
      <c r="B257" s="3" t="s">
        <v>32</v>
      </c>
      <c r="C257" s="39">
        <v>5</v>
      </c>
      <c r="D257" s="38">
        <v>253</v>
      </c>
      <c r="E257" s="50">
        <v>44237</v>
      </c>
      <c r="F257" s="3" t="s">
        <v>85</v>
      </c>
      <c r="G257" s="3"/>
      <c r="H257" s="3"/>
      <c r="I257" s="59">
        <v>1</v>
      </c>
    </row>
    <row r="258" spans="1:9" x14ac:dyDescent="0.35">
      <c r="A258" s="3"/>
      <c r="B258" s="3" t="s">
        <v>32</v>
      </c>
      <c r="C258" s="39">
        <v>5</v>
      </c>
      <c r="D258" s="38">
        <v>254</v>
      </c>
      <c r="E258" s="50">
        <v>44237</v>
      </c>
      <c r="F258" s="3" t="s">
        <v>85</v>
      </c>
      <c r="G258" s="3"/>
      <c r="H258" s="3"/>
      <c r="I258" s="59">
        <v>1</v>
      </c>
    </row>
    <row r="259" spans="1:9" x14ac:dyDescent="0.35">
      <c r="A259" s="3"/>
      <c r="B259" s="3" t="s">
        <v>32</v>
      </c>
      <c r="C259" s="39">
        <v>5</v>
      </c>
      <c r="D259" s="38">
        <v>255</v>
      </c>
      <c r="E259" s="50">
        <v>44237</v>
      </c>
      <c r="F259" s="3" t="s">
        <v>85</v>
      </c>
      <c r="G259" s="3"/>
      <c r="H259" s="3"/>
      <c r="I259" s="59">
        <v>1</v>
      </c>
    </row>
    <row r="260" spans="1:9" x14ac:dyDescent="0.35">
      <c r="A260" s="3"/>
      <c r="B260" s="3" t="s">
        <v>32</v>
      </c>
      <c r="C260" s="39">
        <v>5</v>
      </c>
      <c r="D260" s="38">
        <v>256</v>
      </c>
      <c r="E260" s="50">
        <v>44237</v>
      </c>
      <c r="F260" s="3" t="s">
        <v>85</v>
      </c>
      <c r="G260" s="3"/>
      <c r="H260" s="3"/>
      <c r="I260" s="59">
        <v>1</v>
      </c>
    </row>
    <row r="261" spans="1:9" x14ac:dyDescent="0.35">
      <c r="A261" s="3"/>
      <c r="B261" s="3" t="s">
        <v>32</v>
      </c>
      <c r="C261" s="39">
        <v>5</v>
      </c>
      <c r="D261" s="38">
        <v>257</v>
      </c>
      <c r="E261" s="50">
        <v>44237</v>
      </c>
      <c r="F261" s="3" t="s">
        <v>85</v>
      </c>
      <c r="G261" s="3"/>
      <c r="H261" s="3"/>
      <c r="I261" s="59">
        <v>1</v>
      </c>
    </row>
    <row r="262" spans="1:9" x14ac:dyDescent="0.35">
      <c r="A262" s="3"/>
      <c r="B262" s="3" t="s">
        <v>32</v>
      </c>
      <c r="C262" s="39">
        <v>5</v>
      </c>
      <c r="D262" s="38">
        <v>258</v>
      </c>
      <c r="E262" s="50">
        <v>44237</v>
      </c>
      <c r="F262" s="3" t="s">
        <v>85</v>
      </c>
      <c r="G262" s="3"/>
      <c r="H262" s="3"/>
      <c r="I262" s="59">
        <v>1</v>
      </c>
    </row>
    <row r="263" spans="1:9" x14ac:dyDescent="0.35">
      <c r="A263" s="3"/>
      <c r="B263" s="3" t="s">
        <v>32</v>
      </c>
      <c r="C263" s="39">
        <v>5</v>
      </c>
      <c r="D263" s="38">
        <v>259</v>
      </c>
      <c r="E263" s="50">
        <v>44237</v>
      </c>
      <c r="F263" s="3" t="s">
        <v>85</v>
      </c>
      <c r="G263" s="3"/>
      <c r="H263" s="3"/>
      <c r="I263" s="59">
        <v>1</v>
      </c>
    </row>
    <row r="264" spans="1:9" x14ac:dyDescent="0.35">
      <c r="A264" s="3"/>
      <c r="B264" s="3" t="s">
        <v>32</v>
      </c>
      <c r="C264" s="39">
        <v>5</v>
      </c>
      <c r="D264" s="38">
        <v>260</v>
      </c>
      <c r="E264" s="50">
        <v>44237</v>
      </c>
      <c r="F264" s="3" t="s">
        <v>85</v>
      </c>
      <c r="G264" s="3"/>
      <c r="H264" s="3"/>
      <c r="I264" s="59">
        <v>1</v>
      </c>
    </row>
    <row r="265" spans="1:9" x14ac:dyDescent="0.35">
      <c r="A265" s="3"/>
      <c r="B265" s="3" t="s">
        <v>32</v>
      </c>
      <c r="C265" s="39">
        <v>5</v>
      </c>
      <c r="D265" s="38">
        <v>261</v>
      </c>
      <c r="E265" s="50">
        <v>44237</v>
      </c>
      <c r="F265" s="3" t="s">
        <v>85</v>
      </c>
      <c r="G265" s="3"/>
      <c r="H265" s="3"/>
      <c r="I265" s="59">
        <v>1</v>
      </c>
    </row>
    <row r="266" spans="1:9" x14ac:dyDescent="0.35">
      <c r="A266" s="3"/>
      <c r="B266" s="3" t="s">
        <v>32</v>
      </c>
      <c r="C266" s="39">
        <v>5</v>
      </c>
      <c r="D266" s="38">
        <v>262</v>
      </c>
      <c r="E266" s="50">
        <v>44237</v>
      </c>
      <c r="F266" s="3" t="s">
        <v>85</v>
      </c>
      <c r="G266" s="3"/>
      <c r="H266" s="3"/>
      <c r="I266" s="59">
        <v>1</v>
      </c>
    </row>
    <row r="267" spans="1:9" x14ac:dyDescent="0.35">
      <c r="A267" s="3"/>
      <c r="B267" s="3" t="s">
        <v>32</v>
      </c>
      <c r="C267" s="39">
        <v>5</v>
      </c>
      <c r="D267" s="38">
        <v>263</v>
      </c>
      <c r="E267" s="50">
        <v>44237</v>
      </c>
      <c r="F267" s="3" t="s">
        <v>85</v>
      </c>
      <c r="G267" s="3"/>
      <c r="H267" s="3"/>
      <c r="I267" s="59">
        <v>1</v>
      </c>
    </row>
    <row r="268" spans="1:9" x14ac:dyDescent="0.35">
      <c r="A268" s="3"/>
      <c r="B268" s="3" t="s">
        <v>32</v>
      </c>
      <c r="C268" s="39">
        <v>5</v>
      </c>
      <c r="D268" s="38">
        <v>264</v>
      </c>
      <c r="E268" s="50">
        <v>44237</v>
      </c>
      <c r="F268" s="3" t="s">
        <v>85</v>
      </c>
      <c r="G268" s="3"/>
      <c r="H268" s="3"/>
      <c r="I268" s="59">
        <v>1</v>
      </c>
    </row>
    <row r="269" spans="1:9" x14ac:dyDescent="0.35">
      <c r="A269" s="3"/>
      <c r="B269" s="3" t="s">
        <v>32</v>
      </c>
      <c r="C269" s="39">
        <v>5</v>
      </c>
      <c r="D269" s="38">
        <v>265</v>
      </c>
      <c r="E269" s="50">
        <v>44237</v>
      </c>
      <c r="F269" s="3" t="s">
        <v>85</v>
      </c>
      <c r="G269" s="3"/>
      <c r="H269" s="3"/>
      <c r="I269" s="59">
        <v>1</v>
      </c>
    </row>
    <row r="270" spans="1:9" x14ac:dyDescent="0.35">
      <c r="A270" s="3"/>
      <c r="B270" s="3" t="s">
        <v>32</v>
      </c>
      <c r="C270" s="39">
        <v>5</v>
      </c>
      <c r="D270" s="38">
        <v>266</v>
      </c>
      <c r="E270" s="50">
        <v>44237</v>
      </c>
      <c r="F270" s="3" t="s">
        <v>85</v>
      </c>
      <c r="G270" s="3"/>
      <c r="H270" s="3"/>
      <c r="I270" s="59">
        <v>1</v>
      </c>
    </row>
    <row r="271" spans="1:9" x14ac:dyDescent="0.35">
      <c r="A271" s="3"/>
      <c r="B271" s="3" t="s">
        <v>32</v>
      </c>
      <c r="C271" s="39">
        <v>5</v>
      </c>
      <c r="D271" s="38">
        <v>267</v>
      </c>
      <c r="E271" s="50">
        <v>44237</v>
      </c>
      <c r="F271" s="3" t="s">
        <v>85</v>
      </c>
      <c r="G271" s="3"/>
      <c r="H271" s="3"/>
      <c r="I271" s="59">
        <v>1</v>
      </c>
    </row>
    <row r="272" spans="1:9" x14ac:dyDescent="0.35">
      <c r="A272" s="3"/>
      <c r="B272" s="3" t="s">
        <v>32</v>
      </c>
      <c r="C272" s="39">
        <v>5</v>
      </c>
      <c r="D272" s="38">
        <v>268</v>
      </c>
      <c r="E272" s="50">
        <v>44237</v>
      </c>
      <c r="F272" s="3" t="s">
        <v>85</v>
      </c>
      <c r="G272" s="3"/>
      <c r="H272" s="3"/>
      <c r="I272" s="59">
        <v>1</v>
      </c>
    </row>
    <row r="273" spans="1:9" x14ac:dyDescent="0.35">
      <c r="A273" s="3"/>
      <c r="B273" s="3" t="s">
        <v>32</v>
      </c>
      <c r="C273" s="39">
        <v>5</v>
      </c>
      <c r="D273" s="38">
        <v>269</v>
      </c>
      <c r="E273" s="50">
        <v>44237</v>
      </c>
      <c r="F273" s="3" t="s">
        <v>85</v>
      </c>
      <c r="G273" s="3"/>
      <c r="H273" s="3"/>
      <c r="I273" s="59">
        <v>1</v>
      </c>
    </row>
    <row r="274" spans="1:9" x14ac:dyDescent="0.35">
      <c r="A274" s="3"/>
      <c r="B274" s="3" t="s">
        <v>32</v>
      </c>
      <c r="C274" s="39">
        <v>5</v>
      </c>
      <c r="D274" s="38">
        <v>270</v>
      </c>
      <c r="E274" s="50">
        <v>44237</v>
      </c>
      <c r="F274" s="3" t="s">
        <v>85</v>
      </c>
      <c r="G274" s="3"/>
      <c r="H274" s="3"/>
      <c r="I274" s="59">
        <v>1</v>
      </c>
    </row>
    <row r="275" spans="1:9" x14ac:dyDescent="0.35">
      <c r="A275" s="3"/>
      <c r="B275" s="3" t="s">
        <v>32</v>
      </c>
      <c r="C275" s="39">
        <v>5</v>
      </c>
      <c r="D275" s="38">
        <v>271</v>
      </c>
      <c r="E275" s="50">
        <v>44237</v>
      </c>
      <c r="F275" s="3" t="s">
        <v>85</v>
      </c>
      <c r="G275" s="3"/>
      <c r="H275" s="3"/>
      <c r="I275" s="59">
        <v>1</v>
      </c>
    </row>
    <row r="276" spans="1:9" x14ac:dyDescent="0.35">
      <c r="A276" s="3"/>
      <c r="B276" s="3" t="s">
        <v>32</v>
      </c>
      <c r="C276" s="39">
        <v>5</v>
      </c>
      <c r="D276" s="38">
        <v>272</v>
      </c>
      <c r="E276" s="50">
        <v>44237</v>
      </c>
      <c r="F276" s="3" t="s">
        <v>85</v>
      </c>
      <c r="G276" s="3"/>
      <c r="H276" s="3"/>
      <c r="I276" s="59">
        <v>1</v>
      </c>
    </row>
    <row r="277" spans="1:9" x14ac:dyDescent="0.35">
      <c r="A277" s="3"/>
      <c r="B277" s="3" t="s">
        <v>32</v>
      </c>
      <c r="C277" s="39">
        <v>5</v>
      </c>
      <c r="D277" s="38">
        <v>273</v>
      </c>
      <c r="E277" s="50">
        <v>44237</v>
      </c>
      <c r="F277" s="3" t="s">
        <v>85</v>
      </c>
      <c r="G277" s="3"/>
      <c r="H277" s="3"/>
      <c r="I277" s="59">
        <v>1</v>
      </c>
    </row>
    <row r="278" spans="1:9" x14ac:dyDescent="0.35">
      <c r="A278" s="3"/>
      <c r="B278" s="3" t="s">
        <v>32</v>
      </c>
      <c r="C278" s="39">
        <v>5</v>
      </c>
      <c r="D278" s="38">
        <v>274</v>
      </c>
      <c r="E278" s="50">
        <v>44237</v>
      </c>
      <c r="F278" s="3" t="s">
        <v>97</v>
      </c>
      <c r="G278" s="3"/>
      <c r="H278" s="3"/>
      <c r="I278" s="59">
        <v>1</v>
      </c>
    </row>
    <row r="279" spans="1:9" x14ac:dyDescent="0.35">
      <c r="A279" s="3"/>
      <c r="B279" s="3" t="s">
        <v>32</v>
      </c>
      <c r="C279" s="39">
        <v>5</v>
      </c>
      <c r="D279" s="38">
        <v>275</v>
      </c>
      <c r="E279" s="50">
        <v>44237</v>
      </c>
      <c r="F279" s="3" t="s">
        <v>97</v>
      </c>
      <c r="G279" s="3"/>
      <c r="H279" s="3"/>
      <c r="I279" s="59">
        <v>1</v>
      </c>
    </row>
    <row r="280" spans="1:9" x14ac:dyDescent="0.35">
      <c r="A280" s="3"/>
      <c r="B280" s="3" t="s">
        <v>32</v>
      </c>
      <c r="C280" s="39">
        <v>5</v>
      </c>
      <c r="D280" s="38">
        <v>276</v>
      </c>
      <c r="E280" s="50">
        <v>44237</v>
      </c>
      <c r="F280" s="3" t="s">
        <v>97</v>
      </c>
      <c r="G280" s="3"/>
      <c r="H280" s="3"/>
      <c r="I280" s="59">
        <v>1</v>
      </c>
    </row>
    <row r="281" spans="1:9" x14ac:dyDescent="0.35">
      <c r="A281" s="3"/>
      <c r="B281" s="3" t="s">
        <v>32</v>
      </c>
      <c r="C281" s="39">
        <v>5</v>
      </c>
      <c r="D281" s="38">
        <v>277</v>
      </c>
      <c r="E281" s="50">
        <v>44237</v>
      </c>
      <c r="F281" s="3" t="s">
        <v>97</v>
      </c>
      <c r="G281" s="3"/>
      <c r="H281" s="3"/>
      <c r="I281" s="59">
        <v>1</v>
      </c>
    </row>
    <row r="282" spans="1:9" x14ac:dyDescent="0.3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5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5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5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5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5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5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5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5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5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5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5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5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5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5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5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5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5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5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5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5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5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5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5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5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5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5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5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5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5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5">
      <c r="A332" s="3"/>
      <c r="B332" s="3"/>
      <c r="C332" s="3"/>
      <c r="D332" s="3"/>
      <c r="E332" s="3"/>
      <c r="F332" s="3"/>
      <c r="G332" s="3"/>
      <c r="H332" s="3"/>
      <c r="I332" s="3"/>
    </row>
  </sheetData>
  <autoFilter ref="B4:I28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C23" sqref="C23"/>
    </sheetView>
  </sheetViews>
  <sheetFormatPr defaultRowHeight="14.5" x14ac:dyDescent="0.35"/>
  <cols>
    <col min="2" max="2" width="26.26953125" customWidth="1"/>
    <col min="3" max="3" width="10.08984375" customWidth="1"/>
    <col min="4" max="5" width="10.81640625" customWidth="1"/>
    <col min="8" max="8" width="11.26953125" customWidth="1"/>
  </cols>
  <sheetData>
    <row r="1" spans="2:13" x14ac:dyDescent="0.35">
      <c r="C1" s="45" t="s">
        <v>43</v>
      </c>
      <c r="D1" s="45" t="s">
        <v>44</v>
      </c>
      <c r="E1" s="45" t="s">
        <v>45</v>
      </c>
    </row>
    <row r="2" spans="2:13" x14ac:dyDescent="0.35">
      <c r="B2" t="s">
        <v>42</v>
      </c>
      <c r="C2">
        <f>E2-D2</f>
        <v>62</v>
      </c>
      <c r="D2" s="44">
        <v>44134</v>
      </c>
      <c r="E2" s="44">
        <v>44196</v>
      </c>
      <c r="H2" t="s">
        <v>61</v>
      </c>
      <c r="I2" s="46"/>
    </row>
    <row r="3" spans="2:13" x14ac:dyDescent="0.35">
      <c r="B3" t="s">
        <v>60</v>
      </c>
      <c r="C3">
        <v>120</v>
      </c>
      <c r="D3" s="44">
        <f>E2</f>
        <v>44196</v>
      </c>
      <c r="E3" s="44">
        <f>D3+C3</f>
        <v>44316</v>
      </c>
      <c r="H3" t="s">
        <v>77</v>
      </c>
    </row>
    <row r="4" spans="2:13" x14ac:dyDescent="0.35">
      <c r="B4" t="s">
        <v>41</v>
      </c>
      <c r="C4">
        <v>90</v>
      </c>
      <c r="D4" s="44">
        <f>E3</f>
        <v>44316</v>
      </c>
      <c r="E4" s="44">
        <f>D4+C4</f>
        <v>44406</v>
      </c>
      <c r="H4" s="44">
        <v>44255</v>
      </c>
      <c r="I4" s="49">
        <v>5</v>
      </c>
      <c r="J4" t="s">
        <v>63</v>
      </c>
      <c r="K4" t="s">
        <v>78</v>
      </c>
    </row>
    <row r="5" spans="2:13" x14ac:dyDescent="0.35">
      <c r="B5" t="s">
        <v>46</v>
      </c>
      <c r="C5">
        <v>186</v>
      </c>
      <c r="D5" s="44">
        <f>E4</f>
        <v>44406</v>
      </c>
      <c r="E5" s="44">
        <f>D5+C5</f>
        <v>44592</v>
      </c>
      <c r="H5" s="44">
        <v>44347</v>
      </c>
      <c r="I5" s="49">
        <v>5</v>
      </c>
      <c r="J5" t="s">
        <v>63</v>
      </c>
      <c r="K5" t="s">
        <v>78</v>
      </c>
    </row>
    <row r="6" spans="2:13" x14ac:dyDescent="0.35">
      <c r="H6" s="44">
        <v>44454</v>
      </c>
      <c r="I6" s="47" t="s">
        <v>64</v>
      </c>
      <c r="J6" t="s">
        <v>65</v>
      </c>
      <c r="K6" t="s">
        <v>68</v>
      </c>
    </row>
    <row r="8" spans="2:13" x14ac:dyDescent="0.35">
      <c r="B8" s="46" t="s">
        <v>55</v>
      </c>
      <c r="H8" t="s">
        <v>70</v>
      </c>
    </row>
    <row r="9" spans="2:13" x14ac:dyDescent="0.35">
      <c r="B9" s="46" t="s">
        <v>56</v>
      </c>
      <c r="H9" s="44">
        <v>44255</v>
      </c>
      <c r="I9" s="47" t="s">
        <v>62</v>
      </c>
      <c r="J9" t="s">
        <v>63</v>
      </c>
      <c r="K9" t="s">
        <v>68</v>
      </c>
    </row>
    <row r="10" spans="2:13" x14ac:dyDescent="0.35">
      <c r="B10" s="46" t="s">
        <v>57</v>
      </c>
      <c r="H10" s="44">
        <v>44347</v>
      </c>
      <c r="I10" s="47" t="s">
        <v>64</v>
      </c>
      <c r="J10" t="s">
        <v>65</v>
      </c>
      <c r="K10" t="s">
        <v>68</v>
      </c>
    </row>
    <row r="11" spans="2:13" x14ac:dyDescent="0.35">
      <c r="B11" s="46" t="s">
        <v>58</v>
      </c>
      <c r="H11" s="44">
        <v>44500</v>
      </c>
      <c r="I11" s="48" t="s">
        <v>66</v>
      </c>
      <c r="J11" t="s">
        <v>65</v>
      </c>
      <c r="K11" t="s">
        <v>68</v>
      </c>
    </row>
    <row r="12" spans="2:13" x14ac:dyDescent="0.35">
      <c r="B12" s="46" t="s">
        <v>59</v>
      </c>
      <c r="I12" s="46"/>
    </row>
    <row r="13" spans="2:13" x14ac:dyDescent="0.35">
      <c r="H13" t="s">
        <v>71</v>
      </c>
    </row>
    <row r="14" spans="2:13" x14ac:dyDescent="0.35">
      <c r="H14" s="44">
        <v>44255</v>
      </c>
      <c r="I14" s="47" t="s">
        <v>62</v>
      </c>
      <c r="J14" t="s">
        <v>63</v>
      </c>
      <c r="K14" t="s">
        <v>68</v>
      </c>
      <c r="M14" t="s">
        <v>76</v>
      </c>
    </row>
    <row r="15" spans="2:13" x14ac:dyDescent="0.35">
      <c r="H15" s="44">
        <v>44454</v>
      </c>
      <c r="I15" s="47" t="s">
        <v>67</v>
      </c>
      <c r="J15" t="s">
        <v>65</v>
      </c>
      <c r="K15" t="s">
        <v>69</v>
      </c>
    </row>
    <row r="16" spans="2:13" x14ac:dyDescent="0.35">
      <c r="H16" s="44"/>
      <c r="I16" s="48"/>
    </row>
    <row r="17" spans="2:13" x14ac:dyDescent="0.35">
      <c r="H17" t="s">
        <v>72</v>
      </c>
    </row>
    <row r="18" spans="2:13" x14ac:dyDescent="0.35">
      <c r="B18" t="s">
        <v>47</v>
      </c>
      <c r="C18" t="s">
        <v>48</v>
      </c>
      <c r="H18" s="44">
        <v>44255</v>
      </c>
      <c r="I18" s="47" t="s">
        <v>73</v>
      </c>
      <c r="J18" t="s">
        <v>74</v>
      </c>
      <c r="K18" t="s">
        <v>69</v>
      </c>
      <c r="M18" t="s">
        <v>75</v>
      </c>
    </row>
    <row r="19" spans="2:13" x14ac:dyDescent="0.35">
      <c r="B19" t="s">
        <v>47</v>
      </c>
      <c r="C19" t="s">
        <v>49</v>
      </c>
    </row>
    <row r="21" spans="2:13" x14ac:dyDescent="0.35">
      <c r="B21" t="s">
        <v>50</v>
      </c>
      <c r="C21" t="s">
        <v>51</v>
      </c>
    </row>
    <row r="23" spans="2:13" x14ac:dyDescent="0.35">
      <c r="B23" t="s">
        <v>53</v>
      </c>
      <c r="E23" t="s">
        <v>54</v>
      </c>
    </row>
    <row r="24" spans="2:13" x14ac:dyDescent="0.35">
      <c r="B24" t="s">
        <v>52</v>
      </c>
    </row>
    <row r="25" spans="2:13" x14ac:dyDescent="0.35">
      <c r="B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Рынок</vt:lpstr>
      <vt:lpstr>Лист1</vt:lpstr>
      <vt:lpstr>Лист2</vt:lpstr>
      <vt:lpstr>список</vt:lpstr>
      <vt:lpstr>ДК_светлана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GPN-GEO</dc:creator>
  <cp:lastModifiedBy>GPN-GEO</cp:lastModifiedBy>
  <dcterms:created xsi:type="dcterms:W3CDTF">2020-12-12T16:36:42Z</dcterms:created>
  <dcterms:modified xsi:type="dcterms:W3CDTF">2021-01-21T10:50:30Z</dcterms:modified>
</cp:coreProperties>
</file>