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n\Documents\GitHub\BachelorProef\Data\"/>
    </mc:Choice>
  </mc:AlternateContent>
  <xr:revisionPtr revIDLastSave="0" documentId="13_ncr:1_{43A12527-2F24-4318-990D-2B428EB96410}" xr6:coauthVersionLast="47" xr6:coauthVersionMax="47" xr10:uidLastSave="{00000000-0000-0000-0000-000000000000}"/>
  <bookViews>
    <workbookView xWindow="-120" yWindow="-120" windowWidth="29040" windowHeight="15840" activeTab="2" xr2:uid="{869F203C-19C9-4D49-BF08-23B15BEB3AD6}"/>
  </bookViews>
  <sheets>
    <sheet name="Blad1" sheetId="1" r:id="rId1"/>
    <sheet name="Sample #10 (1mW)" sheetId="2" r:id="rId2"/>
    <sheet name="Sample #10 (0,9 mW)" sheetId="3" r:id="rId3"/>
    <sheet name="Sample #10 (0,8mW)" sheetId="4" r:id="rId4"/>
    <sheet name="Sample #10 (0,7mW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5" l="1"/>
  <c r="I6" i="5" s="1"/>
  <c r="G14" i="5"/>
  <c r="J4" i="4"/>
  <c r="I4" i="4"/>
  <c r="H14" i="4"/>
  <c r="I6" i="4" s="1"/>
  <c r="G14" i="4"/>
  <c r="J6" i="3"/>
  <c r="I4" i="3"/>
  <c r="J4" i="3"/>
  <c r="J4" i="2"/>
  <c r="I6" i="3"/>
  <c r="H24" i="3"/>
  <c r="G24" i="3"/>
  <c r="J6" i="2"/>
  <c r="I6" i="2"/>
  <c r="X5" i="1"/>
  <c r="M5" i="1"/>
  <c r="Q5" i="1"/>
  <c r="W5" i="1"/>
  <c r="U5" i="1"/>
  <c r="S5" i="1"/>
  <c r="O5" i="1"/>
  <c r="I4" i="2"/>
  <c r="H47" i="2"/>
  <c r="G47" i="2"/>
  <c r="I4" i="5" l="1"/>
  <c r="J4" i="5" s="1"/>
  <c r="J6" i="4"/>
  <c r="J6" i="5" l="1"/>
</calcChain>
</file>

<file path=xl/sharedStrings.xml><?xml version="1.0" encoding="utf-8"?>
<sst xmlns="http://schemas.openxmlformats.org/spreadsheetml/2006/main" count="62" uniqueCount="34">
  <si>
    <t>Wavelenght (nm)</t>
  </si>
  <si>
    <t xml:space="preserve">Lifetime </t>
  </si>
  <si>
    <t>Darktime</t>
  </si>
  <si>
    <t>50step height</t>
  </si>
  <si>
    <t>Sample #10</t>
  </si>
  <si>
    <t>1mW laser power</t>
  </si>
  <si>
    <t>Ratio</t>
  </si>
  <si>
    <t>1 mW</t>
  </si>
  <si>
    <t>peak on 623 nm</t>
  </si>
  <si>
    <t>Bright</t>
  </si>
  <si>
    <t>dark</t>
  </si>
  <si>
    <t xml:space="preserve">Bright </t>
  </si>
  <si>
    <t>ratio</t>
  </si>
  <si>
    <t>ratio Bright/total</t>
  </si>
  <si>
    <t>total time (seconds)</t>
  </si>
  <si>
    <t>0,68 - 52,32</t>
  </si>
  <si>
    <t>Jump frequency range (seconds)</t>
  </si>
  <si>
    <t xml:space="preserve">50step height 2 </t>
  </si>
  <si>
    <t>50step height 3</t>
  </si>
  <si>
    <t>50step height 4</t>
  </si>
  <si>
    <t>50step height 5</t>
  </si>
  <si>
    <t>400step height</t>
  </si>
  <si>
    <t xml:space="preserve">1step height </t>
  </si>
  <si>
    <t>50step height 1</t>
  </si>
  <si>
    <t>avg. Ratio</t>
  </si>
  <si>
    <t>Lifetime ratio during timing</t>
  </si>
  <si>
    <t>Dark</t>
  </si>
  <si>
    <t>0,9 mW</t>
  </si>
  <si>
    <t>jumps (amount of appearances)</t>
  </si>
  <si>
    <t>Jump frequency (avg jumps per minute)</t>
  </si>
  <si>
    <t>0,8 mW</t>
  </si>
  <si>
    <t>0,7 mW</t>
  </si>
  <si>
    <t>laser power (mW)</t>
  </si>
  <si>
    <t>Jumps/min.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</si>
</sst>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0" xfId="0" applyAlignment="1">
      <alignment horizontal="left"/>
    </xf>
    <xf numFmtId="0" fontId="0" fillId="0" borderId="2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Jumps/min.</a:t>
            </a:r>
            <a:r>
              <a:rPr lang="en-BE"/>
              <a:t> vs Laser power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20696353633761"/>
          <c:y val="0.14089268755935425"/>
          <c:w val="0.85317219528349919"/>
          <c:h val="0.69073767488465654"/>
        </c:manualLayout>
      </c:layout>
      <c:lineChart>
        <c:grouping val="standard"/>
        <c:varyColors val="0"/>
        <c:ser>
          <c:idx val="0"/>
          <c:order val="0"/>
          <c:tx>
            <c:strRef>
              <c:f>Blad1!$K$11</c:f>
              <c:strCache>
                <c:ptCount val="1"/>
                <c:pt idx="0">
                  <c:v>Jumps/min.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Blad1!$J$12:$J$15</c:f>
              <c:numCache>
                <c:formatCode>General</c:formatCode>
                <c:ptCount val="4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</c:numCache>
            </c:numRef>
          </c:cat>
          <c:val>
            <c:numRef>
              <c:f>Blad1!$K$12:$K$15</c:f>
              <c:numCache>
                <c:formatCode>General</c:formatCode>
                <c:ptCount val="4"/>
                <c:pt idx="0">
                  <c:v>4.3470000000000004</c:v>
                </c:pt>
                <c:pt idx="1">
                  <c:v>2.3647999999999998</c:v>
                </c:pt>
                <c:pt idx="2">
                  <c:v>1.1565000000000001</c:v>
                </c:pt>
                <c:pt idx="3">
                  <c:v>0.5968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C-4BC5-8D33-A7E67C31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63000"/>
        <c:axId val="496866600"/>
      </c:lineChart>
      <c:catAx>
        <c:axId val="49686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Laser power (mW)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6866600"/>
        <c:crosses val="autoZero"/>
        <c:auto val="1"/>
        <c:lblAlgn val="ctr"/>
        <c:lblOffset val="100"/>
        <c:noMultiLvlLbl val="0"/>
      </c:catAx>
      <c:valAx>
        <c:axId val="4968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Jumps/min.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686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Unstable</a:t>
            </a:r>
            <a:r>
              <a:rPr lang="en-BE" baseline="0"/>
              <a:t> peak height (</a:t>
            </a:r>
            <a:r>
              <a:rPr lang="en-US"/>
              <a:t>1step</a:t>
            </a:r>
            <a:r>
              <a:rPr lang="en-BE"/>
              <a:t>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Blad1!$L$11</c:f>
              <c:strCache>
                <c:ptCount val="1"/>
                <c:pt idx="0">
                  <c:v>1step height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Blad1!$J$12:$J$15</c:f>
              <c:numCache>
                <c:formatCode>General</c:formatCode>
                <c:ptCount val="4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</c:numCache>
            </c:numRef>
          </c:cat>
          <c:val>
            <c:numRef>
              <c:f>Blad1!$L$12:$L$15</c:f>
              <c:numCache>
                <c:formatCode>General</c:formatCode>
                <c:ptCount val="4"/>
                <c:pt idx="0">
                  <c:v>972</c:v>
                </c:pt>
                <c:pt idx="1">
                  <c:v>1044</c:v>
                </c:pt>
                <c:pt idx="2">
                  <c:v>195</c:v>
                </c:pt>
                <c:pt idx="3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6-4A05-83BA-43BD143E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768280"/>
        <c:axId val="701766480"/>
      </c:lineChart>
      <c:catAx>
        <c:axId val="70176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Laser power (mW)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1766480"/>
        <c:crosses val="autoZero"/>
        <c:auto val="1"/>
        <c:lblAlgn val="ctr"/>
        <c:lblOffset val="100"/>
        <c:noMultiLvlLbl val="0"/>
      </c:catAx>
      <c:valAx>
        <c:axId val="7017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Photon</a:t>
                </a:r>
                <a:r>
                  <a:rPr lang="en-BE" baseline="0"/>
                  <a:t> counts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176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Unstable peak height (50step)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Blad1!$M$11</c:f>
              <c:strCache>
                <c:ptCount val="1"/>
                <c:pt idx="0">
                  <c:v>50step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Blad1!$J$12:$J$15</c:f>
              <c:numCache>
                <c:formatCode>General</c:formatCode>
                <c:ptCount val="4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</c:numCache>
            </c:numRef>
          </c:cat>
          <c:val>
            <c:numRef>
              <c:f>Blad1!$M$12:$M$15</c:f>
              <c:numCache>
                <c:formatCode>General</c:formatCode>
                <c:ptCount val="4"/>
                <c:pt idx="0">
                  <c:v>459</c:v>
                </c:pt>
                <c:pt idx="1">
                  <c:v>387</c:v>
                </c:pt>
                <c:pt idx="2">
                  <c:v>243</c:v>
                </c:pt>
                <c:pt idx="3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5-4D8A-9B5F-44FEC47F4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25816"/>
        <c:axId val="501023296"/>
      </c:lineChart>
      <c:catAx>
        <c:axId val="50102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Laser power (mW)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1023296"/>
        <c:crosses val="autoZero"/>
        <c:auto val="1"/>
        <c:lblAlgn val="ctr"/>
        <c:lblOffset val="100"/>
        <c:noMultiLvlLbl val="0"/>
      </c:catAx>
      <c:valAx>
        <c:axId val="5010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Photon counts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102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Bright vs Dark (1mW)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'Sample #10 (1mW)'!$G$3</c:f>
              <c:strCache>
                <c:ptCount val="1"/>
                <c:pt idx="0">
                  <c:v>Bright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'Sample #10 (1mW)'!$G$4:$G$46</c:f>
              <c:numCache>
                <c:formatCode>General</c:formatCode>
                <c:ptCount val="43"/>
                <c:pt idx="0">
                  <c:v>2.15</c:v>
                </c:pt>
                <c:pt idx="1">
                  <c:v>3.77</c:v>
                </c:pt>
                <c:pt idx="2">
                  <c:v>0.79</c:v>
                </c:pt>
                <c:pt idx="3">
                  <c:v>10</c:v>
                </c:pt>
                <c:pt idx="4">
                  <c:v>2.5499999999999998</c:v>
                </c:pt>
                <c:pt idx="5">
                  <c:v>16.84</c:v>
                </c:pt>
                <c:pt idx="6">
                  <c:v>2.37</c:v>
                </c:pt>
                <c:pt idx="7">
                  <c:v>6.27</c:v>
                </c:pt>
                <c:pt idx="8">
                  <c:v>3.06</c:v>
                </c:pt>
                <c:pt idx="9">
                  <c:v>2.37</c:v>
                </c:pt>
                <c:pt idx="10">
                  <c:v>4.28</c:v>
                </c:pt>
                <c:pt idx="11">
                  <c:v>1.27</c:v>
                </c:pt>
                <c:pt idx="12">
                  <c:v>16.28</c:v>
                </c:pt>
                <c:pt idx="13">
                  <c:v>4.6100000000000003</c:v>
                </c:pt>
                <c:pt idx="14">
                  <c:v>11.98</c:v>
                </c:pt>
                <c:pt idx="15">
                  <c:v>3.9</c:v>
                </c:pt>
                <c:pt idx="16">
                  <c:v>1.91</c:v>
                </c:pt>
                <c:pt idx="17">
                  <c:v>2.25</c:v>
                </c:pt>
                <c:pt idx="18">
                  <c:v>6.26</c:v>
                </c:pt>
                <c:pt idx="19">
                  <c:v>1.69</c:v>
                </c:pt>
                <c:pt idx="20">
                  <c:v>8.82</c:v>
                </c:pt>
                <c:pt idx="21">
                  <c:v>28.58</c:v>
                </c:pt>
                <c:pt idx="22">
                  <c:v>2.04</c:v>
                </c:pt>
                <c:pt idx="23">
                  <c:v>19.11</c:v>
                </c:pt>
                <c:pt idx="24">
                  <c:v>19.09</c:v>
                </c:pt>
                <c:pt idx="25">
                  <c:v>6.56</c:v>
                </c:pt>
                <c:pt idx="26">
                  <c:v>5.99</c:v>
                </c:pt>
                <c:pt idx="27">
                  <c:v>10.34</c:v>
                </c:pt>
                <c:pt idx="28">
                  <c:v>17.170000000000002</c:v>
                </c:pt>
                <c:pt idx="29">
                  <c:v>6.17</c:v>
                </c:pt>
                <c:pt idx="30">
                  <c:v>8.42</c:v>
                </c:pt>
                <c:pt idx="31">
                  <c:v>3.82</c:v>
                </c:pt>
                <c:pt idx="32">
                  <c:v>0.89</c:v>
                </c:pt>
                <c:pt idx="33">
                  <c:v>52.32</c:v>
                </c:pt>
                <c:pt idx="34">
                  <c:v>9.0299999999999994</c:v>
                </c:pt>
                <c:pt idx="35">
                  <c:v>20.79</c:v>
                </c:pt>
                <c:pt idx="36">
                  <c:v>4.62</c:v>
                </c:pt>
                <c:pt idx="37">
                  <c:v>11.43</c:v>
                </c:pt>
                <c:pt idx="38">
                  <c:v>20.13</c:v>
                </c:pt>
                <c:pt idx="39">
                  <c:v>3.27</c:v>
                </c:pt>
                <c:pt idx="40">
                  <c:v>7.55</c:v>
                </c:pt>
                <c:pt idx="41">
                  <c:v>23.2</c:v>
                </c:pt>
                <c:pt idx="42">
                  <c:v>22.98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A-4B75-91A1-E3390B754555}"/>
            </c:ext>
          </c:extLst>
        </c:ser>
        <c:ser>
          <c:idx val="1"/>
          <c:order val="1"/>
          <c:tx>
            <c:strRef>
              <c:f>'Sample #10 (1mW)'!$H$3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'Sample #10 (1mW)'!$H$4:$H$46</c:f>
              <c:numCache>
                <c:formatCode>General</c:formatCode>
                <c:ptCount val="43"/>
                <c:pt idx="0">
                  <c:v>0.78</c:v>
                </c:pt>
                <c:pt idx="1">
                  <c:v>1.48</c:v>
                </c:pt>
                <c:pt idx="2">
                  <c:v>1.23</c:v>
                </c:pt>
                <c:pt idx="3">
                  <c:v>1.43</c:v>
                </c:pt>
                <c:pt idx="4">
                  <c:v>1.29</c:v>
                </c:pt>
                <c:pt idx="5">
                  <c:v>0.68</c:v>
                </c:pt>
                <c:pt idx="6">
                  <c:v>5.13</c:v>
                </c:pt>
                <c:pt idx="7">
                  <c:v>2.11</c:v>
                </c:pt>
                <c:pt idx="8">
                  <c:v>0.81</c:v>
                </c:pt>
                <c:pt idx="9">
                  <c:v>2.31</c:v>
                </c:pt>
                <c:pt idx="10">
                  <c:v>4.4800000000000004</c:v>
                </c:pt>
                <c:pt idx="11">
                  <c:v>12.17</c:v>
                </c:pt>
                <c:pt idx="12">
                  <c:v>3.04</c:v>
                </c:pt>
                <c:pt idx="13">
                  <c:v>1.28</c:v>
                </c:pt>
                <c:pt idx="14">
                  <c:v>1.07</c:v>
                </c:pt>
                <c:pt idx="15">
                  <c:v>8.52</c:v>
                </c:pt>
                <c:pt idx="16">
                  <c:v>11.49</c:v>
                </c:pt>
                <c:pt idx="17">
                  <c:v>2.83</c:v>
                </c:pt>
                <c:pt idx="18">
                  <c:v>0.97</c:v>
                </c:pt>
                <c:pt idx="19">
                  <c:v>46.6</c:v>
                </c:pt>
                <c:pt idx="20">
                  <c:v>3.31</c:v>
                </c:pt>
                <c:pt idx="21">
                  <c:v>1.2</c:v>
                </c:pt>
                <c:pt idx="22">
                  <c:v>25.62</c:v>
                </c:pt>
                <c:pt idx="23">
                  <c:v>2.12</c:v>
                </c:pt>
                <c:pt idx="24">
                  <c:v>8.8800000000000008</c:v>
                </c:pt>
                <c:pt idx="25">
                  <c:v>1.51</c:v>
                </c:pt>
                <c:pt idx="26">
                  <c:v>5.8</c:v>
                </c:pt>
                <c:pt idx="27">
                  <c:v>6.26</c:v>
                </c:pt>
                <c:pt idx="28">
                  <c:v>0.79</c:v>
                </c:pt>
                <c:pt idx="29">
                  <c:v>0.7</c:v>
                </c:pt>
                <c:pt idx="30">
                  <c:v>1.1200000000000001</c:v>
                </c:pt>
                <c:pt idx="31">
                  <c:v>2.1</c:v>
                </c:pt>
                <c:pt idx="32">
                  <c:v>1.73</c:v>
                </c:pt>
                <c:pt idx="33">
                  <c:v>0.74</c:v>
                </c:pt>
                <c:pt idx="34">
                  <c:v>1.48</c:v>
                </c:pt>
                <c:pt idx="35">
                  <c:v>2.54</c:v>
                </c:pt>
                <c:pt idx="36">
                  <c:v>1.47</c:v>
                </c:pt>
                <c:pt idx="37">
                  <c:v>1.87</c:v>
                </c:pt>
                <c:pt idx="38">
                  <c:v>1.94</c:v>
                </c:pt>
                <c:pt idx="39">
                  <c:v>1.63</c:v>
                </c:pt>
                <c:pt idx="40">
                  <c:v>1.03</c:v>
                </c:pt>
                <c:pt idx="41">
                  <c:v>2.63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A-4B75-91A1-E3390B754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775952"/>
        <c:axId val="499776312"/>
      </c:barChart>
      <c:catAx>
        <c:axId val="49977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9776312"/>
        <c:crosses val="autoZero"/>
        <c:auto val="1"/>
        <c:lblAlgn val="ctr"/>
        <c:lblOffset val="100"/>
        <c:noMultiLvlLbl val="0"/>
      </c:catAx>
      <c:valAx>
        <c:axId val="4997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97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16</xdr:row>
      <xdr:rowOff>190499</xdr:rowOff>
    </xdr:from>
    <xdr:to>
      <xdr:col>6</xdr:col>
      <xdr:colOff>1543050</xdr:colOff>
      <xdr:row>35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94F839D-349D-D87B-5740-A5C427938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9525</xdr:rowOff>
    </xdr:from>
    <xdr:to>
      <xdr:col>20</xdr:col>
      <xdr:colOff>276225</xdr:colOff>
      <xdr:row>35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704CD60-3844-FE4D-40FB-80AE54449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4761</xdr:colOff>
      <xdr:row>17</xdr:row>
      <xdr:rowOff>4761</xdr:rowOff>
    </xdr:from>
    <xdr:to>
      <xdr:col>13</xdr:col>
      <xdr:colOff>152399</xdr:colOff>
      <xdr:row>35</xdr:row>
      <xdr:rowOff>9525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157890B-D53C-DBCA-EAEA-0EEF09F8C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10</xdr:row>
      <xdr:rowOff>33337</xdr:rowOff>
    </xdr:from>
    <xdr:to>
      <xdr:col>14</xdr:col>
      <xdr:colOff>257175</xdr:colOff>
      <xdr:row>24</xdr:row>
      <xdr:rowOff>109537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021E48C-2C6C-0754-5C15-24898B19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383000</xdr:colOff>
      <xdr:row>6</xdr:row>
      <xdr:rowOff>180975</xdr:rowOff>
    </xdr:from>
    <xdr:to>
      <xdr:col>6</xdr:col>
      <xdr:colOff>20532</xdr:colOff>
      <xdr:row>15</xdr:row>
      <xdr:rowOff>114965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DD6346FF-B400-69EF-7073-32A9EC06D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3000" y="1323975"/>
          <a:ext cx="3676132" cy="164849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15</xdr:row>
      <xdr:rowOff>176102</xdr:rowOff>
    </xdr:from>
    <xdr:to>
      <xdr:col>5</xdr:col>
      <xdr:colOff>592036</xdr:colOff>
      <xdr:row>24</xdr:row>
      <xdr:rowOff>616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83ED43B2-018D-33D2-204D-8634C70B1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3033602"/>
          <a:ext cx="3716236" cy="15390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247649</xdr:colOff>
      <xdr:row>25</xdr:row>
      <xdr:rowOff>178816</xdr:rowOff>
    </xdr:from>
    <xdr:to>
      <xdr:col>5</xdr:col>
      <xdr:colOff>549334</xdr:colOff>
      <xdr:row>34</xdr:row>
      <xdr:rowOff>10154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14A95417-CD27-0475-418B-14EC0425F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49" y="4941316"/>
          <a:ext cx="3730685" cy="1545838"/>
        </a:xfrm>
        <a:prstGeom prst="rect">
          <a:avLst/>
        </a:prstGeom>
      </xdr:spPr>
    </xdr:pic>
    <xdr:clientData/>
  </xdr:twoCellAnchor>
  <xdr:twoCellAnchor editAs="oneCell">
    <xdr:from>
      <xdr:col>1</xdr:col>
      <xdr:colOff>13294</xdr:colOff>
      <xdr:row>36</xdr:row>
      <xdr:rowOff>39866</xdr:rowOff>
    </xdr:from>
    <xdr:to>
      <xdr:col>5</xdr:col>
      <xdr:colOff>409575</xdr:colOff>
      <xdr:row>46</xdr:row>
      <xdr:rowOff>86335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D03D47D3-2AF9-CFF3-CD43-9294A8032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894" y="6897866"/>
          <a:ext cx="3215681" cy="195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106420</xdr:colOff>
      <xdr:row>5</xdr:row>
      <xdr:rowOff>180975</xdr:rowOff>
    </xdr:from>
    <xdr:to>
      <xdr:col>5</xdr:col>
      <xdr:colOff>582954</xdr:colOff>
      <xdr:row>17</xdr:row>
      <xdr:rowOff>161925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2642CDD3-FDAB-E7CD-0E84-404D23BCC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420" y="1133475"/>
          <a:ext cx="3905534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58275</xdr:colOff>
      <xdr:row>18</xdr:row>
      <xdr:rowOff>0</xdr:rowOff>
    </xdr:from>
    <xdr:to>
      <xdr:col>5</xdr:col>
      <xdr:colOff>562944</xdr:colOff>
      <xdr:row>31</xdr:row>
      <xdr:rowOff>29193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DE406D63-6B35-AE5E-E7E5-FDFE1F7E7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75" y="3429000"/>
          <a:ext cx="3933669" cy="25056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122533</xdr:rowOff>
    </xdr:from>
    <xdr:to>
      <xdr:col>5</xdr:col>
      <xdr:colOff>542925</xdr:colOff>
      <xdr:row>17</xdr:row>
      <xdr:rowOff>143509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E42D5F27-C101-76F6-C684-23733AA34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65533"/>
          <a:ext cx="3590925" cy="211647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19</xdr:row>
      <xdr:rowOff>104775</xdr:rowOff>
    </xdr:from>
    <xdr:to>
      <xdr:col>5</xdr:col>
      <xdr:colOff>449536</xdr:colOff>
      <xdr:row>31</xdr:row>
      <xdr:rowOff>114927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80A27FCF-1DE3-C6F7-694C-80CB35A8C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3724275"/>
          <a:ext cx="3488011" cy="22961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66675</xdr:rowOff>
    </xdr:from>
    <xdr:to>
      <xdr:col>5</xdr:col>
      <xdr:colOff>441846</xdr:colOff>
      <xdr:row>17</xdr:row>
      <xdr:rowOff>47625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867125C4-7FEF-2D6E-2018-4DE7B06AD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9175"/>
          <a:ext cx="3489846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76200</xdr:rowOff>
    </xdr:from>
    <xdr:to>
      <xdr:col>5</xdr:col>
      <xdr:colOff>516353</xdr:colOff>
      <xdr:row>29</xdr:row>
      <xdr:rowOff>181603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116A3556-2664-CA00-58C6-B6CF4A739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14700"/>
          <a:ext cx="3564353" cy="2391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3348-38F5-4DF2-AB70-41AE61FCA535}">
  <dimension ref="C3:Z15"/>
  <sheetViews>
    <sheetView workbookViewId="0">
      <selection activeCell="I11" sqref="I11"/>
    </sheetView>
  </sheetViews>
  <sheetFormatPr defaultRowHeight="15" x14ac:dyDescent="0.25"/>
  <cols>
    <col min="4" max="4" width="16" bestFit="1" customWidth="1"/>
    <col min="7" max="7" width="30.140625" bestFit="1" customWidth="1"/>
    <col min="8" max="8" width="8.85546875" customWidth="1"/>
    <col min="10" max="10" width="16.7109375" bestFit="1" customWidth="1"/>
    <col min="11" max="11" width="12" bestFit="1" customWidth="1"/>
    <col min="12" max="12" width="19.7109375" bestFit="1" customWidth="1"/>
    <col min="14" max="14" width="14.5703125" bestFit="1" customWidth="1"/>
    <col min="15" max="16" width="14.140625" bestFit="1" customWidth="1"/>
    <col min="18" max="18" width="14.140625" bestFit="1" customWidth="1"/>
    <col min="20" max="20" width="14.140625" bestFit="1" customWidth="1"/>
    <col min="22" max="22" width="13.7109375" bestFit="1" customWidth="1"/>
    <col min="26" max="26" width="17.5703125" bestFit="1" customWidth="1"/>
  </cols>
  <sheetData>
    <row r="3" spans="3:26" x14ac:dyDescent="0.25">
      <c r="D3" t="s">
        <v>4</v>
      </c>
      <c r="E3" t="s">
        <v>5</v>
      </c>
    </row>
    <row r="4" spans="3:26" x14ac:dyDescent="0.25">
      <c r="C4" s="2"/>
      <c r="D4" s="2" t="s">
        <v>0</v>
      </c>
      <c r="E4" s="2" t="s">
        <v>1</v>
      </c>
      <c r="F4" s="2" t="s">
        <v>2</v>
      </c>
      <c r="G4" s="2" t="s">
        <v>16</v>
      </c>
      <c r="K4" t="s">
        <v>22</v>
      </c>
      <c r="L4" t="s">
        <v>23</v>
      </c>
      <c r="M4" t="s">
        <v>6</v>
      </c>
      <c r="N4" t="s">
        <v>17</v>
      </c>
      <c r="O4" t="s">
        <v>12</v>
      </c>
      <c r="P4" t="s">
        <v>18</v>
      </c>
      <c r="Q4" t="s">
        <v>12</v>
      </c>
      <c r="R4" t="s">
        <v>19</v>
      </c>
      <c r="S4" t="s">
        <v>12</v>
      </c>
      <c r="T4" t="s">
        <v>20</v>
      </c>
      <c r="U4" t="s">
        <v>12</v>
      </c>
      <c r="V4" t="s">
        <v>21</v>
      </c>
      <c r="W4" t="s">
        <v>12</v>
      </c>
      <c r="X4" t="s">
        <v>24</v>
      </c>
      <c r="Z4" t="s">
        <v>25</v>
      </c>
    </row>
    <row r="5" spans="3:26" x14ac:dyDescent="0.25">
      <c r="C5" s="2">
        <v>1</v>
      </c>
      <c r="D5" s="2">
        <v>623</v>
      </c>
      <c r="E5" s="3">
        <v>0.46310000000000001</v>
      </c>
      <c r="F5" s="3">
        <v>0.53690000000000004</v>
      </c>
      <c r="G5" s="2" t="s">
        <v>15</v>
      </c>
      <c r="K5">
        <v>972</v>
      </c>
      <c r="L5">
        <v>452</v>
      </c>
      <c r="M5" s="2">
        <f>L5/K5</f>
        <v>0.46502057613168724</v>
      </c>
      <c r="N5">
        <v>345</v>
      </c>
      <c r="O5" s="2">
        <f>(N5/K5)</f>
        <v>0.35493827160493829</v>
      </c>
      <c r="P5">
        <v>530</v>
      </c>
      <c r="Q5" s="2">
        <f>(P5/K5)</f>
        <v>0.54526748971193417</v>
      </c>
      <c r="R5">
        <v>465</v>
      </c>
      <c r="S5" s="2">
        <f>(R5/K5)</f>
        <v>0.47839506172839508</v>
      </c>
      <c r="T5">
        <v>354</v>
      </c>
      <c r="U5" s="2">
        <f>(T5/K5)</f>
        <v>0.36419753086419754</v>
      </c>
      <c r="V5">
        <v>555</v>
      </c>
      <c r="W5" s="2">
        <f>(V5/K5)</f>
        <v>0.57098765432098764</v>
      </c>
      <c r="X5" s="2">
        <f>AVERAGE(W5,U5,S5,Q5,O5,M5)</f>
        <v>0.46313443072702332</v>
      </c>
      <c r="Z5" s="3">
        <v>0.6865</v>
      </c>
    </row>
    <row r="6" spans="3:26" x14ac:dyDescent="0.25">
      <c r="C6" s="2">
        <v>2</v>
      </c>
      <c r="D6" s="2"/>
      <c r="E6" s="2"/>
      <c r="F6" s="2"/>
      <c r="G6" s="2"/>
    </row>
    <row r="7" spans="3:26" x14ac:dyDescent="0.25">
      <c r="C7" s="2">
        <v>3</v>
      </c>
      <c r="D7" s="2"/>
      <c r="E7" s="2"/>
      <c r="F7" s="2"/>
      <c r="G7" s="2"/>
    </row>
    <row r="11" spans="3:26" x14ac:dyDescent="0.25">
      <c r="J11" t="s">
        <v>32</v>
      </c>
      <c r="K11" t="s">
        <v>33</v>
      </c>
      <c r="L11" t="s">
        <v>22</v>
      </c>
      <c r="M11" t="s">
        <v>3</v>
      </c>
    </row>
    <row r="12" spans="3:26" x14ac:dyDescent="0.25">
      <c r="J12">
        <v>1</v>
      </c>
      <c r="K12">
        <v>4.3470000000000004</v>
      </c>
      <c r="L12">
        <v>972</v>
      </c>
      <c r="M12">
        <v>459</v>
      </c>
    </row>
    <row r="13" spans="3:26" x14ac:dyDescent="0.25">
      <c r="J13">
        <v>0.9</v>
      </c>
      <c r="K13">
        <v>2.3647999999999998</v>
      </c>
      <c r="L13">
        <v>1044</v>
      </c>
      <c r="M13">
        <v>387</v>
      </c>
    </row>
    <row r="14" spans="3:26" x14ac:dyDescent="0.25">
      <c r="J14">
        <v>0.8</v>
      </c>
      <c r="K14">
        <v>1.1565000000000001</v>
      </c>
      <c r="L14">
        <v>195</v>
      </c>
      <c r="M14">
        <v>243</v>
      </c>
    </row>
    <row r="15" spans="3:26" x14ac:dyDescent="0.25">
      <c r="J15">
        <v>0.7</v>
      </c>
      <c r="K15">
        <v>0.5968</v>
      </c>
      <c r="L15">
        <v>230</v>
      </c>
      <c r="M15">
        <v>149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F35A-4F02-44C0-B9E7-59FEF77A81BE}">
  <dimension ref="B3:J47"/>
  <sheetViews>
    <sheetView workbookViewId="0">
      <selection activeCell="D40" sqref="D40"/>
    </sheetView>
  </sheetViews>
  <sheetFormatPr defaultRowHeight="15" x14ac:dyDescent="0.25"/>
  <cols>
    <col min="2" max="2" width="14.85546875" bestFit="1" customWidth="1"/>
    <col min="7" max="7" width="11.7109375" customWidth="1"/>
    <col min="9" max="9" width="30.140625" bestFit="1" customWidth="1"/>
    <col min="10" max="10" width="15.5703125" bestFit="1" customWidth="1"/>
  </cols>
  <sheetData>
    <row r="3" spans="2:10" x14ac:dyDescent="0.25">
      <c r="B3" t="s">
        <v>4</v>
      </c>
      <c r="G3" t="s">
        <v>11</v>
      </c>
      <c r="H3" t="s">
        <v>10</v>
      </c>
      <c r="I3" t="s">
        <v>14</v>
      </c>
      <c r="J3" t="s">
        <v>13</v>
      </c>
    </row>
    <row r="4" spans="2:10" x14ac:dyDescent="0.25">
      <c r="B4" t="s">
        <v>7</v>
      </c>
      <c r="G4" s="1">
        <v>2.15</v>
      </c>
      <c r="H4">
        <v>0.78</v>
      </c>
      <c r="I4">
        <f>(G47+H47)</f>
        <v>607.30999999999995</v>
      </c>
      <c r="J4" s="2">
        <f>(G47/(H47+G47))</f>
        <v>0.68650277453030573</v>
      </c>
    </row>
    <row r="5" spans="2:10" x14ac:dyDescent="0.25">
      <c r="B5" t="s">
        <v>8</v>
      </c>
      <c r="G5">
        <v>3.77</v>
      </c>
      <c r="H5">
        <v>1.48</v>
      </c>
      <c r="I5" s="4" t="s">
        <v>28</v>
      </c>
      <c r="J5" t="s">
        <v>29</v>
      </c>
    </row>
    <row r="6" spans="2:10" x14ac:dyDescent="0.25">
      <c r="G6">
        <v>0.79</v>
      </c>
      <c r="H6">
        <v>1.23</v>
      </c>
      <c r="I6">
        <f>COUNT(H4:H47)</f>
        <v>44</v>
      </c>
      <c r="J6">
        <f>(I6/(I4/60))</f>
        <v>4.3470385799673972</v>
      </c>
    </row>
    <row r="7" spans="2:10" x14ac:dyDescent="0.25">
      <c r="G7">
        <v>10</v>
      </c>
      <c r="H7">
        <v>1.43</v>
      </c>
    </row>
    <row r="8" spans="2:10" x14ac:dyDescent="0.25">
      <c r="G8">
        <v>2.5499999999999998</v>
      </c>
      <c r="H8">
        <v>1.29</v>
      </c>
    </row>
    <row r="9" spans="2:10" x14ac:dyDescent="0.25">
      <c r="G9">
        <v>16.84</v>
      </c>
      <c r="H9">
        <v>0.68</v>
      </c>
    </row>
    <row r="10" spans="2:10" x14ac:dyDescent="0.25">
      <c r="G10">
        <v>2.37</v>
      </c>
      <c r="H10">
        <v>5.13</v>
      </c>
    </row>
    <row r="11" spans="2:10" x14ac:dyDescent="0.25">
      <c r="G11">
        <v>6.27</v>
      </c>
      <c r="H11">
        <v>2.11</v>
      </c>
    </row>
    <row r="12" spans="2:10" x14ac:dyDescent="0.25">
      <c r="G12">
        <v>3.06</v>
      </c>
      <c r="H12">
        <v>0.81</v>
      </c>
    </row>
    <row r="13" spans="2:10" x14ac:dyDescent="0.25">
      <c r="G13">
        <v>2.37</v>
      </c>
      <c r="H13">
        <v>2.31</v>
      </c>
    </row>
    <row r="14" spans="2:10" x14ac:dyDescent="0.25">
      <c r="G14">
        <v>4.28</v>
      </c>
      <c r="H14">
        <v>4.4800000000000004</v>
      </c>
    </row>
    <row r="15" spans="2:10" x14ac:dyDescent="0.25">
      <c r="G15">
        <v>1.27</v>
      </c>
      <c r="H15">
        <v>12.17</v>
      </c>
    </row>
    <row r="16" spans="2:10" x14ac:dyDescent="0.25">
      <c r="G16">
        <v>16.28</v>
      </c>
      <c r="H16">
        <v>3.04</v>
      </c>
    </row>
    <row r="17" spans="7:8" x14ac:dyDescent="0.25">
      <c r="G17">
        <v>4.6100000000000003</v>
      </c>
      <c r="H17">
        <v>1.28</v>
      </c>
    </row>
    <row r="18" spans="7:8" x14ac:dyDescent="0.25">
      <c r="G18">
        <v>11.98</v>
      </c>
      <c r="H18">
        <v>1.07</v>
      </c>
    </row>
    <row r="19" spans="7:8" x14ac:dyDescent="0.25">
      <c r="G19">
        <v>3.9</v>
      </c>
      <c r="H19">
        <v>8.52</v>
      </c>
    </row>
    <row r="20" spans="7:8" x14ac:dyDescent="0.25">
      <c r="G20">
        <v>1.91</v>
      </c>
      <c r="H20">
        <v>11.49</v>
      </c>
    </row>
    <row r="21" spans="7:8" x14ac:dyDescent="0.25">
      <c r="G21">
        <v>2.25</v>
      </c>
      <c r="H21">
        <v>2.83</v>
      </c>
    </row>
    <row r="22" spans="7:8" x14ac:dyDescent="0.25">
      <c r="G22">
        <v>6.26</v>
      </c>
      <c r="H22">
        <v>0.97</v>
      </c>
    </row>
    <row r="23" spans="7:8" x14ac:dyDescent="0.25">
      <c r="G23">
        <v>1.69</v>
      </c>
      <c r="H23">
        <v>46.6</v>
      </c>
    </row>
    <row r="24" spans="7:8" x14ac:dyDescent="0.25">
      <c r="G24">
        <v>8.82</v>
      </c>
      <c r="H24">
        <v>3.31</v>
      </c>
    </row>
    <row r="25" spans="7:8" x14ac:dyDescent="0.25">
      <c r="G25">
        <v>28.58</v>
      </c>
      <c r="H25">
        <v>1.2</v>
      </c>
    </row>
    <row r="26" spans="7:8" x14ac:dyDescent="0.25">
      <c r="G26">
        <v>2.04</v>
      </c>
      <c r="H26">
        <v>25.62</v>
      </c>
    </row>
    <row r="27" spans="7:8" x14ac:dyDescent="0.25">
      <c r="G27">
        <v>19.11</v>
      </c>
      <c r="H27">
        <v>2.12</v>
      </c>
    </row>
    <row r="28" spans="7:8" x14ac:dyDescent="0.25">
      <c r="G28">
        <v>19.09</v>
      </c>
      <c r="H28">
        <v>8.8800000000000008</v>
      </c>
    </row>
    <row r="29" spans="7:8" x14ac:dyDescent="0.25">
      <c r="G29">
        <v>6.56</v>
      </c>
      <c r="H29">
        <v>1.51</v>
      </c>
    </row>
    <row r="30" spans="7:8" x14ac:dyDescent="0.25">
      <c r="G30">
        <v>5.99</v>
      </c>
      <c r="H30">
        <v>5.8</v>
      </c>
    </row>
    <row r="31" spans="7:8" x14ac:dyDescent="0.25">
      <c r="G31">
        <v>10.34</v>
      </c>
      <c r="H31">
        <v>6.26</v>
      </c>
    </row>
    <row r="32" spans="7:8" x14ac:dyDescent="0.25">
      <c r="G32">
        <v>17.170000000000002</v>
      </c>
      <c r="H32">
        <v>0.79</v>
      </c>
    </row>
    <row r="33" spans="7:8" x14ac:dyDescent="0.25">
      <c r="G33">
        <v>6.17</v>
      </c>
      <c r="H33">
        <v>0.7</v>
      </c>
    </row>
    <row r="34" spans="7:8" x14ac:dyDescent="0.25">
      <c r="G34">
        <v>8.42</v>
      </c>
      <c r="H34">
        <v>1.1200000000000001</v>
      </c>
    </row>
    <row r="35" spans="7:8" x14ac:dyDescent="0.25">
      <c r="G35">
        <v>3.82</v>
      </c>
      <c r="H35">
        <v>2.1</v>
      </c>
    </row>
    <row r="36" spans="7:8" x14ac:dyDescent="0.25">
      <c r="G36">
        <v>0.89</v>
      </c>
      <c r="H36">
        <v>1.73</v>
      </c>
    </row>
    <row r="37" spans="7:8" x14ac:dyDescent="0.25">
      <c r="G37">
        <v>52.32</v>
      </c>
      <c r="H37">
        <v>0.74</v>
      </c>
    </row>
    <row r="38" spans="7:8" x14ac:dyDescent="0.25">
      <c r="G38">
        <v>9.0299999999999994</v>
      </c>
      <c r="H38">
        <v>1.48</v>
      </c>
    </row>
    <row r="39" spans="7:8" x14ac:dyDescent="0.25">
      <c r="G39">
        <v>20.79</v>
      </c>
      <c r="H39">
        <v>2.54</v>
      </c>
    </row>
    <row r="40" spans="7:8" x14ac:dyDescent="0.25">
      <c r="G40">
        <v>4.62</v>
      </c>
      <c r="H40">
        <v>1.47</v>
      </c>
    </row>
    <row r="41" spans="7:8" x14ac:dyDescent="0.25">
      <c r="G41">
        <v>11.43</v>
      </c>
      <c r="H41">
        <v>1.87</v>
      </c>
    </row>
    <row r="42" spans="7:8" x14ac:dyDescent="0.25">
      <c r="G42">
        <v>20.13</v>
      </c>
      <c r="H42">
        <v>1.94</v>
      </c>
    </row>
    <row r="43" spans="7:8" x14ac:dyDescent="0.25">
      <c r="G43">
        <v>3.27</v>
      </c>
      <c r="H43">
        <v>1.63</v>
      </c>
    </row>
    <row r="44" spans="7:8" x14ac:dyDescent="0.25">
      <c r="G44">
        <v>7.55</v>
      </c>
      <c r="H44">
        <v>1.03</v>
      </c>
    </row>
    <row r="45" spans="7:8" x14ac:dyDescent="0.25">
      <c r="G45">
        <v>23.2</v>
      </c>
      <c r="H45">
        <v>2.63</v>
      </c>
    </row>
    <row r="46" spans="7:8" x14ac:dyDescent="0.25">
      <c r="G46">
        <v>22.98</v>
      </c>
      <c r="H46">
        <v>5</v>
      </c>
    </row>
    <row r="47" spans="7:8" x14ac:dyDescent="0.25">
      <c r="G47" s="5">
        <f>SUM(G4:G46)</f>
        <v>416.91999999999996</v>
      </c>
      <c r="H47" s="5">
        <f>SUM(H5:H46)</f>
        <v>190.38999999999996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4F41-D752-4C11-ACF2-93DBF8E2D994}">
  <dimension ref="B3:J24"/>
  <sheetViews>
    <sheetView tabSelected="1" workbookViewId="0">
      <selection activeCell="C24" sqref="C24"/>
    </sheetView>
  </sheetViews>
  <sheetFormatPr defaultRowHeight="15" x14ac:dyDescent="0.25"/>
  <cols>
    <col min="2" max="2" width="14.85546875" bestFit="1" customWidth="1"/>
    <col min="9" max="9" width="30.140625" bestFit="1" customWidth="1"/>
    <col min="10" max="10" width="36.28515625" bestFit="1" customWidth="1"/>
  </cols>
  <sheetData>
    <row r="3" spans="2:10" x14ac:dyDescent="0.25">
      <c r="B3" t="s">
        <v>4</v>
      </c>
      <c r="G3" t="s">
        <v>9</v>
      </c>
      <c r="H3" t="s">
        <v>26</v>
      </c>
      <c r="I3" t="s">
        <v>14</v>
      </c>
      <c r="J3" t="s">
        <v>13</v>
      </c>
    </row>
    <row r="4" spans="2:10" x14ac:dyDescent="0.25">
      <c r="B4" t="s">
        <v>27</v>
      </c>
      <c r="G4">
        <v>24.41</v>
      </c>
      <c r="H4">
        <v>3.46</v>
      </c>
      <c r="I4">
        <f>(G24+H24)</f>
        <v>532.81000000000006</v>
      </c>
      <c r="J4" s="2">
        <f>(G24/(H24+G24))</f>
        <v>0.66021658752651036</v>
      </c>
    </row>
    <row r="5" spans="2:10" x14ac:dyDescent="0.25">
      <c r="B5" t="s">
        <v>8</v>
      </c>
      <c r="G5">
        <v>5.24</v>
      </c>
      <c r="H5">
        <v>3.54</v>
      </c>
      <c r="I5" s="4" t="s">
        <v>28</v>
      </c>
      <c r="J5" t="s">
        <v>29</v>
      </c>
    </row>
    <row r="6" spans="2:10" x14ac:dyDescent="0.25">
      <c r="G6">
        <v>1.1000000000000001</v>
      </c>
      <c r="H6">
        <v>5.29</v>
      </c>
      <c r="I6">
        <f>COUNT(H4:H47)</f>
        <v>21</v>
      </c>
      <c r="J6">
        <f>(I6/(I4/60))</f>
        <v>2.3648204800960939</v>
      </c>
    </row>
    <row r="7" spans="2:10" x14ac:dyDescent="0.25">
      <c r="G7">
        <v>6.41</v>
      </c>
      <c r="H7">
        <v>6.43</v>
      </c>
    </row>
    <row r="8" spans="2:10" x14ac:dyDescent="0.25">
      <c r="G8">
        <v>28.86</v>
      </c>
      <c r="H8">
        <v>0.84</v>
      </c>
    </row>
    <row r="9" spans="2:10" x14ac:dyDescent="0.25">
      <c r="G9">
        <v>16.53</v>
      </c>
      <c r="H9">
        <v>0.52</v>
      </c>
    </row>
    <row r="10" spans="2:10" x14ac:dyDescent="0.25">
      <c r="G10">
        <v>7.79</v>
      </c>
      <c r="H10">
        <v>0.99</v>
      </c>
    </row>
    <row r="11" spans="2:10" x14ac:dyDescent="0.25">
      <c r="G11">
        <v>1.3</v>
      </c>
      <c r="H11">
        <v>1.51</v>
      </c>
    </row>
    <row r="12" spans="2:10" x14ac:dyDescent="0.25">
      <c r="G12">
        <v>0.71</v>
      </c>
      <c r="H12">
        <v>12.31</v>
      </c>
    </row>
    <row r="13" spans="2:10" x14ac:dyDescent="0.25">
      <c r="G13">
        <v>27.45</v>
      </c>
      <c r="H13">
        <v>0.9</v>
      </c>
    </row>
    <row r="14" spans="2:10" x14ac:dyDescent="0.25">
      <c r="G14">
        <v>1.73</v>
      </c>
      <c r="H14">
        <v>1.62</v>
      </c>
    </row>
    <row r="15" spans="2:10" x14ac:dyDescent="0.25">
      <c r="G15">
        <v>6.61</v>
      </c>
      <c r="H15">
        <v>5.43</v>
      </c>
    </row>
    <row r="16" spans="2:10" x14ac:dyDescent="0.25">
      <c r="G16">
        <v>10.99</v>
      </c>
      <c r="H16">
        <v>103.93</v>
      </c>
    </row>
    <row r="17" spans="7:8" x14ac:dyDescent="0.25">
      <c r="G17">
        <v>6.95</v>
      </c>
      <c r="H17">
        <v>0.82</v>
      </c>
    </row>
    <row r="18" spans="7:8" x14ac:dyDescent="0.25">
      <c r="G18">
        <v>9.59</v>
      </c>
      <c r="H18">
        <v>1.62</v>
      </c>
    </row>
    <row r="19" spans="7:8" x14ac:dyDescent="0.25">
      <c r="G19">
        <v>22.08</v>
      </c>
      <c r="H19">
        <v>19.309999999999999</v>
      </c>
    </row>
    <row r="20" spans="7:8" x14ac:dyDescent="0.25">
      <c r="G20">
        <v>25.17</v>
      </c>
      <c r="H20">
        <v>2.0499999999999998</v>
      </c>
    </row>
    <row r="21" spans="7:8" x14ac:dyDescent="0.25">
      <c r="G21">
        <v>116.66</v>
      </c>
      <c r="H21">
        <v>8.02</v>
      </c>
    </row>
    <row r="22" spans="7:8" x14ac:dyDescent="0.25">
      <c r="G22">
        <v>25.88</v>
      </c>
      <c r="H22">
        <v>1.03</v>
      </c>
    </row>
    <row r="23" spans="7:8" x14ac:dyDescent="0.25">
      <c r="G23">
        <v>6.31</v>
      </c>
      <c r="H23">
        <v>1.42</v>
      </c>
    </row>
    <row r="24" spans="7:8" x14ac:dyDescent="0.25">
      <c r="G24" s="5">
        <f>SUM(G4:G23)</f>
        <v>351.77000000000004</v>
      </c>
      <c r="H24" s="5">
        <f>SUM(H4:H23)</f>
        <v>181.04000000000002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5E82-650C-4F74-9697-6DA1C5BE1BBE}">
  <dimension ref="B3:J14"/>
  <sheetViews>
    <sheetView workbookViewId="0">
      <selection activeCell="I26" sqref="I26"/>
    </sheetView>
  </sheetViews>
  <sheetFormatPr defaultRowHeight="15" x14ac:dyDescent="0.25"/>
  <cols>
    <col min="9" max="9" width="30.140625" bestFit="1" customWidth="1"/>
    <col min="10" max="10" width="36.28515625" bestFit="1" customWidth="1"/>
  </cols>
  <sheetData>
    <row r="3" spans="2:10" x14ac:dyDescent="0.25">
      <c r="B3" t="s">
        <v>4</v>
      </c>
      <c r="G3" t="s">
        <v>9</v>
      </c>
      <c r="H3" t="s">
        <v>26</v>
      </c>
      <c r="I3" t="s">
        <v>14</v>
      </c>
      <c r="J3" t="s">
        <v>13</v>
      </c>
    </row>
    <row r="4" spans="2:10" x14ac:dyDescent="0.25">
      <c r="B4" t="s">
        <v>30</v>
      </c>
      <c r="G4">
        <v>39.82</v>
      </c>
      <c r="H4">
        <v>0.93</v>
      </c>
      <c r="I4">
        <f>(G14+H14)</f>
        <v>570.69000000000005</v>
      </c>
      <c r="J4" s="2">
        <f>(G14/(I4))</f>
        <v>0.94052813261140011</v>
      </c>
    </row>
    <row r="5" spans="2:10" x14ac:dyDescent="0.25">
      <c r="B5" t="s">
        <v>8</v>
      </c>
      <c r="G5">
        <v>98.33</v>
      </c>
      <c r="H5">
        <v>5.93</v>
      </c>
      <c r="I5" s="4" t="s">
        <v>28</v>
      </c>
      <c r="J5" t="s">
        <v>29</v>
      </c>
    </row>
    <row r="6" spans="2:10" x14ac:dyDescent="0.25">
      <c r="G6">
        <v>42.92</v>
      </c>
      <c r="H6">
        <v>2.2200000000000002</v>
      </c>
      <c r="I6">
        <f>COUNT(H4:H47)</f>
        <v>11</v>
      </c>
      <c r="J6">
        <f>(I6/(I4/60))</f>
        <v>1.1564947694895651</v>
      </c>
    </row>
    <row r="7" spans="2:10" x14ac:dyDescent="0.25">
      <c r="G7">
        <v>112.59</v>
      </c>
      <c r="H7">
        <v>1.01</v>
      </c>
    </row>
    <row r="8" spans="2:10" x14ac:dyDescent="0.25">
      <c r="G8">
        <v>70.11</v>
      </c>
      <c r="H8">
        <v>2.16</v>
      </c>
    </row>
    <row r="9" spans="2:10" x14ac:dyDescent="0.25">
      <c r="G9">
        <v>85.74</v>
      </c>
      <c r="H9">
        <v>2.31</v>
      </c>
    </row>
    <row r="10" spans="2:10" x14ac:dyDescent="0.25">
      <c r="G10">
        <v>11.37</v>
      </c>
      <c r="H10">
        <v>2.89</v>
      </c>
    </row>
    <row r="11" spans="2:10" x14ac:dyDescent="0.25">
      <c r="G11">
        <v>45.89</v>
      </c>
      <c r="H11">
        <v>2.21</v>
      </c>
    </row>
    <row r="12" spans="2:10" x14ac:dyDescent="0.25">
      <c r="G12">
        <v>63.42</v>
      </c>
      <c r="H12">
        <v>2.98</v>
      </c>
    </row>
    <row r="13" spans="2:10" x14ac:dyDescent="0.25">
      <c r="G13">
        <v>6.38</v>
      </c>
      <c r="H13">
        <v>12.23</v>
      </c>
    </row>
    <row r="14" spans="2:10" x14ac:dyDescent="0.25">
      <c r="G14" s="5">
        <f>SUM(G5:G13)</f>
        <v>536.75</v>
      </c>
      <c r="H14" s="5">
        <f>SUM(H5:H13)</f>
        <v>33.94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57ED-FD96-4413-99A9-2D168A3B7917}">
  <dimension ref="B3:J14"/>
  <sheetViews>
    <sheetView workbookViewId="0">
      <selection activeCell="D23" sqref="D23"/>
    </sheetView>
  </sheetViews>
  <sheetFormatPr defaultRowHeight="15" x14ac:dyDescent="0.25"/>
  <cols>
    <col min="9" max="9" width="30.140625" bestFit="1" customWidth="1"/>
    <col min="10" max="10" width="36.28515625" bestFit="1" customWidth="1"/>
  </cols>
  <sheetData>
    <row r="3" spans="2:10" x14ac:dyDescent="0.25">
      <c r="B3" t="s">
        <v>4</v>
      </c>
      <c r="G3" t="s">
        <v>9</v>
      </c>
      <c r="H3" t="s">
        <v>26</v>
      </c>
      <c r="I3" t="s">
        <v>14</v>
      </c>
      <c r="J3" t="s">
        <v>13</v>
      </c>
    </row>
    <row r="4" spans="2:10" x14ac:dyDescent="0.25">
      <c r="B4" t="s">
        <v>31</v>
      </c>
      <c r="G4">
        <v>56.24</v>
      </c>
      <c r="H4">
        <v>8.69</v>
      </c>
      <c r="I4">
        <f>(G14+H14)</f>
        <v>502.65000000000003</v>
      </c>
      <c r="J4" s="2">
        <f>(G14/(I4))</f>
        <v>0.98074206704466327</v>
      </c>
    </row>
    <row r="5" spans="2:10" x14ac:dyDescent="0.25">
      <c r="B5" t="s">
        <v>8</v>
      </c>
      <c r="G5">
        <v>444.54</v>
      </c>
      <c r="H5">
        <v>0.63</v>
      </c>
      <c r="I5" s="4" t="s">
        <v>28</v>
      </c>
      <c r="J5" t="s">
        <v>29</v>
      </c>
    </row>
    <row r="6" spans="2:10" x14ac:dyDescent="0.25">
      <c r="G6">
        <v>13.13</v>
      </c>
      <c r="H6">
        <v>7.67</v>
      </c>
      <c r="I6">
        <f>COUNT(H4:H47)</f>
        <v>5</v>
      </c>
      <c r="J6">
        <f>(I6/(I4/60))</f>
        <v>0.59683676514473283</v>
      </c>
    </row>
    <row r="7" spans="2:10" x14ac:dyDescent="0.25">
      <c r="G7">
        <v>35.299999999999997</v>
      </c>
      <c r="H7">
        <v>1.38</v>
      </c>
    </row>
    <row r="14" spans="2:10" x14ac:dyDescent="0.25">
      <c r="G14" s="5">
        <f>SUM(G5:G13)</f>
        <v>492.97</v>
      </c>
      <c r="H14" s="5">
        <f>SUM(H5:H13)</f>
        <v>9.68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Blad1</vt:lpstr>
      <vt:lpstr>Sample #10 (1mW)</vt:lpstr>
      <vt:lpstr>Sample #10 (0,9 mW)</vt:lpstr>
      <vt:lpstr>Sample #10 (0,8mW)</vt:lpstr>
      <vt:lpstr>Sample #10 (0,7mW)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Luyten</dc:creator>
  <cp:lastModifiedBy>Stan Luyten</cp:lastModifiedBy>
  <dcterms:created xsi:type="dcterms:W3CDTF">2024-05-14T02:48:41Z</dcterms:created>
  <dcterms:modified xsi:type="dcterms:W3CDTF">2024-05-14T05:13:32Z</dcterms:modified>
</cp:coreProperties>
</file>